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<sst xmlns="http://schemas.openxmlformats.org/spreadsheetml/2006/main" count="14176" uniqueCount="694">
  <si>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</si>
  <si>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</si>
  <si>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</si>
  <si>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</si>
  <si>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</si>
  <si>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</si>
  <si>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</si>
  <si>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</si>
  <si>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</si>
  <si>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</si>
  <si>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</si>
  <si>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</si>
  <si>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</si>
  <si>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</si>
  <si>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</si>
  <si>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</si>
  <si>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</si>
  <si>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</si>
  <si>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</si>
  <si>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</si>
  <si>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</si>
  <si>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Сбер инвестиции: 63 шт.</t>
  </si>
  <si>
    <t>AMD</t>
  </si>
  <si>
    <t>BTBR</t>
  </si>
  <si>
    <t>iВ2В-РТС</t>
  </si>
  <si>
    <t>Альфа брокер: 138 шт.</t>
  </si>
  <si>
    <t>BYN</t>
  </si>
  <si>
    <t>RAGR</t>
  </si>
  <si>
    <t>Русагро</t>
  </si>
  <si>
    <t>Альфа брокер: 244 шт.</t>
  </si>
  <si>
    <t>CAD</t>
  </si>
  <si>
    <t>MOEX</t>
  </si>
  <si>
    <t>МосБиржа</t>
  </si>
  <si>
    <t>Альфа брокер: 110 шт.</t>
  </si>
  <si>
    <t>CHF</t>
  </si>
  <si>
    <t>X5</t>
  </si>
  <si>
    <t>КЦ ИКС 5</t>
  </si>
  <si>
    <t>Альфа брокер: 9 шт.</t>
  </si>
  <si>
    <t>CNY</t>
  </si>
  <si>
    <t>GMKN</t>
  </si>
  <si>
    <t>ГМКНорНик</t>
  </si>
  <si>
    <t>Альфа брокер: 120 шт.</t>
  </si>
  <si>
    <t>EUR</t>
  </si>
  <si>
    <t>YDEX</t>
  </si>
  <si>
    <t>ЯНДЕКС</t>
  </si>
  <si>
    <t>Альфа брокер: 4 шт.</t>
  </si>
  <si>
    <t>GBP</t>
  </si>
  <si>
    <t>T</t>
  </si>
  <si>
    <t>Т-Техно ао</t>
  </si>
  <si>
    <t>Т-инвестиции: 38 шт.</t>
  </si>
  <si>
    <t>GLD</t>
  </si>
  <si>
    <t>SNGSP</t>
  </si>
  <si>
    <t>Сургнфгз-п</t>
  </si>
  <si>
    <t>Альфа брокер: 10 шт.</t>
  </si>
  <si>
    <t>HKD</t>
  </si>
  <si>
    <t>IRAO</t>
  </si>
  <si>
    <t>ИнтерРАОао</t>
  </si>
  <si>
    <t>Альфа брокер: 100 шт.</t>
  </si>
  <si>
    <t>JPY</t>
  </si>
  <si>
    <t>Сумма по акциям:</t>
  </si>
  <si>
    <t>KZT</t>
  </si>
  <si>
    <t>AKMM</t>
  </si>
  <si>
    <t>etf</t>
  </si>
  <si>
    <t>AKMM ETF</t>
  </si>
  <si>
    <t>Альфа брокер: 126 шт.</t>
  </si>
  <si>
    <t>TMOS</t>
  </si>
  <si>
    <t>TMOS ETF</t>
  </si>
  <si>
    <t>Т-инвестиции: 3911 шт.</t>
  </si>
  <si>
    <t>SLV</t>
  </si>
  <si>
    <t>AKMP</t>
  </si>
  <si>
    <t>AKMP ETF</t>
  </si>
  <si>
    <t>Альфа инвесткопилка: 2235 шт.</t>
  </si>
  <si>
    <t>TRY</t>
  </si>
  <si>
    <t>AKGD</t>
  </si>
  <si>
    <t>AKGD ETF</t>
  </si>
  <si>
    <t>Альфа брокер: 1 шт.</t>
  </si>
  <si>
    <t>UAH</t>
  </si>
  <si>
    <t>AKPP</t>
  </si>
  <si>
    <t>AKPP ETF</t>
  </si>
  <si>
    <t>USD</t>
  </si>
  <si>
    <t>Сумма по фондам:</t>
  </si>
  <si>
    <t>RU000A10EMU3</t>
  </si>
  <si>
    <t>bond</t>
  </si>
  <si>
    <t>sГТЛК2P-12</t>
  </si>
  <si>
    <t>Альфа брокер: 55 шт.</t>
  </si>
  <si>
    <t>2030-03-02</t>
  </si>
  <si>
    <t>SU26233RMFS5</t>
  </si>
  <si>
    <t>ОФЗ 26233</t>
  </si>
  <si>
    <t>ВТБ ИИС: 36 шт.</t>
  </si>
  <si>
    <t>2035-07-18</t>
  </si>
  <si>
    <t>SU26240RMFS0</t>
  </si>
  <si>
    <t>ОФЗ 26240</t>
  </si>
  <si>
    <t>ВТБ ИИС: 33 шт.</t>
  </si>
  <si>
    <t>2036-07-30</t>
  </si>
  <si>
    <t>SU26253RMFS3</t>
  </si>
  <si>
    <t>ОФЗ 26253</t>
  </si>
  <si>
    <t>ВТБ ИИС: 20 шт.</t>
  </si>
  <si>
    <t>2038-10-06</t>
  </si>
  <si>
    <t>SU26247RMFS5</t>
  </si>
  <si>
    <t>ОФЗ 26247</t>
  </si>
  <si>
    <t>ВТБ ИИС: 18 шт.</t>
  </si>
  <si>
    <t>2039-05-11</t>
  </si>
  <si>
    <t>SU26246RMFS7</t>
  </si>
  <si>
    <t>ОФЗ 26246</t>
  </si>
  <si>
    <t>ВТБ ИИС: 13 шт.</t>
  </si>
  <si>
    <t>2036-03-12</t>
  </si>
  <si>
    <t>SU26248RMFS3</t>
  </si>
  <si>
    <t>ОФЗ 26248</t>
  </si>
  <si>
    <t>ВТБ ИИС: 9 шт.</t>
  </si>
  <si>
    <t>2040-05-16</t>
  </si>
  <si>
    <t>SU26250RMFS9</t>
  </si>
  <si>
    <t>ОФЗ 26250</t>
  </si>
  <si>
    <t>2037-06-10</t>
  </si>
  <si>
    <t>Сумма по облигациям:</t>
  </si>
  <si>
    <t>Рубль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</si>
  <si>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</si>
  <si>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</si>
  <si>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</si>
  <si>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</si>
  <si>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</si>
  <si>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</si>
  <si>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</si>
  <si>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</si>
  <si>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</si>
  <si>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</si>
  <si>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Купон по RU000A0JX0Z8 - ЯНАО-2016 1шт. по 1.17 RUR - налог 0 RUR (данные из БД)</t>
  </si>
  <si>
    <t>Куп. дох. по обл. Правительство ЯНАО RU35002YML0. Размер куп. на 1 обл. 1.17 руб.  НДС не обл. Налог не удерживается. (данные из сделок)</t>
  </si>
  <si>
    <t>Купон по RU000A0JX215 - ХМАО 10 2шт. по 2.28 RUR - налог 1 RUR (данные из БД)</t>
  </si>
  <si>
    <t>Куп. дох. по обл. Правительство ХМАО-Югры RU35001HMN0. Размер куп. на 1 обл. 2.28 руб.  НДС не обл. Налог не удерживается. (данные из сделок)</t>
  </si>
  <si>
    <t>Амортизация ЯНАО-2016: 1 шт. по 50 RUR.  (данные из БД)</t>
  </si>
  <si>
    <t>Купон по RU000A0JX0Z8 - ЯНАО-2016 1шт. по 1.26 RUR - налог 0 RUR (данные из БД)</t>
  </si>
  <si>
    <t>Куп. дох. по обл. Правительство ЯНАО RU35002YML0, U322953. Размер куп. на 1 обл. 1.26 руб.  НДС не обл. Налог не удерживается. (данные из сделок)</t>
  </si>
  <si>
    <t>Ден.ср-ва от погаш. номин.ст-ти обл. Правительство ЯНАО RU35002YML0, U322953.   НДС не обл. Налог не удерживается. (данные из сделок)</t>
  </si>
  <si>
    <t>Амортизация ХМАО 10: 2 шт. по 100 RUR.  (данные из БД)</t>
  </si>
  <si>
    <t>Ден.ср-ва от погаш. номин.ст-ти обл. Правительство ХМАО-Югры RU35001HMN0, U322953.   НДС не обл. Налог не удерживается. (данные из сделок)</t>
  </si>
  <si>
    <t>Купон по SU26227RMFS7 - ОФЗ 26227 19шт. по 36.9 RUR - налог 91 RUR (данные из БД)</t>
  </si>
  <si>
    <t>Куп. дох. по обл. Минфин России 26227RMFS, U322953. Размер куп. на 1 обл. 36.9 руб.  НДС не обл. Налог не удерживается. (данные из сделок)</t>
  </si>
  <si>
    <t>Купон по RU000A101QF7 - РитйлБФ1P1 3шт. по 17.67 RUR - налог 7 RUR (данные из БД)</t>
  </si>
  <si>
    <t>Дивиденд по CHMF - СевСт-ао 15шт. по 38.3 RUR - налог 75 RUR (данные из БД)</t>
  </si>
  <si>
    <t>Дивиденд по CHMF - СевСт-ао 15шт. по 191.51 RUR - налог 373 RUR (данные из БД)</t>
  </si>
  <si>
    <t>Дивиденд по SBERP - Сбербанк-п 100шт. по 33.3 RUR - налог 433 RUR (данные из БД)</t>
  </si>
  <si>
    <t>Дивиденд по MDMG - MDMG-ао 5шт. по 22 RUR - налог 14 RUR (данные из БД)</t>
  </si>
  <si>
    <t>Дивиденд по RTKMP - Ростел -ап 130шт. по 6.06 RUR - налог 102 RUR (данные из БД)</t>
  </si>
  <si>
    <t>Дивиденд по MDMG - MDMG-ао 83шт. по 20 RUR - налог 216 RUR (данные из БД)</t>
  </si>
  <si>
    <t>unknown</t>
  </si>
  <si>
    <t>Дивиденд по MDMG - MDMG-ао 83шт. по 22 RUR - налог 237 RUR (данные из БД)</t>
  </si>
  <si>
    <t>Выплата дохода по акциям МКПАО МД Медикал Груп ISIN RU000A108KL3, размер выплаты на 1 ц/б АКЦИЯ 22 RUB . (данные из сделок)</t>
  </si>
  <si>
    <t>Купон по RU000A10ATW2 - БалтЛизП15 2шт. по 19.48 RUR - налог 5 RUR (данные из БД)</t>
  </si>
  <si>
    <t> по RU000A10ATW2 - БалтЛизП15 (данные из сделок)</t>
  </si>
  <si>
    <t>Купон по SU26233RMFS5 - ОФЗ 26233 147шт. по 30.42 RUR - налог 581 RUR (данные из БД)</t>
  </si>
  <si>
    <t>Выплата купонного дохода по облигациям Минфин России ISIN RU000A101F94, размер выплаты на 1 ц/б 30.42 RUB . (данные из сделок)</t>
  </si>
  <si>
    <t>Дивиденд по TPAY - TPAY ETF 102шт. по 1.65 RUR - налог 22 RUR (данные из БД)</t>
  </si>
  <si>
    <t>Купон по RU000A10B9Q9 - ГЛОРАКС1Р4 1шт. по 20.96 RUR - налог 3 RUR (данные из БД)</t>
  </si>
  <si>
    <t> по RU000A10B9Q9 - ГЛОРАКС1Р4 (данные из сделок)</t>
  </si>
  <si>
    <t> по TPAY - TPAY ETF (данные из сделок)</t>
  </si>
  <si>
    <t>Купон по RU000A10B2J9 - О'КЕЙ Б1Р7 1шт. по 20.55 RUR - налог 3 RUR (данные из БД)</t>
  </si>
  <si>
    <t>Купон по RU000A10AV15 - ВИС Ф БП07 1шт. по 20.75 RUR - налог 3 RUR (данные из БД)</t>
  </si>
  <si>
    <t>Купон по RU000A104JQ3 - СамолетP11 1шт. по 129.64 RUR - налог 17 RUR (данные из БД)</t>
  </si>
  <si>
    <t> по RU000A10B2J9 - О&amp;#039;КЕЙ Б1Р7 (данные из сделок)</t>
  </si>
  <si>
    <t> по RU000A10AV15 - ВИС Ф БП07 (данные из сделок)</t>
  </si>
  <si>
    <t> по RU000A104JQ3 - СамолетP11 (данные из сделок)</t>
  </si>
  <si>
    <t>Купон по RU000A10C6U6 - МГКЛ-1P8 10шт. по 20.96 RUR - налог 27 RUR (данные из БД)</t>
  </si>
  <si>
    <t> по RU000A10C6U6 - МГКЛ-1P8 (данные из сделок)</t>
  </si>
  <si>
    <t>Дивиденд по FLOW - FLOW ETF 5шт. по 9.33 RUR - налог 6 RUR (данные из БД)</t>
  </si>
  <si>
    <t>Ввод ДС</t>
  </si>
  <si>
    <t>Перевод из АО Альфа-Банк</t>
  </si>
  <si>
    <t>Выплата по Первая-ФондЕжемесДохБПИФ; ISIN RU000A10BXL5; Дата Фиксации 31/08/2025; Кол-во 5; Ставка Выплаты 10.7189273800; Курс к (данные из сделок)</t>
  </si>
  <si>
    <t>Перевод Возврат средств по дог. № 11145819 от 04.09.2025. Горин Евгений Николаевич. Без НДС</t>
  </si>
  <si>
    <t>Дивиденд по FLOW - FLOW ETF 5шт. по 10.72 RUR - налог 7 RUR (данные из БД)</t>
  </si>
  <si>
    <t>Выплата по Первая-ФондЕжемесДохБПИФ; ISIN RU000A10BXL5; Дата Фиксации 30/09/2025; Кол-во 5; Ставка Выплаты 13.1103034926; Курс к (данные из сделок)</t>
  </si>
  <si>
    <t>Дивиденд по FLOW - FLOW ETF 5шт. по 10.25 RUR - налог 7 RUR (данные из БД)</t>
  </si>
  <si>
    <t>Выплата по Первая-ФондЕжемесДохБПИФ; ISIN RU000A10BXL5; Дата Фиксации 31/10/2025; Кол-во 5; Ставка Выплаты 10.2450588679; Курс к (данные из сделок)</t>
  </si>
  <si>
    <t>Списание д/с</t>
  </si>
  <si>
    <t>Дивиденд по PLZL - Полюс 1шт. по 36 RUR - налог 5 RUR (данные из БД)</t>
  </si>
  <si>
    <t>Дивиденд по OZON - Озон 1шт. по 143.55 RUR - налог 19 RUR (данные из БД)</t>
  </si>
  <si>
    <t>Выплата дохода по акциям ПАО Полюс ISIN RU000A0JNAA8, размер выплаты на 1 ц/б АКЦИЯ 36 RUB . (данные из сделок)</t>
  </si>
  <si>
    <t>Выплата дохода по акциям МКПАО Озон ISIN RU000A10CW95, размер выплаты на 1 ц/б АКЦИЯ 143.55 RUB . (данные из сделок)</t>
  </si>
  <si>
    <t>Перечисление ДС для приобретения ценных бумаг. Основной рынок. Субпозиция №12UE0M (НДС не обл.) Канал - ВТБ МИ</t>
  </si>
  <si>
    <t>Купон по RU000A10CLX3 - УралСт1Р05 1шт. по 15.21 RUR - налог 2 RUR (данные из БД)</t>
  </si>
  <si>
    <t>Купон по RU000A10DB16 - ОилРес1P3 1шт. по 23.84 RUR - налог 3 RUR (данные из БД)</t>
  </si>
  <si>
    <t> по RU000A10CLX3 - УралСт1Р05 (данные из сделок)</t>
  </si>
  <si>
    <t> по RU000A10DB16 - ОилРес1P3 (данные из сделок)</t>
  </si>
  <si>
    <t>Дивиденд по X5 - КЦ ИКС 5 1шт. по 368 RUR - налог 48 RUR (данные из БД)</t>
  </si>
  <si>
    <t>Дивиденд по T - Т-Техно ао 1шт. по 36 RUR - налог 5 RUR (данные из БД)</t>
  </si>
  <si>
    <t>Дивиденд по TATN - Татнфт 3ао 7шт. по 8.13 RUR - налог 7 RUR (данные из БД)</t>
  </si>
  <si>
    <t>Дивиденд по LKOH - ЛУКОЙЛ 3шт. по 397 RUR - налог 155 RUR (данные из БД)</t>
  </si>
  <si>
    <t>Выплата дохода по акциям МКПАО Т-Технологии ISIN RU000A107UL4, размер выплаты на 1 ц/б АКЦИЯ 36 RUB . (данные из сделок)</t>
  </si>
  <si>
    <t>Выплата дохода по акциям ПАО ЛУКОЙЛ ISIN RU0009024277, размер выплаты на 1 ц/б АКЦИЯ 397 RUB . (данные из сделок)</t>
  </si>
  <si>
    <t>Выплата дохода по акциям ПАО Корпоративный центр ИКС 5 ISIN RU000A108X38, размер выплаты на 1 ц/б АКЦИЯ 368 RUB . (данные из сделок)</t>
  </si>
  <si>
    <t>Выплата дохода по акциям ПАО Татнефть им. В.Д. Шашина ISIN RU0009033591, размер выплаты на 1 ц/б АКЦИЯ 8.13 RUB . (данные из сделок)</t>
  </si>
  <si>
    <t>Дивиденд по TPAY - TPAY ETF 414шт. по 1.32 RUR - налог 71 RUR (данные из БД)</t>
  </si>
  <si>
    <t>Дивиденд по TPAY - TPAY ETF 414шт. по 1.09 RUR - налог 59 RUR (данные из БД)</t>
  </si>
  <si>
    <t>Дивиденд по NVTK - Новатэк ао 2шт. по 47.23 RUR - налог 12 RUR (данные из БД)</t>
  </si>
  <si>
    <t>Купон по RU000A10EMU3 - sГТЛК2P-12 41шт. по 13.36 RUR - налог 71 RUR (данные из БД)</t>
  </si>
  <si>
    <t>Купон по SU26253RMFS3 - ОФЗ 26253 20шт. по 64.82 RUR - налог 169 RUR (данные из БД)</t>
  </si>
  <si>
    <t>Выплата купонного дохода по облигациям Минфин России ISIN RU000A10D517, размер выплаты на 1 ц/б 64.82 RUB . (данные из сделок)</t>
  </si>
  <si>
    <t>Выплата дохода по акциям ПАО НОВАТЭК ISIN RU000A0DKVS5, размер выплаты на 1 ц/б АКЦИЯ 47,23 RUB . (данные из сделок)</t>
  </si>
  <si>
    <t>Дивиденд по SFIN - ЭсЭфАй ао 1шт. по 172 RUR - налог 22 RUR (данные из БД)</t>
  </si>
  <si>
    <t>Перевод Дивиденды за 2025 г. по акциям ПАО ЭсЭфАй (1-02-56453-P). (Удержан налог 22 руб.) (данные из сделок)</t>
  </si>
  <si>
    <t>Дивиденд по T - Т-Техно ао 7шт. по 4.5 RUR - налог 4 RUR (данные из БД)</t>
  </si>
  <si>
    <t>Купон по SU26247RMFS5 - ОФЗ 26247 17шт. по 61.08 RUR - налог 135 RUR (данные из БД)</t>
  </si>
  <si>
    <t>Выплата купонного дохода по облигациям Минфин России ISIN RU000A108EF8, размер выплаты на 1 ц/б 61,08 RUB . (данные из сделок)</t>
  </si>
  <si>
    <t> по T - Т-Техно ао (данные из сделок)</t>
  </si>
  <si>
    <t>Перевод с субсчета 11145819-000</t>
  </si>
  <si>
    <t>Перевод на субсчет 12733366-000</t>
  </si>
  <si>
    <t>Купон по SU26248RMFS3 - ОФЗ 26248 9шт. по 61.08 RUR - налог 71 RUR (данные из БД)</t>
  </si>
  <si>
    <t>Выплата купонного дохода по облигациям Минфин России ISIN RU000A108EH4, размер выплаты на 1 ц/б 61,08 RUB . (данные из сделок)</t>
  </si>
  <si>
    <t>Дивиденд по IRAO - ИнтерРАОао 1800шт. по 0.32 RUR - налог 75 RUR (данные из БД)</t>
  </si>
  <si>
    <t>Купон по SU26250RMFS9 - ОФЗ 26250 9шт. по 59.84 RUR - налог 70 RUR (данные из БД)</t>
  </si>
  <si>
    <t>Выплата купонного дохода по облигациям Минфин России ISIN RU000A10BVH7, размер выплаты на 1 ц/б 59,84 RUB . (данные из сделок)</t>
  </si>
  <si>
    <t>Перевод Дивиденды за 2025 г. по акциям ПАО Интер РАО (1-04-33498-E). (Удержан налог 75 руб.). Эмитентом уменьшена НОБ (данные из сделок)</t>
  </si>
  <si>
    <t>Перевод Дивиденды за 1 кв 2026 г. по акциям ПАО ПРОМОМЕД (1-01-01622-G). (Удержан налог 2 руб.) (данные из сделок)</t>
  </si>
  <si>
    <t>Дивиденд по TPAY - TPAY ETF 2шт. по 1.19 RUR - налог 0 RUR (данные из БД)</t>
  </si>
  <si>
    <t>Перечисление ДС для приобретения ценных бумаг. Основной рынок. Субпозиция №12UE0M (НДС не обл.) Канал-ВТБ МИ. ID операции СБП </t>
  </si>
  <si>
    <t>Дивиденд по X5 - КЦ ИКС 5 1шт. по 245 RUR - налог 32 RUR (данные из БД)</t>
  </si>
  <si>
    <t>Дивиденд по MOEX - МосБиржа 20шт. по 19.57 RUR - налог 51 RUR (данные из БД)</t>
  </si>
  <si>
    <t>Перевод Дивиденды за 1 кв 2026 г. по акциям ПАО В2В-РТС (1-01-00001-G). (Удержан налог 9 руб.) (данные из сделок)</t>
  </si>
  <si>
    <t>Дивиденд по SNGSP - Сургнфгз-п 10шт. по 0.85 RUR - налог 1 RUR (данные из БД)</t>
  </si>
  <si>
    <t>Дивиденд по SBER - Сбербанк 35шт. по 37.64 RUR - налог 171 RUR (данные из БД)</t>
  </si>
  <si>
    <t>Дивиденд по VTBR - ВТБ ао 50шт. по 9.71 RUR - налог 63 RUR (данные из БД)</t>
  </si>
  <si>
    <t>Дивиденд по TRNFP - Транснф ап 3шт. по 204.17 RUR - налог 80 RUR (данные из БД)</t>
  </si>
  <si>
    <t>Перевод Дивиденды за 2025 г. по акциям ПАО Корпоративный центр ИКС 5 (1-01-16812-A). (Удержан налог 32 руб.) (данные из сделок)</t>
  </si>
  <si>
    <t>Перевод Дивиденды за 2025 г. по акциям ПАО Московская Биржа (1-05-08443-H). (Удержан налог 51 руб.). Эмитентом уменьшена НОБ (данные из сделок)</t>
  </si>
  <si>
    <t>Купон по SU26233RMFS5 - ОФЗ 26233 36шт. по 30.42 RUR - налог 142 RUR (данные из БД)</t>
  </si>
  <si>
    <t>Выплата купонного дохода по облигациям Минфин России ISIN RU000A101F94, размер выплаты на 1 ц/б 30,42 RUB . (данные из сделок)</t>
  </si>
  <si>
    <t>Дивиденд по TPAY - TPAY ETF 2шт. по 1.2 RUR - налог 0 RUR (данные из БД)</t>
  </si>
  <si>
    <t>Выплата дивидендов Сбербанк России. Налог удержан. (данные из сделок)</t>
  </si>
  <si>
    <t>Перевод Дивиденды за 2025 г. по акциям ПАО Транснефть (2-01-00206-A). (Удержан налог 74 руб.). Эмитентом уменьшена НОБ (данные из сделок)</t>
  </si>
  <si>
    <t>Перевод Дивиденды за 2025 г. по акциям Банк ВТБ (ПАО) (10401000B). (Удержан налог 62 руб.). Эмитентом уменьшена НОБ (данные из сделок)</t>
  </si>
  <si>
    <t>Дивиденд по RAGR - Русагро 105шт. по 16.48 RUR - налог 225 RUR (данные из БД)</t>
  </si>
  <si>
    <t>Дивиденд по T - Т-Техно ао 31шт. по 4.6 RUR - налог 19 RUR (данные из БД)</t>
  </si>
  <si>
    <t>Перевод Дивиденды по итогам прошлых лет по сост. на 06.08.2026 по акциям ПАО Группа Русагро. (1-01-14044-A). (Удержан налог 225  (данные из сделок)</t>
  </si>
  <si>
    <t>Купон по SU26240RMFS0 - ОФЗ 26240 33шт. по 34.9 RUR - налог 150 RUR (данные из БД)</t>
  </si>
  <si>
    <t>Выплата купонного дохода по облигациям Минфин России ISIN RU000A103BR0, размер выплаты на 1 ц/б 34,9 RUB . (данные из сделок)</t>
  </si>
  <si>
    <t>Купон по RU000A10EMU3 - sГТЛК2P-12 42шт. по 13.36 RUR - налог 73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</si>
  <si>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</si>
  <si>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</si>
  <si>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</si>
  <si>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</si>
  <si>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</si>
  <si>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</si>
  <si>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</si>
  <si>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</si>
  <si>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</si>
  <si>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GAZP</t>
  </si>
  <si>
    <t>MAGN</t>
  </si>
  <si>
    <t>RU000A0JX215</t>
  </si>
  <si>
    <t>RU000A0JX0Z8</t>
  </si>
  <si>
    <t>RUAL</t>
  </si>
  <si>
    <t>SELG</t>
  </si>
  <si>
    <t>ALRS</t>
  </si>
  <si>
    <t>UNAC</t>
  </si>
  <si>
    <t>LKOH</t>
  </si>
  <si>
    <t>ROSN</t>
  </si>
  <si>
    <t>NVTK</t>
  </si>
  <si>
    <t>SU26227RMFS7</t>
  </si>
  <si>
    <t>CHMF</t>
  </si>
  <si>
    <t>AFKS</t>
  </si>
  <si>
    <t>PRFN</t>
  </si>
  <si>
    <t>VTBR</t>
  </si>
  <si>
    <t>SGZH</t>
  </si>
  <si>
    <t>MTLR</t>
  </si>
  <si>
    <t>AFLT</t>
  </si>
  <si>
    <t>LQDT</t>
  </si>
  <si>
    <t>UWGN</t>
  </si>
  <si>
    <t>RU000A101QF7</t>
  </si>
  <si>
    <t>TRMK</t>
  </si>
  <si>
    <t>RTKMP</t>
  </si>
  <si>
    <t>ASTR</t>
  </si>
  <si>
    <t>VKCO</t>
  </si>
  <si>
    <t>HYDR</t>
  </si>
  <si>
    <t>SNGS</t>
  </si>
  <si>
    <t>MRKP</t>
  </si>
  <si>
    <t>MTLRP</t>
  </si>
  <si>
    <t>SBERP</t>
  </si>
  <si>
    <t>RNFT</t>
  </si>
  <si>
    <t>SU26238RMFS4</t>
  </si>
  <si>
    <t>ROSB</t>
  </si>
  <si>
    <t>GOLD</t>
  </si>
  <si>
    <t>SOFL</t>
  </si>
  <si>
    <t>TRNFP</t>
  </si>
  <si>
    <t>MTSS</t>
  </si>
  <si>
    <t>TATNP</t>
  </si>
  <si>
    <t>MDMG</t>
  </si>
  <si>
    <t>ABIO</t>
  </si>
  <si>
    <t>ROLO</t>
  </si>
  <si>
    <t>FLOT</t>
  </si>
  <si>
    <t>SPBE</t>
  </si>
  <si>
    <t>WUSH</t>
  </si>
  <si>
    <t>OGKB</t>
  </si>
  <si>
    <t>ABRD</t>
  </si>
  <si>
    <t>UPRO</t>
  </si>
  <si>
    <t>TMON</t>
  </si>
  <si>
    <t>RU000A10A3Z4</t>
  </si>
  <si>
    <t>RU000A10ATW2</t>
  </si>
  <si>
    <t>RU000A10ASC6</t>
  </si>
  <si>
    <t>RU000A10BGU1</t>
  </si>
  <si>
    <t>RU000A10B933</t>
  </si>
  <si>
    <t>RU000A10AV15</t>
  </si>
  <si>
    <t>RU000A104JQ3</t>
  </si>
  <si>
    <t>RU000A10B9Q9</t>
  </si>
  <si>
    <t>RU000A10C5L7</t>
  </si>
  <si>
    <t>TLCB</t>
  </si>
  <si>
    <t>RU000A10B2J9</t>
  </si>
  <si>
    <t>TPAY</t>
  </si>
  <si>
    <t>RU000A10C6U6</t>
  </si>
  <si>
    <t>RU000A1099W6</t>
  </si>
  <si>
    <t>FLOW</t>
  </si>
  <si>
    <t>RU000A10C8H9</t>
  </si>
  <si>
    <t>AKMB</t>
  </si>
  <si>
    <t>STME</t>
  </si>
  <si>
    <t>OZPH</t>
  </si>
  <si>
    <t>RU000A1069P3</t>
  </si>
  <si>
    <t>GLRX</t>
  </si>
  <si>
    <t>TATN</t>
  </si>
  <si>
    <t>PLZL</t>
  </si>
  <si>
    <t>RTKM</t>
  </si>
  <si>
    <t>EQMX</t>
  </si>
  <si>
    <t>OZON</t>
  </si>
  <si>
    <t>DOMRF</t>
  </si>
  <si>
    <t>RU000A1066A1</t>
  </si>
  <si>
    <t>RU000A10CLX3</t>
  </si>
  <si>
    <t>RU000A10DB16</t>
  </si>
  <si>
    <t>SU26252RMFS5</t>
  </si>
  <si>
    <t>ETLN</t>
  </si>
  <si>
    <t>TOFZ</t>
  </si>
  <si>
    <t>NLMK</t>
  </si>
  <si>
    <t>ELMT</t>
  </si>
  <si>
    <t>PRMD</t>
  </si>
  <si>
    <t>RENI</t>
  </si>
  <si>
    <t>SBMM</t>
  </si>
  <si>
    <t>SFIN</t>
  </si>
  <si>
    <t>SBER
Сбербанк</t>
  </si>
  <si>
    <t>BTBR
iВ2В-РТС</t>
  </si>
  <si>
    <t>RAGR
Русагро</t>
  </si>
  <si>
    <t>MOEX
МосБиржа</t>
  </si>
  <si>
    <t>X5
КЦ ИКС 5</t>
  </si>
  <si>
    <t>GMKN
ГМКНорНик</t>
  </si>
  <si>
    <t>YDEX
ЯНДЕКС</t>
  </si>
  <si>
    <t>T
Т-Техно ао</t>
  </si>
  <si>
    <t>SNGSP
Сургнфгз-п</t>
  </si>
  <si>
    <t>IRAO
ИнтерРАОао</t>
  </si>
  <si>
    <t>AKMM
AKMM ETF</t>
  </si>
  <si>
    <t>TMOS
TMOS ETF</t>
  </si>
  <si>
    <t>AKMP
AKMP ETF</t>
  </si>
  <si>
    <t>AKGD
AKGD ETF</t>
  </si>
  <si>
    <t>AKPP
AKPP ETF</t>
  </si>
  <si>
    <t>RU000A10EMU3
sГТЛК2P-12</t>
  </si>
  <si>
    <t>SU26233RMFS5
ОФЗ 26233</t>
  </si>
  <si>
    <t>SU26240RMFS0
ОФЗ 26240</t>
  </si>
  <si>
    <t>SU26253RMFS3
ОФЗ 26253</t>
  </si>
  <si>
    <t>SU26247RMFS5
ОФЗ 26247</t>
  </si>
  <si>
    <t>SU26246RMFS7
ОФЗ 26246</t>
  </si>
  <si>
    <t>SU26248RMFS3
ОФЗ 26248</t>
  </si>
  <si>
    <t>SU26250RMFS9
ОФЗ 26250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</si>
  <si>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</si>
  <si>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</si>
  <si>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</si>
  <si>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</si>
  <si>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</si>
  <si>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</si>
  <si>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</si>
  <si>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</si>
  <si>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</si>
  <si>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ВТБ ИИС</t>
  </si>
  <si>
    <t>"Газпром" (ПАО) ао</t>
  </si>
  <si>
    <t>Сбербанк России ПАО ао</t>
  </si>
  <si>
    <t>"Магнитогорск.мет.комб" ПАО ао</t>
  </si>
  <si>
    <t>"Интер РАО" ПАО ао</t>
  </si>
  <si>
    <t>ХМАО-Югры об. 35001</t>
  </si>
  <si>
    <t>Ямало-Ненецкий АО об 2016</t>
  </si>
  <si>
    <t>РУСАЛ ОК МКПАО ао</t>
  </si>
  <si>
    <t>CNYRUB</t>
  </si>
  <si>
    <t>ПАО "Селигдар"  ао</t>
  </si>
  <si>
    <t>АЛРОСА ПАО ао</t>
  </si>
  <si>
    <t>Об.авиастр.корп. ПАО ао</t>
  </si>
  <si>
    <t>НК ЛУКОЙЛ (ПАО) - ао</t>
  </si>
  <si>
    <t>dohod</t>
  </si>
  <si>
    <t>Куп. дох. по обл. Правительство ЯНАО RU35002YML0. Размер куп. на 1 обл. 1.17 руб.  НДС не обл. Налог не удерживается.</t>
  </si>
  <si>
    <t>ПАО НК Роснефть</t>
  </si>
  <si>
    <t>Куп. дох. по обл. Правительство ХМАО-Югры RU35001HMN0. Размер куп. на 1 обл. 2.28 руб.  НДС не обл. Налог не удерживается.</t>
  </si>
  <si>
    <t>ПАО "НОВАТЭК" ао</t>
  </si>
  <si>
    <t>ОФЗ-ПД 26227 17/07/24</t>
  </si>
  <si>
    <t>Северсталь (ПАО)ао</t>
  </si>
  <si>
    <t>Куп. дох. по обл. Правительство ЯНАО RU35002YML0, U322953. Размер куп. на 1 обл. 1.26 руб.  НДС не обл. Налог не удерживается.</t>
  </si>
  <si>
    <t>amort</t>
  </si>
  <si>
    <t>Ден.ср-ва от погаш. номин.ст-ти обл. Правительство ЯНАО RU35002YML0, U322953.   НДС не обл. Налог не удерживается.</t>
  </si>
  <si>
    <t>АФК "Система" ПАО ао</t>
  </si>
  <si>
    <t>ТЕПЛАНТ восток (ПАО) ао</t>
  </si>
  <si>
    <t>ао ПАО Банк ВТБ</t>
  </si>
  <si>
    <t>Сегежа ао</t>
  </si>
  <si>
    <t>Мечел ПАО ао</t>
  </si>
  <si>
    <t>Аэрофлот-росс.авиалин(ПАО)ао</t>
  </si>
  <si>
    <t>БПИФ Ликвидность УК ВИМ</t>
  </si>
  <si>
    <t>ПАО НПК ОВК ао</t>
  </si>
  <si>
    <t>Ритейл Бел Финанс 001P-01</t>
  </si>
  <si>
    <t>Ден.ср-ва от погаш. номин.ст-ти обл. Правительство ХМАО-Югры RU35001HMN0, U322953.   НДС не обл. Налог не удерживается.</t>
  </si>
  <si>
    <t>ПАО ТМК</t>
  </si>
  <si>
    <t>Ростелеком (ПАО) ап.</t>
  </si>
  <si>
    <t>Куп. дох. по обл. Минфин России 26227RMFS, U322953. Размер куп. на 1 обл. 36.9 руб.  НДС не обл. Налог не удерживается.</t>
  </si>
  <si>
    <t>Группа Астра ао</t>
  </si>
  <si>
    <t>Международная компания ПАО ВК</t>
  </si>
  <si>
    <t>spec</t>
  </si>
  <si>
    <t>Сумма процентов по СпецЗайму</t>
  </si>
  <si>
    <t>ПАО Московская Биржа</t>
  </si>
  <si>
    <t>ПАО "РусГидро"</t>
  </si>
  <si>
    <t>Сургутнефтегаз ПАО акции об.</t>
  </si>
  <si>
    <t>Россети Центр и Приволжье ао</t>
  </si>
  <si>
    <t>Мечел ПАО ап</t>
  </si>
  <si>
    <t>Сбербанк России ПАО ап</t>
  </si>
  <si>
    <t>Т-Технологии МКПАО ао</t>
  </si>
  <si>
    <t>РуссНефть НК ПАО ао</t>
  </si>
  <si>
    <t>Сургутнефтегаз ПАО ап</t>
  </si>
  <si>
    <t>ОФЗ-ПД 26238 15/05/2041</t>
  </si>
  <si>
    <t>РОСБАНК ПАО ао</t>
  </si>
  <si>
    <t>БПИФ Золото.Биржевой УК ВИМ</t>
  </si>
  <si>
    <t>Софтлайн ао</t>
  </si>
  <si>
    <t>Транснефть ПАО акц.пр.</t>
  </si>
  <si>
    <t>Мобильные ТелеСистемы ПАО ао</t>
  </si>
  <si>
    <t>ПАО "Татнефть" ап 3 вып.</t>
  </si>
  <si>
    <t>МКПАО «МД Медикал Груп»</t>
  </si>
  <si>
    <t>ПАО "Артген"</t>
  </si>
  <si>
    <t>МКПАО ЯНДЕКС</t>
  </si>
  <si>
    <t>"Русолово" ПАО ао</t>
  </si>
  <si>
    <t>Т-инвестиции</t>
  </si>
  <si>
    <t>commission</t>
  </si>
  <si>
    <t> по NVTK - Новатэк ао</t>
  </si>
  <si>
    <t>ГМК "Нор.Никель" ПАО ао</t>
  </si>
  <si>
    <t>Совкомфлот ао</t>
  </si>
  <si>
    <t>Корпоративный центр ИКС 5</t>
  </si>
  <si>
    <t>СПБ Биржа ао</t>
  </si>
  <si>
    <t>Группа Русагро</t>
  </si>
  <si>
    <t>ВУШ Холдинг ао</t>
  </si>
  <si>
    <t>ОГК-2 ПАО ао</t>
  </si>
  <si>
    <t> по FLOT - Совкомфлот</t>
  </si>
  <si>
    <t> по WUSH - iВУШХолднг</t>
  </si>
  <si>
    <t> по GMKN - ГМКНорНик</t>
  </si>
  <si>
    <t> по MTSS - МТС-ао</t>
  </si>
  <si>
    <t>Абрау-Дюрсо ПАО ао</t>
  </si>
  <si>
    <t>Юнипро ПАО ао</t>
  </si>
  <si>
    <t>output</t>
  </si>
  <si>
    <t>nalog</t>
  </si>
  <si>
    <t>T-КАПИТАЛ ДЕНЕЖНЫЙ РЫНОК</t>
  </si>
  <si>
    <t>Выплата дохода по акциям МКПАО МД Медикал Груп ISIN RU000A108KL3, размер выплаты на 1 ц/б АКЦИЯ 22 RUB .</t>
  </si>
  <si>
    <t>ОФЗ-ПД 26233 18/07/2035</t>
  </si>
  <si>
    <t>ГТЛК БО 002P-04</t>
  </si>
  <si>
    <t>ОФЗ-ПД 26248 16/05/40</t>
  </si>
  <si>
    <t>Балтийский лизинг ООО БО-П15</t>
  </si>
  <si>
    <t>ПАО ЛК Европлан 001P-09</t>
  </si>
  <si>
    <t>Первое кол.бюро НАО 001Р-07</t>
  </si>
  <si>
    <t>Селигдар 001Р-03</t>
  </si>
  <si>
    <t>ВИС ФИНАНС БО-П07</t>
  </si>
  <si>
    <t>ГК Самолет БО-П11</t>
  </si>
  <si>
    <t>ГЛОРАКС 001Р-04</t>
  </si>
  <si>
    <t>Селигдар 001Р-04</t>
  </si>
  <si>
    <t>Т-КАПИТАЛ ВАЛЮТНЫЕ ОБЛИГАЦИИ</t>
  </si>
  <si>
    <t>О'КЕЙ ООО БО 001Р-07</t>
  </si>
  <si>
    <t>Т-Капитал Пассивный Доход</t>
  </si>
  <si>
    <t> по RU000A10ATW2 - БалтЛизП15</t>
  </si>
  <si>
    <t>Выплата купонного дохода по облигациям Минфин России ISIN RU000A101F94, размер выплаты на 1 ц/б 30.42 RUB .</t>
  </si>
  <si>
    <t> по RU000A10B9Q9 - ГЛОРАКС1Р4</t>
  </si>
  <si>
    <t> по TPAY - TPAY ETF</t>
  </si>
  <si>
    <t> по RU000A10B2J9 - О&amp;#039;КЕЙ Б1Р7</t>
  </si>
  <si>
    <t>МГКЛ-001Р-08</t>
  </si>
  <si>
    <t> по RU000A10AV15 - ВИС Ф БП07</t>
  </si>
  <si>
    <t> по RU000A104JQ3 - СамолетP11</t>
  </si>
  <si>
    <t> по SBERP - Сбербанк-п</t>
  </si>
  <si>
    <t>Сбер инвестиции</t>
  </si>
  <si>
    <t>ПРОСТАЯ ЕДА 001Р-01</t>
  </si>
  <si>
    <t>БПИФ Первая Ежемесячный доход</t>
  </si>
  <si>
    <t> по RU000A10C6U6 - МГКЛ-1P8</t>
  </si>
  <si>
    <t>Альфа инвесткопилка</t>
  </si>
  <si>
    <t>БПИФ Альфа Денежный рынок Плюс</t>
  </si>
  <si>
    <t>Оил Ресурс 001P-02</t>
  </si>
  <si>
    <t>Выплата по Первая-ФондЕжемесДохБПИФ; ISIN RU000A10BXL5; Дата Фиксации 31/08/2025; Кол-во 5; Ставка Выплаты 10.7189273800; Курс к</t>
  </si>
  <si>
    <t>БПИФ Альфа Управляем облигации</t>
  </si>
  <si>
    <t>SBWS ETF</t>
  </si>
  <si>
    <t>custom</t>
  </si>
  <si>
    <t>Выплата по Первая-ФондЕжемесДохБПИФ; ISIN RU000A10BXL5; Дата Фиксации 30/09/2025; Кол-во 5; Ставка Выплаты 13.1103034926; Курс к</t>
  </si>
  <si>
    <t>Выплата по Первая-ФондЕжемесДохБПИФ; ISIN RU000A10BXL5; Дата Фиксации 31/10/2025; Кол-во 5; Ставка Выплаты 10.2450588679; Курс к</t>
  </si>
  <si>
    <t>Озон Фармацевтика</t>
  </si>
  <si>
    <t> по OZPH - iОзонФарм</t>
  </si>
  <si>
    <t> по SBER - Сбербанк</t>
  </si>
  <si>
    <t>БПИФ Т-КАПИТАЛ ИНДЕКС МОСБИРЖИ</t>
  </si>
  <si>
    <t>Сбербанк ПАО 002Р-SBER44</t>
  </si>
  <si>
    <t> по YDEX - ЯНДЕКС</t>
  </si>
  <si>
    <t>ПАО ГЛОРАКС</t>
  </si>
  <si>
    <t>ПАО "Татнефть" ао</t>
  </si>
  <si>
    <t>Полюс ПАО ао</t>
  </si>
  <si>
    <t>Ростелеком (ПАО) ао.</t>
  </si>
  <si>
    <t>БПИФ Индекс МосБиржи УК ВИМ</t>
  </si>
  <si>
    <t>МКПАО Озон</t>
  </si>
  <si>
    <t>ПАО ДОМ.РФ</t>
  </si>
  <si>
    <t>Выплата дохода по акциям ПАО Полюс ISIN RU000A0JNAA8, размер выплаты на 1 ц/б АКЦИЯ 36 RUB .</t>
  </si>
  <si>
    <t>Выплата дохода по акциям МКПАО Озон ISIN RU000A10CW95, размер выплаты на 1 ц/б АКЦИЯ 143.55 RUB .</t>
  </si>
  <si>
    <t>Уральская Сталь БО-001Р-02</t>
  </si>
  <si>
    <t>Уральская Сталь БО-001Р-05</t>
  </si>
  <si>
    <t>Оил Ресурс 001P-03</t>
  </si>
  <si>
    <t> по RU000A10CLX3 - УралСт1Р05</t>
  </si>
  <si>
    <t> по RU000A10DB16 - ОилРес1P3</t>
  </si>
  <si>
    <t>ОФЗ-ПД 26246 12/03/36</t>
  </si>
  <si>
    <t>ОФЗ-ПД 26252 12/10/2033</t>
  </si>
  <si>
    <t>Выплата дохода по акциям МКПАО Т-Технологии ISIN RU000A107UL4, размер выплаты на 1 ц/б АКЦИЯ 36 RUB .</t>
  </si>
  <si>
    <t>Выплата дохода по акциям ПАО ЛУКОЙЛ ISIN RU0009024277, размер выплаты на 1 ц/б АКЦИЯ 397 RUB .</t>
  </si>
  <si>
    <t>Выплата дохода по акциям ПАО Корпоративный центр ИКС 5 ISIN RU000A108X38, размер выплаты на 1 ц/б АКЦИЯ 368 RUB .</t>
  </si>
  <si>
    <t>МКПАО Эталон Груп</t>
  </si>
  <si>
    <t>Выплата дохода по акциям ПАО Татнефть им. В.Д. Шашина ISIN RU0009033591, размер выплаты на 1 ц/б АКЦИЯ 8.13 RUB .</t>
  </si>
  <si>
    <t>БПИФ Т-Капитал ОФЗ</t>
  </si>
  <si>
    <t>Альфа брокер</t>
  </si>
  <si>
    <t>ПАО "НЛМК" ао</t>
  </si>
  <si>
    <t>Элемент</t>
  </si>
  <si>
    <t>ПРОМОМЕД</t>
  </si>
  <si>
    <t>ГТЛК БО 002P-12</t>
  </si>
  <si>
    <t>Ренессанс Страхование ао</t>
  </si>
  <si>
    <t>Комиссия  Банка по исполнению расчетов на ФР (МБ и СПБ) за 01.04.2026 (ставка по тарифу 0,02%).</t>
  </si>
  <si>
    <t>Комиссия  Банка по исполнению расчетов на ФР (МБ и СПБ) за 07.04.2026 (ставка по тарифу 0,02%).</t>
  </si>
  <si>
    <t>Комиссия  Банка по исполнению расчетов на ФР (МБ и СПБ) за 14.04.2026 (ставка по тарифу 0,02%).</t>
  </si>
  <si>
    <t>БПИФ Первая Сберегательный</t>
  </si>
  <si>
    <t>В2В-РТС</t>
  </si>
  <si>
    <t>Комиссия  Банка по исполнению расчетов на ФР (МБ и СПБ) за 17.04.2026 (ставка по тарифу 0,02%).</t>
  </si>
  <si>
    <t>ОФЗ-ПД 26253 06/10/2038</t>
  </si>
  <si>
    <t>ОФЗ-ПД 26250 10/06/37</t>
  </si>
  <si>
    <t>ОФЗ-ПД 26247 11/05/39</t>
  </si>
  <si>
    <t>ЭсЭфАй ПАО ао</t>
  </si>
  <si>
    <t>Комиссия  Банка по исполнению расчетов на ФР (МБ и СПБ) за 20.04.2026 (ставка по тарифу 0,02%).</t>
  </si>
  <si>
    <t>Комиссия  Банка по исполнению расчетов на ФР (МБ и СПБ) за 21.04.2026 (ставка по тарифу 0,02%).</t>
  </si>
  <si>
    <t>Выплата купонного дохода по облигациям Минфин России ISIN RU000A10D517, размер выплаты на 1 ц/б 64.82 RUB .</t>
  </si>
  <si>
    <t>ОФЗ-ПД 26240 30/07/2036</t>
  </si>
  <si>
    <t>Выплата дохода по акциям ПАО НОВАТЭК ISIN RU000A0DKVS5, размер выплаты на 1 ц/б АКЦИЯ 47,23 RUB .</t>
  </si>
  <si>
    <t>Комиссия  Банка по исполнению расчетов на ФР (МБ и СПБ) за 05.05.2026 (ставка по тарифу 0,02%).</t>
  </si>
  <si>
    <t>Комиссия  Банка по исполнению расчетов на ФР (МБ и СПБ) за 12.05.2026 (ставка по тарифу 0,02%).</t>
  </si>
  <si>
    <t>Перевод Дивиденды за 2025 г. по акциям ПАО ЭсЭфАй (1-02-56453-P). (Удержан налог 22 руб.)</t>
  </si>
  <si>
    <t>Комиссия  Банка по исполнению расчетов на ФР (МБ и СПБ) за 19.05.2026 (ставка по тарифу 0,02%).</t>
  </si>
  <si>
    <t>Выплата купонного дохода по облигациям Минфин России ISIN RU000A108EF8, размер выплаты на 1 ц/б 61,08 RUB .</t>
  </si>
  <si>
    <t>Комиссия  Банка по исполнению расчетов на ФР (МБ и СПБ) за 27.05.2026 (ставка по тарифу 0,02%).</t>
  </si>
  <si>
    <t> по T - Т-Техно ао</t>
  </si>
  <si>
    <t>Списание д/с. Налог на доходы физ.лиц</t>
  </si>
  <si>
    <t>Комиссия  Банка по исполнению расчетов на ФР (МБ и СПБ) за 02.06.2026 (ставка по тарифу 0,02%).</t>
  </si>
  <si>
    <t>Выплата купонного дохода по облигациям Минфин России ISIN RU000A108EH4, размер выплаты на 1 ц/б 61,08 RUB .</t>
  </si>
  <si>
    <t>Комиссия  Банка по исполнению расчетов на ФР (МБ и СПБ) за 09.06.2026 (ставка по тарифу 0,02%).</t>
  </si>
  <si>
    <t>Выплата купонного дохода по облигациям Минфин России ISIN RU000A10BVH7, размер выплаты на 1 ц/б 59,84 RUB .</t>
  </si>
  <si>
    <t>Перевод Дивиденды за 2025 г. по акциям ПАО Интер РАО (1-04-33498-E). (Удержан налог 75 руб.). Эмитентом уменьшена НОБ</t>
  </si>
  <si>
    <t>Перевод Дивиденды за 1 кв 2026 г. по акциям ПАО ПРОМОМЕД (1-01-01622-G). (Удержан налог 2 руб.)</t>
  </si>
  <si>
    <t>Комиссия  Банка по исполнению расчетов на ФР (МБ и СПБ) за 25.06.2026 (ставка по тарифу 0,02%).</t>
  </si>
  <si>
    <t>Комиссия  Банка по исполнению расчетов на ФР (МБ и СПБ) за 26.06.2026 (ставка по тарифу 0,02%).</t>
  </si>
  <si>
    <t>Комиссия  Банка по исполнению расчетов на ФР (МБ и СПБ) за 07.07.2026 (ставка по тарифу 0,02%).</t>
  </si>
  <si>
    <t>Комиссия  Банка по исполнению расчетов на ФР (МБ и СПБ) за 13.07.2026 (ставка по тарифу 0,02%).</t>
  </si>
  <si>
    <t>Перевод Дивиденды за 1 кв 2026 г. по акциям ПАО В2В-РТС (1-01-00001-G). (Удержан налог 9 руб.)</t>
  </si>
  <si>
    <t>Комиссия  Банка по исполнению расчетов на ФР (МБ и СПБ) за 17.07.2026 (ставка по тарифу 0,02%).</t>
  </si>
  <si>
    <t>Перевод Дивиденды за 2025 г. по акциям ПАО Корпоративный центр ИКС 5 (1-01-16812-A). (Удержан налог 32 руб.)</t>
  </si>
  <si>
    <t>Комиссия  Банка по исполнению расчетов на ФР (МБ и СПБ) за 21.07.2026 (ставка по тарифу 0,02%).</t>
  </si>
  <si>
    <t>repo</t>
  </si>
  <si>
    <t>Убыток от сделок РЕПО 0 RUR</t>
  </si>
  <si>
    <t>Перевод Дивиденды за 2025 г. по акциям ПАО Московская Биржа (1-05-08443-H). (Удержан налог 51 руб.). Эмитентом уменьшена НОБ</t>
  </si>
  <si>
    <t>Комиссия  Банка по исполнению расчетов на ФР (МБ и СПБ) за 23.07.2026 (ставка по тарифу 0,02%).</t>
  </si>
  <si>
    <t>Выплата купонного дохода по облигациям Минфин России ISIN RU000A101F94, размер выплаты на 1 ц/б 30,42 RUB .</t>
  </si>
  <si>
    <t>yield</t>
  </si>
  <si>
    <t>Перевод Выплата по поручению клиента в рамках Акция в подарок в соответствии с Правилами проведения акции.</t>
  </si>
  <si>
    <t>Комиссия  Банка по исполнению расчетов на ФР (МБ и СПБ) за 30.07.2026 (ставка по тарифу 0,02%).</t>
  </si>
  <si>
    <t>Выплата дивидендов Сбербанк России. Налог удержан.</t>
  </si>
  <si>
    <t>Перевод Дивиденды за 2025 г. по акциям ПАО Транснефть (2-01-00206-A). (Удержан налог 74 руб.). Эмитентом уменьшена НОБ</t>
  </si>
  <si>
    <t>Перевод Дивиденды за 2025 г. по акциям Банк ВТБ (ПАО) (10401000B). (Удержан налог 62 руб.). Эмитентом уменьшена НОБ</t>
  </si>
  <si>
    <t>Комиссия  Банка по исполнению расчетов на ФР (МБ и СПБ) за 04.08.2026 (ставка по тарифу 0,02%).</t>
  </si>
  <si>
    <t>Комиссия  Банка по исполнению расчетов на ФР (МБ и СПБ) за 06.08.2026 (ставка по тарифу 0,02%).</t>
  </si>
  <si>
    <t>Перевод Дивиденды по итогам прошлых лет по сост. на 06.08.2026 по акциям ПАО Группа Русагро. (1-01-14044-A). (Удержан налог 225 </t>
  </si>
  <si>
    <t>Комиссия  Банка по исполнению расчетов на ФР (МБ и СПБ) за 11.08.2026 (ставка по тарифу 0,02%).</t>
  </si>
  <si>
    <t>Выплата купонного дохода по облигациям Минфин России ISIN RU000A103BR0, размер выплаты на 1 ц/б 34,9 RUB .</t>
  </si>
  <si>
    <t>Комиссия  Банка по исполнению расчетов на ФР (МБ и СПБ) за 12.08.2026 (ставка по тарифу 0,02%).</t>
  </si>
  <si>
    <t>Комиссия  Банка по исполнению расчетов на ФР (МБ и СПБ) за 18.08.2026 (ставка по тарифу 0,02%).</t>
  </si>
  <si>
    <t>Комиссия  Банка по исполнению расчетов на ФР (МБ и СПБ) за 20.08.2026 (ставка по тарифу 0,02%).</t>
  </si>
  <si>
    <t>Комиссия  Банка по исполнению расчетов на ФР (МБ и СПБ) за 21.08.2026 (ставка по тарифу 0,02%).</t>
  </si>
  <si>
    <t>Комиссия  Банка по исполнению расчетов на ФР (МБ и СПБ) за 26.08.2026 (ставка по тарифу 0,02%).</t>
  </si>
  <si>
    <t>Убыток от сделок РЕПО -0 RUR</t>
  </si>
  <si>
    <t>Комиссия  Банка по исполнению расчетов на ФР (МБ и СПБ) за 07.09.2026 (ставка по тарифу 0,02%).</t>
  </si>
  <si>
    <t>Комиссия  Банка по исполнению расчетов на ФР (МБ и СПБ) за 09.09.2026 (ставка по тарифу 0,02%).</t>
  </si>
  <si>
    <t>БПИФ Альфа Денежный рынок</t>
  </si>
  <si>
    <t>БПИФ Альфа Капитал Золото</t>
  </si>
  <si>
    <t>БПИФ Альфа Платина-Палладий</t>
  </si>
  <si>
    <t>Комиссия  Банка по исполнению расчетов на ФР (МБ и СПБ) за 15.09.2026 (ставка по тарифу 0,02%).</t>
  </si>
  <si>
    <t>Комиссия  Банка по исполнению расчетов на ФР (МБ и СПБ) за 16.09.2026 (ставка по тарифу 0,02%).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</si>
  <si>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</si>
  <si>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</si>
  <si>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</si>
  <si>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</si>
  <si>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</si>
  <si>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</si>
  <si>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</si>
  <si>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</si>
  <si>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</si>
  <si>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</si>
  <si>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СевСт-ао</t>
  </si>
  <si>
    <t>Сбербанк-п</t>
  </si>
  <si>
    <t>MDMG-ао</t>
  </si>
  <si>
    <t>Ростел -ап</t>
  </si>
  <si>
    <t>TPAY ETF</t>
  </si>
  <si>
    <t>FLOW ETF</t>
  </si>
  <si>
    <t>Полюс</t>
  </si>
  <si>
    <t>Озон</t>
  </si>
  <si>
    <t>Татнфт 3ао</t>
  </si>
  <si>
    <t>ЛУКОЙЛ</t>
  </si>
  <si>
    <t>Новатэк ао</t>
  </si>
  <si>
    <t>ЭсЭфАй ао</t>
  </si>
  <si>
    <t>ВТБ ао</t>
  </si>
  <si>
    <t>Транснф ап</t>
  </si>
  <si>
    <t>Купон</t>
  </si>
  <si>
    <t>ЯНАО-2016</t>
  </si>
  <si>
    <t>ХМАО 10</t>
  </si>
  <si>
    <t>ОФЗ 26227</t>
  </si>
  <si>
    <t>РитйлБФ1P1</t>
  </si>
  <si>
    <t>БалтЛизП15</t>
  </si>
  <si>
    <t>ГЛОРАКС1Р4</t>
  </si>
  <si>
    <t>О'КЕЙ Б1Р7</t>
  </si>
  <si>
    <t>ВИС Ф БП07</t>
  </si>
  <si>
    <t>СамолетP11</t>
  </si>
  <si>
    <t>МГКЛ-1P8</t>
  </si>
  <si>
    <t>УралСт1Р05</t>
  </si>
  <si>
    <t>ОилРес1P3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</si>
  <si>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</si>
  <si>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</si>
  <si>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</si>
  <si>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</si>
  <si>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</si>
  <si>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</si>
  <si>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</si>
  <si>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</si>
  <si>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</si>
  <si>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</si>
  <si>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</si>
  <si>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</si>
  <si>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</si>
  <si>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</si>
  <si>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</si>
  <si>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</si>
  <si>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ГАЗПРОМ ао</t>
  </si>
  <si>
    <t>ММК</t>
  </si>
  <si>
    <t>РУСАЛ ао</t>
  </si>
  <si>
    <t>Селигдар</t>
  </si>
  <si>
    <t>АЛРОСА ао</t>
  </si>
  <si>
    <t>iАвиастКао</t>
  </si>
  <si>
    <t>Роснефть</t>
  </si>
  <si>
    <t>Система ао</t>
  </si>
  <si>
    <t>ТЕПЛАНТ ао</t>
  </si>
  <si>
    <t>Сегежа</t>
  </si>
  <si>
    <t>Мечел ао</t>
  </si>
  <si>
    <t>Аэрофлот</t>
  </si>
  <si>
    <t>LQDT ETF</t>
  </si>
  <si>
    <t>ОВК ао</t>
  </si>
  <si>
    <t>ТМК ао</t>
  </si>
  <si>
    <t>iАстра ао</t>
  </si>
  <si>
    <t>МКПАО "ВК"</t>
  </si>
  <si>
    <t>РусГидро</t>
  </si>
  <si>
    <t>Сургнфгз</t>
  </si>
  <si>
    <t>РСетиЦП ао</t>
  </si>
  <si>
    <t>Мечел ап</t>
  </si>
  <si>
    <t>РуссНфт ао</t>
  </si>
  <si>
    <t>ОФЗ 26238</t>
  </si>
  <si>
    <t>Росбанк ао</t>
  </si>
  <si>
    <t>GOLD ETF</t>
  </si>
  <si>
    <t>iСофтлайн</t>
  </si>
  <si>
    <t>МТС-ао</t>
  </si>
  <si>
    <t>Татнфт 3ап</t>
  </si>
  <si>
    <t>iАРТГЕН ао</t>
  </si>
  <si>
    <t>Русолово</t>
  </si>
  <si>
    <t>Совкомфлот</t>
  </si>
  <si>
    <t>Ростел -ао</t>
  </si>
  <si>
    <t>EQMX ETF</t>
  </si>
  <si>
    <t>ДОМ.РФ</t>
  </si>
  <si>
    <t>ГЛОРАКС</t>
  </si>
  <si>
    <t>SBMM ETF</t>
  </si>
  <si>
    <t>СПБ Биржа</t>
  </si>
  <si>
    <t>iВУШХолднг</t>
  </si>
  <si>
    <t>ОГК-2 ао</t>
  </si>
  <si>
    <t>АбрауДюрсо</t>
  </si>
  <si>
    <t>Юнипро ао</t>
  </si>
  <si>
    <t>TMON ETF</t>
  </si>
  <si>
    <t>ГТЛК 2P-04</t>
  </si>
  <si>
    <t>Европлн1Р9</t>
  </si>
  <si>
    <t>ПКБ 1Р-07</t>
  </si>
  <si>
    <t>Селигдар3Р</t>
  </si>
  <si>
    <t>Селигдар4Р</t>
  </si>
  <si>
    <t>TLCB ETF</t>
  </si>
  <si>
    <t>ЕДА-01</t>
  </si>
  <si>
    <t>ОилРес1P2</t>
  </si>
  <si>
    <t>iОзонФарм</t>
  </si>
  <si>
    <t>Сбер Sb44R</t>
  </si>
  <si>
    <t>УралСт1Р02</t>
  </si>
  <si>
    <t>ОФЗ 26252</t>
  </si>
  <si>
    <t>ЭталонГруп</t>
  </si>
  <si>
    <t>TOFZ ETF</t>
  </si>
  <si>
    <t>НЛМК ао</t>
  </si>
  <si>
    <t>iЭлемент</t>
  </si>
  <si>
    <t>iПРОМОМЕД</t>
  </si>
  <si>
    <t>Ренессанс</t>
  </si>
  <si>
    <t>ETF AKMB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</si>
</sst>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CE7FF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63</v>
      </c>
      <c r="G2" s="6" t="n">
        <v>276.36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0.1992</v>
      </c>
      <c r="M2" s="6" t="n">
        <v>300.84</v>
      </c>
      <c r="N2" s="17" t="n">
        <v>5.33</v>
      </c>
      <c r="O2" s="16"/>
      <c r="P2" s="16" t="s">
        <v>22</v>
      </c>
      <c r="Q2" s="17" t="n">
        <v>0.238025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138</v>
      </c>
      <c r="G3" s="6" t="n">
        <v>124.68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0.0568</v>
      </c>
      <c r="M3" s="6" t="n">
        <v>119.98</v>
      </c>
      <c r="N3" s="17" t="n">
        <v>5.27</v>
      </c>
      <c r="O3" s="16"/>
      <c r="P3" s="16" t="s">
        <v>26</v>
      </c>
      <c r="Q3" s="17" t="n">
        <v>27.87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244</v>
      </c>
      <c r="G4" s="6" t="n">
        <v>68.76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-0.4716</v>
      </c>
      <c r="M4" s="6" t="n">
        <v>85.38</v>
      </c>
      <c r="N4" s="17" t="n">
        <v>5.14</v>
      </c>
      <c r="O4" s="16"/>
      <c r="P4" s="16" t="s">
        <v>30</v>
      </c>
      <c r="Q4" s="17" t="n">
        <v>60.406933523946</v>
      </c>
      <c r="R4" s="6" t="s">
        <f>=Q4/$Q$13</f>
      </c>
    </row>
    <row collapsed="false" customFormat="false" customHeight="false" hidden="false" ht="12.1" outlineLevel="0" r="5">
      <c r="A5" s="16" t="s">
        <v>31</v>
      </c>
      <c r="B5" s="16" t="s">
        <v>18</v>
      </c>
      <c r="C5" s="16" t="s">
        <v>32</v>
      </c>
      <c r="D5" s="16" t="s">
        <v>20</v>
      </c>
      <c r="E5" s="2" t="s">
        <v>33</v>
      </c>
      <c r="F5" s="7" t="n">
        <v>110</v>
      </c>
      <c r="G5" s="6" t="n">
        <v>148.15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-0.296</v>
      </c>
      <c r="M5" s="6" t="n">
        <v>158.39</v>
      </c>
      <c r="N5" s="17" t="n">
        <v>4.99</v>
      </c>
      <c r="O5" s="16"/>
      <c r="P5" s="16" t="s">
        <v>34</v>
      </c>
      <c r="Q5" s="17" t="n">
        <v>102.3983</v>
      </c>
      <c r="R5" s="6" t="s">
        <f>=Q5/$Q$13</f>
      </c>
    </row>
    <row collapsed="false" customFormat="false" customHeight="false" hidden="false" ht="12.1" outlineLevel="0" r="6">
      <c r="A6" s="16" t="s">
        <v>35</v>
      </c>
      <c r="B6" s="16" t="s">
        <v>18</v>
      </c>
      <c r="C6" s="16" t="s">
        <v>36</v>
      </c>
      <c r="D6" s="16" t="s">
        <v>20</v>
      </c>
      <c r="E6" s="2" t="s">
        <v>37</v>
      </c>
      <c r="F6" s="7" t="n">
        <v>9</v>
      </c>
      <c r="G6" s="6" t="n">
        <v>1796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30.3449</v>
      </c>
      <c r="M6" s="6" t="n">
        <v>1913.66</v>
      </c>
      <c r="N6" s="17" t="n">
        <v>4.95</v>
      </c>
      <c r="O6" s="16"/>
      <c r="P6" s="16" t="s">
        <v>38</v>
      </c>
      <c r="Q6" s="17" t="n">
        <v>12.5788</v>
      </c>
      <c r="R6" s="6" t="s">
        <f>=Q6/$Q$13</f>
      </c>
    </row>
    <row collapsed="false" customFormat="false" customHeight="false" hidden="false" ht="12.1" outlineLevel="0" r="7">
      <c r="A7" s="16" t="s">
        <v>39</v>
      </c>
      <c r="B7" s="16" t="s">
        <v>18</v>
      </c>
      <c r="C7" s="16" t="s">
        <v>40</v>
      </c>
      <c r="D7" s="16" t="s">
        <v>20</v>
      </c>
      <c r="E7" s="2" t="s">
        <v>41</v>
      </c>
      <c r="F7" s="7" t="n">
        <v>120</v>
      </c>
      <c r="G7" s="6" t="n">
        <v>129.86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0.353</v>
      </c>
      <c r="M7" s="6" t="n">
        <v>130.28</v>
      </c>
      <c r="N7" s="17" t="n">
        <v>4.77</v>
      </c>
      <c r="O7" s="16"/>
      <c r="P7" s="16" t="s">
        <v>42</v>
      </c>
      <c r="Q7" s="17" t="n">
        <v>97.4984</v>
      </c>
      <c r="R7" s="6" t="s">
        <f>=Q7/$Q$13</f>
      </c>
    </row>
    <row collapsed="false" customFormat="false" customHeight="false" hidden="false" ht="12.1" outlineLevel="0" r="8">
      <c r="A8" s="16" t="s">
        <v>43</v>
      </c>
      <c r="B8" s="16" t="s">
        <v>18</v>
      </c>
      <c r="C8" s="16" t="s">
        <v>44</v>
      </c>
      <c r="D8" s="16" t="s">
        <v>20</v>
      </c>
      <c r="E8" s="2" t="s">
        <v>45</v>
      </c>
      <c r="F8" s="7" t="n">
        <v>4</v>
      </c>
      <c r="G8" s="6" t="n">
        <v>3756.5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0.0094</v>
      </c>
      <c r="M8" s="6" t="n">
        <v>3768.72</v>
      </c>
      <c r="N8" s="17" t="n">
        <v>4.6</v>
      </c>
      <c r="O8" s="16"/>
      <c r="P8" s="16" t="s">
        <v>46</v>
      </c>
      <c r="Q8" s="17" t="n">
        <v>113.6988</v>
      </c>
      <c r="R8" s="6" t="s">
        <f>=Q8/$Q$13</f>
      </c>
    </row>
    <row collapsed="false" customFormat="false" customHeight="false" hidden="false" ht="12.1" outlineLevel="0" r="9">
      <c r="A9" s="16" t="s">
        <v>47</v>
      </c>
      <c r="B9" s="16" t="s">
        <v>18</v>
      </c>
      <c r="C9" s="16" t="s">
        <v>48</v>
      </c>
      <c r="D9" s="16" t="s">
        <v>20</v>
      </c>
      <c r="E9" s="2" t="s">
        <v>49</v>
      </c>
      <c r="F9" s="7" t="n">
        <v>38</v>
      </c>
      <c r="G9" s="6" t="n">
        <v>253.94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-0.1777</v>
      </c>
      <c r="M9" s="6" t="n">
        <v>272.88</v>
      </c>
      <c r="N9" s="17" t="n">
        <v>2.96</v>
      </c>
      <c r="O9" s="16"/>
      <c r="P9" s="16" t="s">
        <v>50</v>
      </c>
      <c r="Q9" s="17" t="n">
        <v>11850</v>
      </c>
      <c r="R9" s="6" t="s">
        <f>=Q9/$Q$13</f>
      </c>
    </row>
    <row collapsed="false" customFormat="false" customHeight="false" hidden="false" ht="12.1" outlineLevel="0" r="10">
      <c r="A10" s="16" t="s">
        <v>51</v>
      </c>
      <c r="B10" s="16" t="s">
        <v>18</v>
      </c>
      <c r="C10" s="16" t="s">
        <v>52</v>
      </c>
      <c r="D10" s="16" t="s">
        <v>20</v>
      </c>
      <c r="E10" s="2" t="s">
        <v>53</v>
      </c>
      <c r="F10" s="7" t="n">
        <v>10</v>
      </c>
      <c r="G10" s="6" t="n">
        <v>41.155</v>
      </c>
      <c r="H10" s="17" t="n">
        <v>0</v>
      </c>
      <c r="I10" s="6" t="n">
        <v>0</v>
      </c>
      <c r="J10" s="16"/>
      <c r="K10" s="6" t="s">
        <f>=F10*G10*Портфель!$R$13</f>
      </c>
      <c r="L10" s="9" t="n">
        <v>0.2828</v>
      </c>
      <c r="M10" s="6" t="n">
        <v>46.71</v>
      </c>
      <c r="N10" s="17" t="n">
        <v>0.13</v>
      </c>
      <c r="O10" s="16"/>
      <c r="P10" s="16" t="s">
        <v>54</v>
      </c>
      <c r="Q10" s="17" t="n">
        <v>10.771</v>
      </c>
      <c r="R10" s="6" t="s">
        <f>=Q10/$Q$13</f>
      </c>
    </row>
    <row collapsed="false" customFormat="false" customHeight="false" hidden="false" ht="12.1" outlineLevel="0" r="11">
      <c r="A11" s="16" t="s">
        <v>55</v>
      </c>
      <c r="B11" s="16" t="s">
        <v>18</v>
      </c>
      <c r="C11" s="16" t="s">
        <v>56</v>
      </c>
      <c r="D11" s="16" t="s">
        <v>20</v>
      </c>
      <c r="E11" s="2" t="s">
        <v>57</v>
      </c>
      <c r="F11" s="7" t="n">
        <v>100</v>
      </c>
      <c r="G11" s="6" t="n">
        <v>2.3705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-0.4036</v>
      </c>
      <c r="M11" s="6" t="n">
        <v>2.45</v>
      </c>
      <c r="N11" s="17" t="n">
        <v>0.07</v>
      </c>
      <c r="O11" s="16"/>
      <c r="P11" s="16" t="s">
        <v>58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/>
      <c r="B12" s="16"/>
      <c r="C12" s="16"/>
      <c r="D12" s="16"/>
      <c r="E12" s="16"/>
      <c r="F12" s="7"/>
      <c r="G12" s="6"/>
      <c r="H12" s="4"/>
      <c r="I12" s="4" t="s">
        <v>59</v>
      </c>
      <c r="J12" s="4"/>
      <c r="K12" s="5" t="s">
        <f>=SUM(K2:K11)</f>
      </c>
      <c r="L12" s="4"/>
      <c r="M12" s="4"/>
      <c r="N12" s="10" t="s">
        <f>=K12/K30</f>
      </c>
      <c r="O12" s="16"/>
      <c r="P12" s="16" t="s">
        <v>60</v>
      </c>
      <c r="Q12" s="17" t="n">
        <v>0.192725</v>
      </c>
      <c r="R12" s="6" t="s">
        <f>=Q12/$Q$13</f>
      </c>
    </row>
    <row collapsed="false" customFormat="false" customHeight="false" hidden="false" ht="12.1" outlineLevel="0" r="13">
      <c r="A13" s="16" t="s">
        <v>61</v>
      </c>
      <c r="B13" s="16" t="s">
        <v>62</v>
      </c>
      <c r="C13" s="16" t="s">
        <v>63</v>
      </c>
      <c r="D13" s="16" t="s">
        <v>20</v>
      </c>
      <c r="E13" s="2" t="s">
        <v>64</v>
      </c>
      <c r="F13" s="7" t="n">
        <v>126</v>
      </c>
      <c r="G13" s="6" t="n">
        <v>177.86</v>
      </c>
      <c r="H13" s="17" t="n">
        <v>0</v>
      </c>
      <c r="I13" s="6" t="n">
        <v>0</v>
      </c>
      <c r="J13" s="16"/>
      <c r="K13" s="6" t="s">
        <f>=F13*G13*Портфель!$R$13</f>
      </c>
      <c r="L13" s="9" t="n">
        <v>0.0019</v>
      </c>
      <c r="M13" s="6" t="n">
        <v>177.52</v>
      </c>
      <c r="N13" s="17" t="n">
        <v>6.86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65</v>
      </c>
      <c r="B14" s="16" t="s">
        <v>62</v>
      </c>
      <c r="C14" s="16" t="s">
        <v>66</v>
      </c>
      <c r="D14" s="16" t="s">
        <v>20</v>
      </c>
      <c r="E14" s="2" t="s">
        <v>67</v>
      </c>
      <c r="F14" s="7" t="n">
        <v>3911</v>
      </c>
      <c r="G14" s="6" t="n">
        <v>5.61</v>
      </c>
      <c r="H14" s="17" t="n">
        <v>0</v>
      </c>
      <c r="I14" s="6" t="n">
        <v>0</v>
      </c>
      <c r="J14" s="16"/>
      <c r="K14" s="6" t="s">
        <f>=F14*G14*Портфель!$R$13</f>
      </c>
      <c r="L14" s="9" t="n">
        <v>-0.1153</v>
      </c>
      <c r="M14" s="6" t="n">
        <v>5.78</v>
      </c>
      <c r="N14" s="17" t="n">
        <v>6.72</v>
      </c>
      <c r="O14" s="16"/>
      <c r="P14" s="16" t="s">
        <v>68</v>
      </c>
      <c r="Q14" s="17" t="n">
        <v>175.05</v>
      </c>
      <c r="R14" s="6" t="s">
        <f>=Q14/$Q$13</f>
      </c>
    </row>
    <row collapsed="false" customFormat="false" customHeight="false" hidden="false" ht="12.1" outlineLevel="0" r="15">
      <c r="A15" s="16" t="s">
        <v>69</v>
      </c>
      <c r="B15" s="16" t="s">
        <v>62</v>
      </c>
      <c r="C15" s="16" t="s">
        <v>70</v>
      </c>
      <c r="D15" s="16" t="s">
        <v>20</v>
      </c>
      <c r="E15" s="2" t="s">
        <v>71</v>
      </c>
      <c r="F15" s="7" t="n">
        <v>2235</v>
      </c>
      <c r="G15" s="6" t="n">
        <v>1.2675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0.136</v>
      </c>
      <c r="M15" s="6" t="n">
        <v>1.25</v>
      </c>
      <c r="N15" s="17" t="n">
        <v>0.87</v>
      </c>
      <c r="O15" s="16"/>
      <c r="P15" s="16" t="s">
        <v>72</v>
      </c>
      <c r="Q15" s="17" t="n">
        <v>1.766</v>
      </c>
      <c r="R15" s="6" t="s">
        <f>=Q15/$Q$13</f>
      </c>
    </row>
    <row collapsed="false" customFormat="false" customHeight="false" hidden="false" ht="12.1" outlineLevel="0" r="16">
      <c r="A16" s="16" t="s">
        <v>73</v>
      </c>
      <c r="B16" s="16" t="s">
        <v>62</v>
      </c>
      <c r="C16" s="16" t="s">
        <v>74</v>
      </c>
      <c r="D16" s="16" t="s">
        <v>20</v>
      </c>
      <c r="E16" s="2" t="s">
        <v>75</v>
      </c>
      <c r="F16" s="7" t="n">
        <v>1</v>
      </c>
      <c r="G16" s="6" t="n">
        <v>263.5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0.0242</v>
      </c>
      <c r="M16" s="6" t="n">
        <v>257.29</v>
      </c>
      <c r="N16" s="17" t="n">
        <v>0.08</v>
      </c>
      <c r="O16" s="16"/>
      <c r="P16" s="16" t="s">
        <v>76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77</v>
      </c>
      <c r="B17" s="16" t="s">
        <v>62</v>
      </c>
      <c r="C17" s="16" t="s">
        <v>78</v>
      </c>
      <c r="D17" s="16" t="s">
        <v>20</v>
      </c>
      <c r="E17" s="2" t="s">
        <v>75</v>
      </c>
      <c r="F17" s="7" t="n">
        <v>1</v>
      </c>
      <c r="G17" s="6" t="n">
        <v>144.7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0.0185</v>
      </c>
      <c r="M17" s="6" t="n">
        <v>142.08</v>
      </c>
      <c r="N17" s="17" t="n">
        <v>0.04</v>
      </c>
      <c r="O17" s="16"/>
      <c r="P17" s="16" t="s">
        <v>79</v>
      </c>
      <c r="Q17" s="17" t="n">
        <v>84.5093</v>
      </c>
      <c r="R17" s="6" t="s">
        <f>=Q17/$Q$13</f>
      </c>
    </row>
    <row collapsed="false" customFormat="false" customHeight="false" hidden="false" ht="12.1" outlineLevel="0" r="18">
      <c r="A18" s="16"/>
      <c r="B18" s="16"/>
      <c r="C18" s="16"/>
      <c r="D18" s="16"/>
      <c r="E18" s="16"/>
      <c r="F18" s="7"/>
      <c r="G18" s="6"/>
      <c r="H18" s="4"/>
      <c r="I18" s="4" t="s">
        <v>80</v>
      </c>
      <c r="J18" s="4"/>
      <c r="K18" s="5" t="s">
        <f>=SUM(K13:K17)</f>
      </c>
      <c r="L18" s="4"/>
      <c r="M18" s="4"/>
      <c r="N18" s="10" t="s">
        <f>=K18/K30</f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81</v>
      </c>
      <c r="B19" s="16" t="s">
        <v>82</v>
      </c>
      <c r="C19" s="16" t="s">
        <v>83</v>
      </c>
      <c r="D19" s="16" t="s">
        <v>20</v>
      </c>
      <c r="E19" s="2" t="s">
        <v>84</v>
      </c>
      <c r="F19" s="7" t="n">
        <v>55</v>
      </c>
      <c r="G19" s="6" t="n">
        <v>98.67</v>
      </c>
      <c r="H19" s="17" t="n">
        <v>1000</v>
      </c>
      <c r="I19" s="6" t="n">
        <v>0.89</v>
      </c>
      <c r="J19" s="16" t="s">
        <v>85</v>
      </c>
      <c r="K19" s="6" t="s">
        <f>=F19*((G19/100*H19)*Портфель!$R$13 + I19*Портфель!$R$13) </f>
      </c>
      <c r="L19" s="9" t="n">
        <v>0.0383</v>
      </c>
      <c r="M19" s="6" t="n">
        <v>998.1</v>
      </c>
      <c r="N19" s="17" t="n">
        <v>16.64</v>
      </c>
      <c r="O19" s="16"/>
      <c r="P19" s="16"/>
      <c r="Q19" s="17"/>
      <c r="R19" s="17"/>
    </row>
    <row collapsed="false" customFormat="false" customHeight="false" hidden="false" ht="12.1" outlineLevel="0" r="20">
      <c r="A20" s="16" t="s">
        <v>86</v>
      </c>
      <c r="B20" s="16" t="s">
        <v>82</v>
      </c>
      <c r="C20" s="16" t="s">
        <v>87</v>
      </c>
      <c r="D20" s="16" t="s">
        <v>20</v>
      </c>
      <c r="E20" s="2" t="s">
        <v>88</v>
      </c>
      <c r="F20" s="7" t="n">
        <v>36</v>
      </c>
      <c r="G20" s="6" t="n">
        <v>55.853</v>
      </c>
      <c r="H20" s="17" t="n">
        <v>1000</v>
      </c>
      <c r="I20" s="6" t="n">
        <v>9.03</v>
      </c>
      <c r="J20" s="16" t="s">
        <v>89</v>
      </c>
      <c r="K20" s="6" t="s">
        <f>=F20*((G20/100*H20)*Портфель!$R$13 + I20*Портфель!$R$13) </f>
      </c>
      <c r="L20" s="9" t="n">
        <v>0.1793</v>
      </c>
      <c r="M20" s="6" t="n">
        <v>617.16</v>
      </c>
      <c r="N20" s="17" t="n">
        <v>6.26</v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90</v>
      </c>
      <c r="B21" s="16" t="s">
        <v>82</v>
      </c>
      <c r="C21" s="16" t="s">
        <v>91</v>
      </c>
      <c r="D21" s="16" t="s">
        <v>20</v>
      </c>
      <c r="E21" s="2" t="s">
        <v>92</v>
      </c>
      <c r="F21" s="7" t="n">
        <v>33</v>
      </c>
      <c r="G21" s="6" t="n">
        <v>57.813</v>
      </c>
      <c r="H21" s="17" t="n">
        <v>1000</v>
      </c>
      <c r="I21" s="6" t="n">
        <v>7.67</v>
      </c>
      <c r="J21" s="16" t="s">
        <v>93</v>
      </c>
      <c r="K21" s="6" t="s">
        <f>=F21*((G21/100*H21)*Портфель!$R$13 + I21*Портфель!$R$13) </f>
      </c>
      <c r="L21" s="9" t="n">
        <v>-0.0314</v>
      </c>
      <c r="M21" s="6" t="n">
        <v>635.3</v>
      </c>
      <c r="N21" s="17" t="n">
        <v>5.92</v>
      </c>
      <c r="O21" s="16"/>
      <c r="P21" s="16"/>
      <c r="Q21" s="17"/>
      <c r="R21" s="17"/>
    </row>
    <row collapsed="false" customFormat="false" customHeight="false" hidden="false" ht="12.1" outlineLevel="0" r="22">
      <c r="A22" s="16" t="s">
        <v>94</v>
      </c>
      <c r="B22" s="16" t="s">
        <v>82</v>
      </c>
      <c r="C22" s="16" t="s">
        <v>95</v>
      </c>
      <c r="D22" s="16" t="s">
        <v>20</v>
      </c>
      <c r="E22" s="2" t="s">
        <v>96</v>
      </c>
      <c r="F22" s="7" t="n">
        <v>20</v>
      </c>
      <c r="G22" s="6" t="n">
        <v>85.426</v>
      </c>
      <c r="H22" s="17" t="n">
        <v>1000</v>
      </c>
      <c r="I22" s="6" t="n">
        <v>54.14</v>
      </c>
      <c r="J22" s="16" t="s">
        <v>97</v>
      </c>
      <c r="K22" s="6" t="s">
        <f>=F22*((G22/100*H22)*Портфель!$R$13 + I22*Портфель!$R$13) </f>
      </c>
      <c r="L22" s="9" t="n">
        <v>-0.0379</v>
      </c>
      <c r="M22" s="6" t="n">
        <v>1000.6</v>
      </c>
      <c r="N22" s="17" t="n">
        <v>5.57</v>
      </c>
      <c r="O22" s="16"/>
      <c r="P22" s="16"/>
      <c r="Q22" s="17"/>
      <c r="R22" s="17"/>
    </row>
    <row collapsed="false" customFormat="false" customHeight="false" hidden="false" ht="12.1" outlineLevel="0" r="23">
      <c r="A23" s="16" t="s">
        <v>98</v>
      </c>
      <c r="B23" s="16" t="s">
        <v>82</v>
      </c>
      <c r="C23" s="16" t="s">
        <v>99</v>
      </c>
      <c r="D23" s="16" t="s">
        <v>20</v>
      </c>
      <c r="E23" s="2" t="s">
        <v>100</v>
      </c>
      <c r="F23" s="7" t="n">
        <v>18</v>
      </c>
      <c r="G23" s="6" t="n">
        <v>81.091</v>
      </c>
      <c r="H23" s="17" t="n">
        <v>1000</v>
      </c>
      <c r="I23" s="6" t="n">
        <v>39.27</v>
      </c>
      <c r="J23" s="16" t="s">
        <v>101</v>
      </c>
      <c r="K23" s="6" t="s">
        <f>=F23*((G23/100*H23)*Портфель!$R$13 + I23*Портфель!$R$13) </f>
      </c>
      <c r="L23" s="9" t="n">
        <v>-0.0452</v>
      </c>
      <c r="M23" s="6" t="n">
        <v>939.97</v>
      </c>
      <c r="N23" s="17" t="n">
        <v>4.69</v>
      </c>
      <c r="O23" s="16"/>
      <c r="P23" s="16"/>
      <c r="Q23" s="17"/>
      <c r="R23" s="17"/>
    </row>
    <row collapsed="false" customFormat="false" customHeight="false" hidden="false" ht="12.1" outlineLevel="0" r="24">
      <c r="A24" s="16" t="s">
        <v>102</v>
      </c>
      <c r="B24" s="16" t="s">
        <v>82</v>
      </c>
      <c r="C24" s="16" t="s">
        <v>103</v>
      </c>
      <c r="D24" s="16" t="s">
        <v>20</v>
      </c>
      <c r="E24" s="2" t="s">
        <v>104</v>
      </c>
      <c r="F24" s="7" t="n">
        <v>13</v>
      </c>
      <c r="G24" s="6" t="n">
        <v>81.865</v>
      </c>
      <c r="H24" s="17" t="n">
        <v>1000</v>
      </c>
      <c r="I24" s="6" t="n">
        <v>59.18</v>
      </c>
      <c r="J24" s="16" t="s">
        <v>105</v>
      </c>
      <c r="K24" s="6" t="s">
        <f>=F24*((G24/100*H24)*Портфель!$R$13 + I24*Портфель!$R$13) </f>
      </c>
      <c r="L24" s="9" t="n">
        <v>-0.0327</v>
      </c>
      <c r="M24" s="6" t="n">
        <v>898.76</v>
      </c>
      <c r="N24" s="17" t="n">
        <v>3.5</v>
      </c>
      <c r="O24" s="16"/>
      <c r="P24" s="16"/>
      <c r="Q24" s="17"/>
      <c r="R24" s="17"/>
    </row>
    <row collapsed="false" customFormat="false" customHeight="false" hidden="false" ht="12.1" outlineLevel="0" r="25">
      <c r="A25" s="16" t="s">
        <v>106</v>
      </c>
      <c r="B25" s="16" t="s">
        <v>82</v>
      </c>
      <c r="C25" s="16" t="s">
        <v>107</v>
      </c>
      <c r="D25" s="16" t="s">
        <v>20</v>
      </c>
      <c r="E25" s="2" t="s">
        <v>108</v>
      </c>
      <c r="F25" s="7" t="n">
        <v>9</v>
      </c>
      <c r="G25" s="6" t="n">
        <v>80.637</v>
      </c>
      <c r="H25" s="17" t="n">
        <v>1000</v>
      </c>
      <c r="I25" s="6" t="n">
        <v>36.92</v>
      </c>
      <c r="J25" s="16" t="s">
        <v>109</v>
      </c>
      <c r="K25" s="6" t="s">
        <f>=F25*((G25/100*H25)*Портфель!$R$13 + I25*Портфель!$R$13) </f>
      </c>
      <c r="L25" s="9" t="n">
        <v>-0.1095</v>
      </c>
      <c r="M25" s="6" t="n">
        <v>940.84</v>
      </c>
      <c r="N25" s="17" t="n">
        <v>2.32</v>
      </c>
      <c r="O25" s="16"/>
      <c r="P25" s="16"/>
      <c r="Q25" s="17"/>
      <c r="R25" s="17"/>
    </row>
    <row collapsed="false" customFormat="false" customHeight="false" hidden="false" ht="12.1" outlineLevel="0" r="26">
      <c r="A26" s="16" t="s">
        <v>110</v>
      </c>
      <c r="B26" s="16" t="s">
        <v>82</v>
      </c>
      <c r="C26" s="16" t="s">
        <v>111</v>
      </c>
      <c r="D26" s="16" t="s">
        <v>20</v>
      </c>
      <c r="E26" s="2" t="s">
        <v>108</v>
      </c>
      <c r="F26" s="7" t="n">
        <v>9</v>
      </c>
      <c r="G26" s="6" t="n">
        <v>80.93</v>
      </c>
      <c r="H26" s="17" t="n">
        <v>1000</v>
      </c>
      <c r="I26" s="6" t="n">
        <v>29.26</v>
      </c>
      <c r="J26" s="16" t="s">
        <v>112</v>
      </c>
      <c r="K26" s="6" t="s">
        <f>=F26*((G26/100*H26)*Портфель!$R$13 + I26*Портфель!$R$13) </f>
      </c>
      <c r="L26" s="9" t="n">
        <v>-0.0358</v>
      </c>
      <c r="M26" s="6" t="n">
        <v>922.08</v>
      </c>
      <c r="N26" s="17" t="n">
        <v>2.31</v>
      </c>
      <c r="O26" s="16"/>
      <c r="P26" s="16"/>
      <c r="Q26" s="17"/>
      <c r="R26" s="17"/>
    </row>
    <row collapsed="false" customFormat="false" customHeight="false" hidden="false" ht="12.1" outlineLevel="0" r="27">
      <c r="A27" s="16"/>
      <c r="B27" s="16"/>
      <c r="C27" s="16"/>
      <c r="D27" s="16"/>
      <c r="E27" s="16"/>
      <c r="F27" s="7"/>
      <c r="G27" s="6"/>
      <c r="H27" s="4"/>
      <c r="I27" s="4" t="s">
        <v>113</v>
      </c>
      <c r="J27" s="4"/>
      <c r="K27" s="5" t="s">
        <f>=SUM(K19:K26)</f>
      </c>
      <c r="L27" s="4"/>
      <c r="M27" s="4"/>
      <c r="N27" s="10" t="s">
        <f>=K27/K30</f>
      </c>
      <c r="O27" s="16"/>
      <c r="P27" s="16"/>
      <c r="Q27" s="17"/>
      <c r="R27" s="17"/>
    </row>
    <row collapsed="false" customFormat="false" customHeight="false" hidden="false" ht="12.1" outlineLevel="0" r="28">
      <c r="A28" s="16" t="s">
        <v>20</v>
      </c>
      <c r="B28" s="16" t="s">
        <v>3</v>
      </c>
      <c r="C28" s="16" t="s">
        <v>114</v>
      </c>
      <c r="D28" s="16" t="s">
        <v>20</v>
      </c>
      <c r="E28" s="16"/>
      <c r="F28" s="7" t="n">
        <v>11.92</v>
      </c>
      <c r="G28" s="6" t="n">
        <v>1</v>
      </c>
      <c r="H28" s="17" t="n">
        <v>0</v>
      </c>
      <c r="I28" s="6" t="n">
        <v>0</v>
      </c>
      <c r="J28" s="16"/>
      <c r="K28" s="6" t="s">
        <f>=F28*G28</f>
      </c>
      <c r="L28" s="17"/>
      <c r="M28" s="6"/>
      <c r="N28" s="17"/>
      <c r="O28" s="16"/>
      <c r="P28" s="16"/>
      <c r="Q28" s="17"/>
      <c r="R28" s="17"/>
    </row>
    <row collapsed="false" customFormat="false" customHeight="false" hidden="false" ht="12.1" outlineLevel="0" r="29">
      <c r="A29" s="16"/>
      <c r="B29" s="16"/>
      <c r="C29" s="16"/>
      <c r="D29" s="16"/>
      <c r="E29" s="16"/>
      <c r="F29" s="7"/>
      <c r="G29" s="6"/>
      <c r="H29" s="4"/>
      <c r="I29" s="4" t="s">
        <v>115</v>
      </c>
      <c r="J29" s="4"/>
      <c r="K29" s="5" t="s">
        <f>=SUM(K28:K28)</f>
      </c>
      <c r="L29" s="4"/>
      <c r="M29" s="4"/>
      <c r="N29" s="10" t="s">
        <f>=K29/K30</f>
      </c>
      <c r="O29" s="16"/>
      <c r="P29" s="16"/>
      <c r="Q29" s="17"/>
      <c r="R29" s="17"/>
    </row>
    <row collapsed="false" customFormat="false" customHeight="false" hidden="false" ht="12.1" outlineLevel="0" r="30">
      <c r="A30" s="16"/>
      <c r="B30" s="16"/>
      <c r="C30" s="16"/>
      <c r="D30" s="16"/>
      <c r="E30" s="16"/>
      <c r="F30" s="7"/>
      <c r="G30" s="6"/>
      <c r="H30" s="4"/>
      <c r="I30" s="4" t="s">
        <v>116</v>
      </c>
      <c r="J30" s="4"/>
      <c r="K30" s="5" t="s">
        <f>=K12+K18+K27+K29</f>
      </c>
      <c r="L30" s="17"/>
      <c r="M30" s="6"/>
      <c r="N30" s="17"/>
      <c r="O30" s="16"/>
      <c r="P30" s="16"/>
      <c r="Q30" s="17"/>
      <c r="R30" s="17"/>
    </row>
  </sheetData>
  <mergeCells>
    <mergeCell ref="I12:J12"/>
    <mergeCell ref="I18:J18"/>
    <mergeCell ref="I27:J27"/>
    <mergeCell ref="I29:J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117</v>
      </c>
      <c r="B1" s="18" t="s">
        <v>10</v>
      </c>
      <c r="C1" s="18" t="s">
        <v>118</v>
      </c>
      <c r="D1" s="18" t="s">
        <v>119</v>
      </c>
      <c r="E1" s="18" t="s">
        <v>120</v>
      </c>
      <c r="F1" s="18" t="s">
        <v>121</v>
      </c>
      <c r="G1" s="18" t="s">
        <v>122</v>
      </c>
      <c r="H1" s="18" t="s">
        <v>123</v>
      </c>
    </row>
    <row collapsed="false" customFormat="false" customHeight="false" hidden="false" ht="12.1" outlineLevel="0" r="2">
      <c r="A2" s="13" t="n">
        <v>45096</v>
      </c>
      <c r="B2" s="6" t="n">
        <v>6400</v>
      </c>
      <c r="C2" s="16" t="s">
        <v>124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45111</v>
      </c>
      <c r="B3" s="6" t="n">
        <v>201.18</v>
      </c>
      <c r="C3" s="16" t="s">
        <v>124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45126</v>
      </c>
      <c r="B4" s="6" t="n">
        <v>1768.59</v>
      </c>
      <c r="C4" s="16" t="s">
        <v>124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45139</v>
      </c>
      <c r="B5" s="6" t="n">
        <v>1000</v>
      </c>
      <c r="C5" s="16" t="s">
        <v>124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45152</v>
      </c>
      <c r="B6" s="6" t="n">
        <v>1200</v>
      </c>
      <c r="C6" s="16" t="s">
        <v>124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45160</v>
      </c>
      <c r="B7" s="6" t="n">
        <v>1200</v>
      </c>
      <c r="C7" s="16" t="s">
        <v>124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45166</v>
      </c>
      <c r="B8" s="6" t="n">
        <v>2000</v>
      </c>
      <c r="C8" s="16" t="s">
        <v>124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45167</v>
      </c>
      <c r="B9" s="6" t="n">
        <v>328.59</v>
      </c>
      <c r="C9" s="16" t="s">
        <v>124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45168</v>
      </c>
      <c r="B10" s="6" t="n">
        <v>-1.17</v>
      </c>
      <c r="C10" s="16" t="s">
        <v>125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45168</v>
      </c>
      <c r="B11" s="6" t="n">
        <v>3000</v>
      </c>
      <c r="C11" s="16" t="s">
        <v>124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45168</v>
      </c>
      <c r="B12" s="6" t="n">
        <v>1.17</v>
      </c>
      <c r="C12" s="16" t="s">
        <v>126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45169</v>
      </c>
      <c r="B13" s="6" t="n">
        <v>10</v>
      </c>
      <c r="C13" s="16" t="s">
        <v>124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45187</v>
      </c>
      <c r="B14" s="6" t="n">
        <v>-3.56</v>
      </c>
      <c r="C14" s="16" t="s">
        <v>127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45188</v>
      </c>
      <c r="B15" s="6" t="n">
        <v>4.56</v>
      </c>
      <c r="C15" s="16" t="s">
        <v>128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45208</v>
      </c>
      <c r="B16" s="6" t="n">
        <v>1131.79</v>
      </c>
      <c r="C16" s="16" t="s">
        <v>124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45265</v>
      </c>
      <c r="B17" s="6" t="n">
        <v>-50</v>
      </c>
      <c r="C17" s="16" t="s">
        <v>129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45266</v>
      </c>
      <c r="B18" s="6" t="n">
        <v>-1.26</v>
      </c>
      <c r="C18" s="16" t="s">
        <v>130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45266</v>
      </c>
      <c r="B19" s="6" t="n">
        <v>3215.69</v>
      </c>
      <c r="C19" s="16" t="s">
        <v>124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45266</v>
      </c>
      <c r="B20" s="6" t="n">
        <v>32258.84</v>
      </c>
      <c r="C20" s="16" t="s">
        <v>124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45267</v>
      </c>
      <c r="B21" s="6" t="n">
        <v>1.26</v>
      </c>
      <c r="C21" s="16" t="s">
        <v>131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45267</v>
      </c>
      <c r="B22" s="6" t="n">
        <v>50</v>
      </c>
      <c r="C22" s="16" t="s">
        <v>132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45275</v>
      </c>
      <c r="B23" s="6" t="n">
        <v>7000.55</v>
      </c>
      <c r="C23" s="16" t="s">
        <v>124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45275</v>
      </c>
      <c r="B24" s="6" t="n">
        <v>2928</v>
      </c>
      <c r="C24" s="16" t="s">
        <v>124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45277</v>
      </c>
      <c r="B25" s="6" t="n">
        <v>-200</v>
      </c>
      <c r="C25" s="16" t="s">
        <v>133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45278</v>
      </c>
      <c r="B26" s="6" t="n">
        <v>-3.56</v>
      </c>
      <c r="C26" s="16" t="s">
        <v>127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45278</v>
      </c>
      <c r="B27" s="6" t="n">
        <v>200</v>
      </c>
      <c r="C27" s="16" t="s">
        <v>134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45278</v>
      </c>
      <c r="B28" s="6" t="n">
        <v>2291.19</v>
      </c>
      <c r="C28" s="16" t="s">
        <v>124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45282</v>
      </c>
      <c r="B29" s="6" t="n">
        <v>8200</v>
      </c>
      <c r="C29" s="16" t="s">
        <v>124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45286</v>
      </c>
      <c r="B30" s="6" t="n">
        <v>3215.61</v>
      </c>
      <c r="C30" s="16" t="s">
        <v>124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45287</v>
      </c>
      <c r="B31" s="6" t="n">
        <v>5954.76</v>
      </c>
      <c r="C31" s="16" t="s">
        <v>124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45308</v>
      </c>
      <c r="B32" s="6" t="n">
        <v>-610.1</v>
      </c>
      <c r="C32" s="16" t="s">
        <v>135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45309</v>
      </c>
      <c r="B33" s="6" t="n">
        <v>701.1</v>
      </c>
      <c r="C33" s="16" t="s">
        <v>136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45350</v>
      </c>
      <c r="B34" s="6" t="n">
        <v>-46.01</v>
      </c>
      <c r="C34" s="16" t="s">
        <v>137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45386</v>
      </c>
      <c r="B35" s="6" t="n">
        <v>48.01</v>
      </c>
      <c r="C35" s="16" t="s">
        <v>124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45461</v>
      </c>
      <c r="B36" s="6" t="n">
        <v>-499.5</v>
      </c>
      <c r="C36" s="16" t="s">
        <v>138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45461</v>
      </c>
      <c r="B37" s="6" t="n">
        <v>-2499.65</v>
      </c>
      <c r="C37" s="16" t="s">
        <v>139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45484</v>
      </c>
      <c r="B38" s="6" t="n">
        <v>-2897</v>
      </c>
      <c r="C38" s="16" t="s">
        <v>140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45504</v>
      </c>
      <c r="B39" s="6" t="n">
        <v>3000</v>
      </c>
      <c r="C39" s="16" t="s">
        <v>124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45544</v>
      </c>
      <c r="B40" s="6" t="n">
        <v>-96</v>
      </c>
      <c r="C40" s="16" t="s">
        <v>141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45562</v>
      </c>
      <c r="B41" s="6" t="n">
        <v>-685.8</v>
      </c>
      <c r="C41" s="16" t="s">
        <v>142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45625</v>
      </c>
      <c r="B42" s="6" t="n">
        <v>-1444</v>
      </c>
      <c r="C42" s="16" t="s">
        <v>143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45686.574328704</v>
      </c>
      <c r="B43" s="6" t="n">
        <v>1300</v>
      </c>
      <c r="C43" s="16" t="s">
        <v>144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45698.422094907</v>
      </c>
      <c r="B44" s="6" t="n">
        <v>100000</v>
      </c>
      <c r="C44" s="16" t="s">
        <v>144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45706.423159722</v>
      </c>
      <c r="B45" s="6" t="n">
        <v>7858.9</v>
      </c>
      <c r="C45" s="16" t="s">
        <v>144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45720.949675926</v>
      </c>
      <c r="B46" s="6" t="n">
        <v>1389.71</v>
      </c>
      <c r="C46" s="16" t="s">
        <v>144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45720.949907407</v>
      </c>
      <c r="B47" s="6" t="n">
        <v>1472.55</v>
      </c>
      <c r="C47" s="16" t="s">
        <v>144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45720.95056713</v>
      </c>
      <c r="B48" s="6" t="n">
        <v>1410.71</v>
      </c>
      <c r="C48" s="16" t="s">
        <v>144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45722.775486111</v>
      </c>
      <c r="B49" s="6" t="n">
        <v>53959.91</v>
      </c>
      <c r="C49" s="16" t="s">
        <v>144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45722.972789352</v>
      </c>
      <c r="B50" s="6" t="n">
        <v>1782.4</v>
      </c>
      <c r="C50" s="16" t="s">
        <v>144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45722.972962963</v>
      </c>
      <c r="B51" s="6" t="n">
        <v>1435.84</v>
      </c>
      <c r="C51" s="16" t="s">
        <v>144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45722.973125</v>
      </c>
      <c r="B52" s="6" t="n">
        <v>1514.3</v>
      </c>
      <c r="C52" s="16" t="s">
        <v>144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45722.979965278</v>
      </c>
      <c r="B53" s="6" t="n">
        <v>1479.58</v>
      </c>
      <c r="C53" s="16" t="s">
        <v>144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45722.980347222</v>
      </c>
      <c r="B54" s="6" t="n">
        <v>1418.19</v>
      </c>
      <c r="C54" s="16" t="s">
        <v>144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45722.980474537</v>
      </c>
      <c r="B55" s="6" t="n">
        <v>1418.19</v>
      </c>
      <c r="C55" s="16" t="s">
        <v>144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45723.494270833</v>
      </c>
      <c r="B56" s="6" t="n">
        <v>-177979.5</v>
      </c>
      <c r="C56" s="16" t="s">
        <v>144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45736.850844907</v>
      </c>
      <c r="B57" s="6" t="n">
        <v>-59.36</v>
      </c>
      <c r="C57" s="16" t="s">
        <v>144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45796</v>
      </c>
      <c r="B58" s="6" t="n">
        <v>-1589</v>
      </c>
      <c r="C58" s="16" t="s">
        <v>145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45803.814085648</v>
      </c>
      <c r="B59" s="6" t="n">
        <v>135.43</v>
      </c>
      <c r="C59" s="16" t="s">
        <v>144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45803.814259259</v>
      </c>
      <c r="B60" s="6" t="n">
        <v>776.05</v>
      </c>
      <c r="C60" s="16" t="s">
        <v>144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45803.818240741</v>
      </c>
      <c r="B61" s="6" t="n">
        <v>800</v>
      </c>
      <c r="C61" s="16" t="s">
        <v>144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45803.819525463</v>
      </c>
      <c r="B62" s="6" t="n">
        <v>70</v>
      </c>
      <c r="C62" s="16" t="s">
        <v>144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45804</v>
      </c>
      <c r="B63" s="6" t="n">
        <v>1589</v>
      </c>
      <c r="C63" s="16" t="s">
        <v>146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45818.593020833</v>
      </c>
      <c r="B64" s="6" t="n">
        <v>-2953.44</v>
      </c>
      <c r="C64" s="16" t="s">
        <v>144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45853.723252315</v>
      </c>
      <c r="B65" s="6" t="n">
        <v>-12</v>
      </c>
      <c r="C65" s="16" t="s">
        <v>144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45861.456678241</v>
      </c>
      <c r="B66" s="6" t="n">
        <v>20100</v>
      </c>
      <c r="C66" s="16" t="s">
        <v>144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45864.482372685</v>
      </c>
      <c r="B67" s="6" t="n">
        <v>1000</v>
      </c>
      <c r="C67" s="16" t="s">
        <v>144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45866</v>
      </c>
      <c r="B68" s="6" t="n">
        <v>-33.96</v>
      </c>
      <c r="C68" s="16" t="s">
        <v>147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45867.575706019</v>
      </c>
      <c r="B69" s="6" t="n">
        <v>38.96</v>
      </c>
      <c r="C69" s="16" t="s">
        <v>148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45868</v>
      </c>
      <c r="B70" s="6" t="n">
        <v>-3890.74</v>
      </c>
      <c r="C70" s="16" t="s">
        <v>149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45868</v>
      </c>
      <c r="B71" s="6" t="n">
        <v>4471.74</v>
      </c>
      <c r="C71" s="16" t="s">
        <v>150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45869</v>
      </c>
      <c r="B72" s="6" t="n">
        <v>-146.3</v>
      </c>
      <c r="C72" s="16" t="s">
        <v>151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45876</v>
      </c>
      <c r="B73" s="6" t="n">
        <v>-17.96</v>
      </c>
      <c r="C73" s="16" t="s">
        <v>152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45877</v>
      </c>
      <c r="B74" s="6" t="n">
        <v>1336</v>
      </c>
      <c r="C74" s="16" t="s">
        <v>144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45877.422002315</v>
      </c>
      <c r="B75" s="6" t="n">
        <v>20.96</v>
      </c>
      <c r="C75" s="16" t="s">
        <v>153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45877.627465278</v>
      </c>
      <c r="B76" s="6" t="n">
        <v>146.48</v>
      </c>
      <c r="C76" s="16" t="s">
        <v>154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45879</v>
      </c>
      <c r="B77" s="6" t="n">
        <v>-17.55</v>
      </c>
      <c r="C77" s="16" t="s">
        <v>155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45881</v>
      </c>
      <c r="B78" s="6" t="n">
        <v>-17.75</v>
      </c>
      <c r="C78" s="16" t="s">
        <v>156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45881</v>
      </c>
      <c r="B79" s="6" t="n">
        <v>-112.64</v>
      </c>
      <c r="C79" s="16" t="s">
        <v>157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45881.503530093</v>
      </c>
      <c r="B80" s="6" t="n">
        <v>20.55</v>
      </c>
      <c r="C80" s="16" t="s">
        <v>158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45881.634363426</v>
      </c>
      <c r="B81" s="6" t="n">
        <v>500</v>
      </c>
      <c r="C81" s="16" t="s">
        <v>144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45882.433634259</v>
      </c>
      <c r="B82" s="6" t="n">
        <v>20.75</v>
      </c>
      <c r="C82" s="16" t="s">
        <v>159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45882.437650463</v>
      </c>
      <c r="B83" s="6" t="n">
        <v>129.64</v>
      </c>
      <c r="C83" s="16" t="s">
        <v>160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45885</v>
      </c>
      <c r="B84" s="6" t="n">
        <v>21</v>
      </c>
      <c r="C84" s="16" t="s">
        <v>144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45887.650358796</v>
      </c>
      <c r="B85" s="6" t="n">
        <v>100</v>
      </c>
      <c r="C85" s="16" t="s">
        <v>144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45895.526979167</v>
      </c>
      <c r="B86" s="6" t="n">
        <v>1000</v>
      </c>
      <c r="C86" s="16" t="s">
        <v>144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45896</v>
      </c>
      <c r="B87" s="6" t="n">
        <v>-182.6</v>
      </c>
      <c r="C87" s="16" t="s">
        <v>161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45896</v>
      </c>
      <c r="B88" s="6" t="n">
        <v>5000</v>
      </c>
      <c r="C88" s="16" t="s">
        <v>124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45896</v>
      </c>
      <c r="B89" s="6" t="n">
        <v>200</v>
      </c>
      <c r="C89" s="16" t="s">
        <v>124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45897.67125</v>
      </c>
      <c r="B90" s="6" t="n">
        <v>209.6</v>
      </c>
      <c r="C90" s="16" t="s">
        <v>162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45898</v>
      </c>
      <c r="B91" s="6" t="n">
        <v>-40.65</v>
      </c>
      <c r="C91" s="16" t="s">
        <v>163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45904</v>
      </c>
      <c r="B92" s="6" t="n">
        <v>1838.52</v>
      </c>
      <c r="C92" s="16" t="s">
        <v>164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45904.961226852</v>
      </c>
      <c r="B93" s="6" t="n">
        <v>300</v>
      </c>
      <c r="C93" s="16" t="s">
        <v>165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45904.961793981</v>
      </c>
      <c r="B94" s="6" t="n">
        <v>400</v>
      </c>
      <c r="C94" s="16" t="s">
        <v>165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45908</v>
      </c>
      <c r="B95" s="6" t="n">
        <v>100</v>
      </c>
      <c r="C95" s="16" t="s">
        <v>165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45911</v>
      </c>
      <c r="B96" s="6" t="n">
        <v>46.59</v>
      </c>
      <c r="C96" s="16" t="s">
        <v>166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45915</v>
      </c>
      <c r="B97" s="6" t="n">
        <v>100</v>
      </c>
      <c r="C97" s="16" t="s">
        <v>165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45918.626921296</v>
      </c>
      <c r="B98" s="6" t="n">
        <v>-906.24</v>
      </c>
      <c r="C98" s="16" t="s">
        <v>167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45918.666446759</v>
      </c>
      <c r="B99" s="6" t="n">
        <v>-20688.87</v>
      </c>
      <c r="C99" s="16" t="s">
        <v>144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45918.674884259</v>
      </c>
      <c r="B100" s="6" t="n">
        <v>-4103.68</v>
      </c>
      <c r="C100" s="16" t="s">
        <v>144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45926</v>
      </c>
      <c r="B101" s="6" t="n">
        <v>606.9</v>
      </c>
      <c r="C101" s="16" t="s">
        <v>124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45930</v>
      </c>
      <c r="B102" s="6" t="n">
        <v>-46.6</v>
      </c>
      <c r="C102" s="16" t="s">
        <v>168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45940</v>
      </c>
      <c r="B103" s="6" t="n">
        <v>56.55</v>
      </c>
      <c r="C103" s="16" t="s">
        <v>169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45953.901782407</v>
      </c>
      <c r="B104" s="6" t="n">
        <v>100</v>
      </c>
      <c r="C104" s="16" t="s">
        <v>165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45957.83875</v>
      </c>
      <c r="B105" s="6" t="n">
        <v>200</v>
      </c>
      <c r="C105" s="16" t="s">
        <v>165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45958.992407407</v>
      </c>
      <c r="B106" s="6" t="n">
        <v>100</v>
      </c>
      <c r="C106" s="16" t="s">
        <v>165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45961</v>
      </c>
      <c r="B107" s="6" t="n">
        <v>-44.25</v>
      </c>
      <c r="C107" s="16" t="s">
        <v>170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45963</v>
      </c>
      <c r="B108" s="6" t="n">
        <v>100</v>
      </c>
      <c r="C108" s="16" t="s">
        <v>165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3" t="n">
        <v>45964</v>
      </c>
      <c r="B109" s="6" t="n">
        <v>163</v>
      </c>
      <c r="C109" s="16" t="s">
        <v>165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 t="n">
        <v>45971.689143519</v>
      </c>
      <c r="B110" s="6" t="n">
        <v>400</v>
      </c>
      <c r="C110" s="16" t="s">
        <v>165</v>
      </c>
      <c r="D110" s="16"/>
      <c r="E110" s="16"/>
      <c r="F110" s="6" t="s">
        <f>=A110-A109</f>
      </c>
      <c r="G110" s="6" t="s">
        <f>=B110+G109</f>
      </c>
      <c r="H110" s="6" t="s">
        <f>=F110*G109</f>
      </c>
    </row>
    <row collapsed="false" customFormat="false" customHeight="false" hidden="false" ht="12.1" outlineLevel="0" r="111">
      <c r="A111" s="13" t="n">
        <v>45973</v>
      </c>
      <c r="B111" s="6" t="n">
        <v>100</v>
      </c>
      <c r="C111" s="16" t="s">
        <v>165</v>
      </c>
      <c r="D111" s="16"/>
      <c r="E111" s="16"/>
      <c r="F111" s="6" t="s">
        <f>=A111-A110</f>
      </c>
      <c r="G111" s="6" t="s">
        <f>=B111+G110</f>
      </c>
      <c r="H111" s="6" t="s">
        <f>=F111*G110</f>
      </c>
    </row>
    <row collapsed="false" customFormat="false" customHeight="false" hidden="false" ht="12.1" outlineLevel="0" r="112">
      <c r="A112" s="13" t="n">
        <v>45974</v>
      </c>
      <c r="B112" s="6" t="n">
        <v>45.23</v>
      </c>
      <c r="C112" s="16" t="s">
        <v>171</v>
      </c>
      <c r="D112" s="16"/>
      <c r="E112" s="16"/>
      <c r="F112" s="6" t="s">
        <f>=A112-A111</f>
      </c>
      <c r="G112" s="6" t="s">
        <f>=B112+G111</f>
      </c>
      <c r="H112" s="6" t="s">
        <f>=F112*G111</f>
      </c>
    </row>
    <row collapsed="false" customFormat="false" customHeight="false" hidden="false" ht="12.1" outlineLevel="0" r="113">
      <c r="A113" s="13" t="n">
        <v>45975</v>
      </c>
      <c r="B113" s="6" t="n">
        <v>100</v>
      </c>
      <c r="C113" s="16" t="s">
        <v>165</v>
      </c>
      <c r="D113" s="16"/>
      <c r="E113" s="16"/>
      <c r="F113" s="6" t="s">
        <f>=A113-A112</f>
      </c>
      <c r="G113" s="6" t="s">
        <f>=B113+G112</f>
      </c>
      <c r="H113" s="6" t="s">
        <f>=F113*G112</f>
      </c>
    </row>
    <row collapsed="false" customFormat="false" customHeight="false" hidden="false" ht="12.1" outlineLevel="0" r="114">
      <c r="A114" s="13" t="n">
        <v>45975.421215278</v>
      </c>
      <c r="B114" s="6" t="n">
        <v>100</v>
      </c>
      <c r="C114" s="16" t="s">
        <v>165</v>
      </c>
      <c r="D114" s="16"/>
      <c r="E114" s="16"/>
      <c r="F114" s="6" t="s">
        <f>=A114-A113</f>
      </c>
      <c r="G114" s="6" t="s">
        <f>=B114+G113</f>
      </c>
      <c r="H114" s="6" t="s">
        <f>=F114*G113</f>
      </c>
    </row>
    <row collapsed="false" customFormat="false" customHeight="false" hidden="false" ht="12.1" outlineLevel="0" r="115">
      <c r="A115" s="13" t="n">
        <v>45983.427858796</v>
      </c>
      <c r="B115" s="6" t="n">
        <v>1000</v>
      </c>
      <c r="C115" s="16" t="s">
        <v>144</v>
      </c>
      <c r="D115" s="16"/>
      <c r="E115" s="16"/>
      <c r="F115" s="6" t="s">
        <f>=A115-A114</f>
      </c>
      <c r="G115" s="6" t="s">
        <f>=B115+G114</f>
      </c>
      <c r="H115" s="6" t="s">
        <f>=F115*G114</f>
      </c>
    </row>
    <row collapsed="false" customFormat="false" customHeight="false" hidden="false" ht="12.1" outlineLevel="0" r="116">
      <c r="A116" s="13" t="n">
        <v>45985</v>
      </c>
      <c r="B116" s="6" t="n">
        <v>100</v>
      </c>
      <c r="C116" s="16" t="s">
        <v>165</v>
      </c>
      <c r="D116" s="16"/>
      <c r="E116" s="16"/>
      <c r="F116" s="6" t="s">
        <f>=A116-A115</f>
      </c>
      <c r="G116" s="6" t="s">
        <f>=B116+G115</f>
      </c>
      <c r="H116" s="6" t="s">
        <f>=F116*G115</f>
      </c>
    </row>
    <row collapsed="false" customFormat="false" customHeight="false" hidden="false" ht="12.1" outlineLevel="0" r="117">
      <c r="A117" s="13" t="n">
        <v>45992</v>
      </c>
      <c r="B117" s="6" t="n">
        <v>-5955.45</v>
      </c>
      <c r="C117" s="16" t="s">
        <v>172</v>
      </c>
      <c r="D117" s="16"/>
      <c r="E117" s="16"/>
      <c r="F117" s="6" t="s">
        <f>=A117-A116</f>
      </c>
      <c r="G117" s="6" t="s">
        <f>=B117+G116</f>
      </c>
      <c r="H117" s="6" t="s">
        <f>=F117*G116</f>
      </c>
    </row>
    <row collapsed="false" customFormat="false" customHeight="false" hidden="false" ht="12.1" outlineLevel="0" r="118">
      <c r="A118" s="13" t="n">
        <v>45992</v>
      </c>
      <c r="B118" s="6" t="n">
        <v>300</v>
      </c>
      <c r="C118" s="16" t="s">
        <v>165</v>
      </c>
      <c r="D118" s="16"/>
      <c r="E118" s="16"/>
      <c r="F118" s="6" t="s">
        <f>=A118-A117</f>
      </c>
      <c r="G118" s="6" t="s">
        <f>=B118+G117</f>
      </c>
      <c r="H118" s="6" t="s">
        <f>=F118*G117</f>
      </c>
    </row>
    <row collapsed="false" customFormat="false" customHeight="false" hidden="false" ht="12.1" outlineLevel="0" r="119">
      <c r="A119" s="13" t="n">
        <v>46000</v>
      </c>
      <c r="B119" s="6" t="n">
        <v>1000</v>
      </c>
      <c r="C119" s="16" t="s">
        <v>124</v>
      </c>
      <c r="D119" s="16"/>
      <c r="E119" s="16"/>
      <c r="F119" s="6" t="s">
        <f>=A119-A118</f>
      </c>
      <c r="G119" s="6" t="s">
        <f>=B119+G118</f>
      </c>
      <c r="H119" s="6" t="s">
        <f>=F119*G118</f>
      </c>
    </row>
    <row collapsed="false" customFormat="false" customHeight="false" hidden="false" ht="12.1" outlineLevel="0" r="120">
      <c r="A120" s="13" t="n">
        <v>46000</v>
      </c>
      <c r="B120" s="6" t="n">
        <v>1142.13</v>
      </c>
      <c r="C120" s="16" t="s">
        <v>144</v>
      </c>
      <c r="D120" s="16"/>
      <c r="E120" s="16"/>
      <c r="F120" s="6" t="s">
        <f>=A120-A119</f>
      </c>
      <c r="G120" s="6" t="s">
        <f>=B120+G119</f>
      </c>
      <c r="H120" s="6" t="s">
        <f>=F120*G119</f>
      </c>
    </row>
    <row collapsed="false" customFormat="false" customHeight="false" hidden="false" ht="12.1" outlineLevel="0" r="121">
      <c r="A121" s="13" t="n">
        <v>46000.768796296</v>
      </c>
      <c r="B121" s="6" t="n">
        <v>2849.05</v>
      </c>
      <c r="C121" s="16" t="s">
        <v>144</v>
      </c>
      <c r="D121" s="16"/>
      <c r="E121" s="16"/>
      <c r="F121" s="6" t="s">
        <f>=A121-A120</f>
      </c>
      <c r="G121" s="6" t="s">
        <f>=B121+G120</f>
      </c>
      <c r="H121" s="6" t="s">
        <f>=F121*G120</f>
      </c>
    </row>
    <row collapsed="false" customFormat="false" customHeight="false" hidden="false" ht="12.1" outlineLevel="0" r="122">
      <c r="A122" s="13" t="n">
        <v>46000.77681713</v>
      </c>
      <c r="B122" s="6" t="n">
        <v>5000</v>
      </c>
      <c r="C122" s="16" t="s">
        <v>144</v>
      </c>
      <c r="D122" s="16"/>
      <c r="E122" s="16"/>
      <c r="F122" s="6" t="s">
        <f>=A122-A121</f>
      </c>
      <c r="G122" s="6" t="s">
        <f>=B122+G121</f>
      </c>
      <c r="H122" s="6" t="s">
        <f>=F122*G121</f>
      </c>
    </row>
    <row collapsed="false" customFormat="false" customHeight="false" hidden="false" ht="12.1" outlineLevel="0" r="123">
      <c r="A123" s="13" t="n">
        <v>46001.847546296</v>
      </c>
      <c r="B123" s="6" t="n">
        <v>12000</v>
      </c>
      <c r="C123" s="16" t="s">
        <v>144</v>
      </c>
      <c r="D123" s="16"/>
      <c r="E123" s="16"/>
      <c r="F123" s="6" t="s">
        <f>=A123-A122</f>
      </c>
      <c r="G123" s="6" t="s">
        <f>=B123+G122</f>
      </c>
      <c r="H123" s="6" t="s">
        <f>=F123*G122</f>
      </c>
    </row>
    <row collapsed="false" customFormat="false" customHeight="false" hidden="false" ht="12.1" outlineLevel="0" r="124">
      <c r="A124" s="13" t="n">
        <v>46003.480810185</v>
      </c>
      <c r="B124" s="6" t="n">
        <v>-1303.61</v>
      </c>
      <c r="C124" s="16" t="s">
        <v>144</v>
      </c>
      <c r="D124" s="16"/>
      <c r="E124" s="16"/>
      <c r="F124" s="6" t="s">
        <f>=A124-A123</f>
      </c>
      <c r="G124" s="6" t="s">
        <f>=B124+G123</f>
      </c>
      <c r="H124" s="6" t="s">
        <f>=F124*G123</f>
      </c>
    </row>
    <row collapsed="false" customFormat="false" customHeight="false" hidden="false" ht="12.1" outlineLevel="0" r="125">
      <c r="A125" s="13" t="n">
        <v>46005</v>
      </c>
      <c r="B125" s="6" t="n">
        <v>100</v>
      </c>
      <c r="C125" s="16" t="s">
        <v>165</v>
      </c>
      <c r="D125" s="16"/>
      <c r="E125" s="16"/>
      <c r="F125" s="6" t="s">
        <f>=A125-A124</f>
      </c>
      <c r="G125" s="6" t="s">
        <f>=B125+G124</f>
      </c>
      <c r="H125" s="6" t="s">
        <f>=F125*G124</f>
      </c>
    </row>
    <row collapsed="false" customFormat="false" customHeight="false" hidden="false" ht="12.1" outlineLevel="0" r="126">
      <c r="A126" s="13" t="n">
        <v>46006.828078704</v>
      </c>
      <c r="B126" s="6" t="n">
        <v>200</v>
      </c>
      <c r="C126" s="16" t="s">
        <v>165</v>
      </c>
      <c r="D126" s="16"/>
      <c r="E126" s="16"/>
      <c r="F126" s="6" t="s">
        <f>=A126-A125</f>
      </c>
      <c r="G126" s="6" t="s">
        <f>=B126+G125</f>
      </c>
      <c r="H126" s="6" t="s">
        <f>=F126*G125</f>
      </c>
    </row>
    <row collapsed="false" customFormat="false" customHeight="false" hidden="false" ht="12.1" outlineLevel="0" r="127">
      <c r="A127" s="13" t="n">
        <v>46006.970578704</v>
      </c>
      <c r="B127" s="6" t="n">
        <v>534.92</v>
      </c>
      <c r="C127" s="16" t="s">
        <v>144</v>
      </c>
      <c r="D127" s="16"/>
      <c r="E127" s="16"/>
      <c r="F127" s="6" t="s">
        <f>=A127-A126</f>
      </c>
      <c r="G127" s="6" t="s">
        <f>=B127+G126</f>
      </c>
      <c r="H127" s="6" t="s">
        <f>=F127*G126</f>
      </c>
    </row>
    <row collapsed="false" customFormat="false" customHeight="false" hidden="false" ht="12.1" outlineLevel="0" r="128">
      <c r="A128" s="13" t="n">
        <v>46007</v>
      </c>
      <c r="B128" s="6" t="n">
        <v>50</v>
      </c>
      <c r="C128" s="16" t="s">
        <v>124</v>
      </c>
      <c r="D128" s="16"/>
      <c r="E128" s="16"/>
      <c r="F128" s="6" t="s">
        <f>=A128-A127</f>
      </c>
      <c r="G128" s="6" t="s">
        <f>=B128+G127</f>
      </c>
      <c r="H128" s="6" t="s">
        <f>=F128*G127</f>
      </c>
    </row>
    <row collapsed="false" customFormat="false" customHeight="false" hidden="false" ht="12.1" outlineLevel="0" r="129">
      <c r="A129" s="13" t="n">
        <v>46013</v>
      </c>
      <c r="B129" s="6" t="n">
        <v>-31</v>
      </c>
      <c r="C129" s="16" t="s">
        <v>173</v>
      </c>
      <c r="D129" s="16"/>
      <c r="E129" s="16"/>
      <c r="F129" s="6" t="s">
        <f>=A129-A128</f>
      </c>
      <c r="G129" s="6" t="s">
        <f>=B129+G128</f>
      </c>
      <c r="H129" s="6" t="s">
        <f>=F129*G128</f>
      </c>
    </row>
    <row collapsed="false" customFormat="false" customHeight="false" hidden="false" ht="12.1" outlineLevel="0" r="130">
      <c r="A130" s="13" t="n">
        <v>46013</v>
      </c>
      <c r="B130" s="6" t="n">
        <v>-124.55</v>
      </c>
      <c r="C130" s="16" t="s">
        <v>174</v>
      </c>
      <c r="D130" s="16"/>
      <c r="E130" s="16"/>
      <c r="F130" s="6" t="s">
        <f>=A130-A129</f>
      </c>
      <c r="G130" s="6" t="s">
        <f>=B130+G129</f>
      </c>
      <c r="H130" s="6" t="s">
        <f>=F130*G129</f>
      </c>
    </row>
    <row collapsed="false" customFormat="false" customHeight="false" hidden="false" ht="12.1" outlineLevel="0" r="131">
      <c r="A131" s="13" t="n">
        <v>46013.871585648</v>
      </c>
      <c r="B131" s="6" t="n">
        <v>100</v>
      </c>
      <c r="C131" s="16" t="s">
        <v>165</v>
      </c>
      <c r="D131" s="16"/>
      <c r="E131" s="16"/>
      <c r="F131" s="6" t="s">
        <f>=A131-A130</f>
      </c>
      <c r="G131" s="6" t="s">
        <f>=B131+G130</f>
      </c>
      <c r="H131" s="6" t="s">
        <f>=F131*G130</f>
      </c>
    </row>
    <row collapsed="false" customFormat="false" customHeight="false" hidden="false" ht="12.1" outlineLevel="0" r="132">
      <c r="A132" s="13" t="n">
        <v>46015</v>
      </c>
      <c r="B132" s="6" t="n">
        <v>1000</v>
      </c>
      <c r="C132" s="16" t="s">
        <v>124</v>
      </c>
      <c r="D132" s="16"/>
      <c r="E132" s="16"/>
      <c r="F132" s="6" t="s">
        <f>=A132-A131</f>
      </c>
      <c r="G132" s="6" t="s">
        <f>=B132+G131</f>
      </c>
      <c r="H132" s="6" t="s">
        <f>=F132*G131</f>
      </c>
    </row>
    <row collapsed="false" customFormat="false" customHeight="false" hidden="false" ht="12.1" outlineLevel="0" r="133">
      <c r="A133" s="13" t="n">
        <v>46015</v>
      </c>
      <c r="B133" s="6" t="n">
        <v>31</v>
      </c>
      <c r="C133" s="16" t="s">
        <v>175</v>
      </c>
      <c r="D133" s="16"/>
      <c r="E133" s="16"/>
      <c r="F133" s="6" t="s">
        <f>=A133-A132</f>
      </c>
      <c r="G133" s="6" t="s">
        <f>=B133+G132</f>
      </c>
      <c r="H133" s="6" t="s">
        <f>=F133*G132</f>
      </c>
    </row>
    <row collapsed="false" customFormat="false" customHeight="false" hidden="false" ht="12.1" outlineLevel="0" r="134">
      <c r="A134" s="13" t="n">
        <v>46016</v>
      </c>
      <c r="B134" s="6" t="n">
        <v>124.55</v>
      </c>
      <c r="C134" s="16" t="s">
        <v>176</v>
      </c>
      <c r="D134" s="16"/>
      <c r="E134" s="16"/>
      <c r="F134" s="6" t="s">
        <f>=A134-A133</f>
      </c>
      <c r="G134" s="6" t="s">
        <f>=B134+G133</f>
      </c>
      <c r="H134" s="6" t="s">
        <f>=F134*G133</f>
      </c>
    </row>
    <row collapsed="false" customFormat="false" customHeight="false" hidden="false" ht="12.1" outlineLevel="0" r="135">
      <c r="A135" s="13" t="n">
        <v>46016.729594907</v>
      </c>
      <c r="B135" s="6" t="n">
        <v>12000</v>
      </c>
      <c r="C135" s="16" t="s">
        <v>144</v>
      </c>
      <c r="D135" s="16"/>
      <c r="E135" s="16"/>
      <c r="F135" s="6" t="s">
        <f>=A135-A134</f>
      </c>
      <c r="G135" s="6" t="s">
        <f>=B135+G134</f>
      </c>
      <c r="H135" s="6" t="s">
        <f>=F135*G134</f>
      </c>
    </row>
    <row collapsed="false" customFormat="false" customHeight="false" hidden="false" ht="12.1" outlineLevel="0" r="136">
      <c r="A136" s="13" t="n">
        <v>46017</v>
      </c>
      <c r="B136" s="6" t="n">
        <v>5000</v>
      </c>
      <c r="C136" s="16" t="s">
        <v>177</v>
      </c>
      <c r="D136" s="16"/>
      <c r="E136" s="16"/>
      <c r="F136" s="6" t="s">
        <f>=A136-A135</f>
      </c>
      <c r="G136" s="6" t="s">
        <f>=B136+G135</f>
      </c>
      <c r="H136" s="6" t="s">
        <f>=F136*G135</f>
      </c>
    </row>
    <row collapsed="false" customFormat="false" customHeight="false" hidden="false" ht="12.1" outlineLevel="0" r="137">
      <c r="A137" s="13" t="n">
        <v>46017.559606481</v>
      </c>
      <c r="B137" s="6" t="n">
        <v>-31380.82</v>
      </c>
      <c r="C137" s="16" t="s">
        <v>144</v>
      </c>
      <c r="D137" s="16"/>
      <c r="E137" s="16"/>
      <c r="F137" s="6" t="s">
        <f>=A137-A136</f>
      </c>
      <c r="G137" s="6" t="s">
        <f>=B137+G136</f>
      </c>
      <c r="H137" s="6" t="s">
        <f>=F137*G136</f>
      </c>
    </row>
    <row collapsed="false" customFormat="false" customHeight="false" hidden="false" ht="12.1" outlineLevel="0" r="138">
      <c r="A138" s="13" t="n">
        <v>46018</v>
      </c>
      <c r="B138" s="6" t="n">
        <v>-13.21</v>
      </c>
      <c r="C138" s="16" t="s">
        <v>178</v>
      </c>
      <c r="D138" s="16"/>
      <c r="E138" s="16"/>
      <c r="F138" s="6" t="s">
        <f>=A138-A137</f>
      </c>
      <c r="G138" s="6" t="s">
        <f>=B138+G137</f>
      </c>
      <c r="H138" s="6" t="s">
        <f>=F138*G137</f>
      </c>
    </row>
    <row collapsed="false" customFormat="false" customHeight="false" hidden="false" ht="12.1" outlineLevel="0" r="139">
      <c r="A139" s="13" t="n">
        <v>46019</v>
      </c>
      <c r="B139" s="6" t="n">
        <v>-20.84</v>
      </c>
      <c r="C139" s="16" t="s">
        <v>179</v>
      </c>
      <c r="D139" s="16"/>
      <c r="E139" s="16"/>
      <c r="F139" s="6" t="s">
        <f>=A139-A138</f>
      </c>
      <c r="G139" s="6" t="s">
        <f>=B139+G138</f>
      </c>
      <c r="H139" s="6" t="s">
        <f>=F139*G138</f>
      </c>
    </row>
    <row collapsed="false" customFormat="false" customHeight="false" hidden="false" ht="12.1" outlineLevel="0" r="140">
      <c r="A140" s="13" t="n">
        <v>46020.445590278</v>
      </c>
      <c r="B140" s="6" t="n">
        <v>200</v>
      </c>
      <c r="C140" s="16" t="s">
        <v>165</v>
      </c>
      <c r="D140" s="16"/>
      <c r="E140" s="16"/>
      <c r="F140" s="6" t="s">
        <f>=A140-A139</f>
      </c>
      <c r="G140" s="6" t="s">
        <f>=B140+G139</f>
      </c>
      <c r="H140" s="6" t="s">
        <f>=F140*G139</f>
      </c>
    </row>
    <row collapsed="false" customFormat="false" customHeight="false" hidden="false" ht="12.1" outlineLevel="0" r="141">
      <c r="A141" s="13" t="n">
        <v>46020.739618056</v>
      </c>
      <c r="B141" s="6" t="n">
        <v>15.21</v>
      </c>
      <c r="C141" s="16" t="s">
        <v>180</v>
      </c>
      <c r="D141" s="16"/>
      <c r="E141" s="16"/>
      <c r="F141" s="6" t="s">
        <f>=A141-A140</f>
      </c>
      <c r="G141" s="6" t="s">
        <f>=B141+G140</f>
      </c>
      <c r="H141" s="6" t="s">
        <f>=F141*G140</f>
      </c>
    </row>
    <row collapsed="false" customFormat="false" customHeight="false" hidden="false" ht="12.1" outlineLevel="0" r="142">
      <c r="A142" s="13" t="n">
        <v>46020.766851852</v>
      </c>
      <c r="B142" s="6" t="n">
        <v>23.84</v>
      </c>
      <c r="C142" s="16" t="s">
        <v>181</v>
      </c>
      <c r="D142" s="16"/>
      <c r="E142" s="16"/>
      <c r="F142" s="6" t="s">
        <f>=A142-A141</f>
      </c>
      <c r="G142" s="6" t="s">
        <f>=B142+G141</f>
      </c>
      <c r="H142" s="6" t="s">
        <f>=F142*G141</f>
      </c>
    </row>
    <row collapsed="false" customFormat="false" customHeight="false" hidden="false" ht="12.1" outlineLevel="0" r="143">
      <c r="A143" s="13" t="n">
        <v>46023.964166667</v>
      </c>
      <c r="B143" s="6" t="n">
        <v>46</v>
      </c>
      <c r="C143" s="16" t="s">
        <v>144</v>
      </c>
      <c r="D143" s="16"/>
      <c r="E143" s="16"/>
      <c r="F143" s="6" t="s">
        <f>=A143-A142</f>
      </c>
      <c r="G143" s="6" t="s">
        <f>=B143+G142</f>
      </c>
      <c r="H143" s="6" t="s">
        <f>=F143*G142</f>
      </c>
    </row>
    <row collapsed="false" customFormat="false" customHeight="false" hidden="false" ht="12.1" outlineLevel="0" r="144">
      <c r="A144" s="13" t="n">
        <v>46028</v>
      </c>
      <c r="B144" s="6" t="n">
        <v>-320</v>
      </c>
      <c r="C144" s="16" t="s">
        <v>182</v>
      </c>
      <c r="D144" s="16"/>
      <c r="E144" s="16"/>
      <c r="F144" s="6" t="s">
        <f>=A144-A143</f>
      </c>
      <c r="G144" s="6" t="s">
        <f>=B144+G143</f>
      </c>
      <c r="H144" s="6" t="s">
        <f>=F144*G143</f>
      </c>
    </row>
    <row collapsed="false" customFormat="false" customHeight="false" hidden="false" ht="12.1" outlineLevel="0" r="145">
      <c r="A145" s="13" t="n">
        <v>46030</v>
      </c>
      <c r="B145" s="6" t="n">
        <v>-31</v>
      </c>
      <c r="C145" s="16" t="s">
        <v>183</v>
      </c>
      <c r="D145" s="16"/>
      <c r="E145" s="16"/>
      <c r="F145" s="6" t="s">
        <f>=A145-A144</f>
      </c>
      <c r="G145" s="6" t="s">
        <f>=B145+G144</f>
      </c>
      <c r="H145" s="6" t="s">
        <f>=F145*G144</f>
      </c>
    </row>
    <row collapsed="false" customFormat="false" customHeight="false" hidden="false" ht="12.1" outlineLevel="0" r="146">
      <c r="A146" s="13" t="n">
        <v>46033</v>
      </c>
      <c r="B146" s="6" t="n">
        <v>-49.91</v>
      </c>
      <c r="C146" s="16" t="s">
        <v>184</v>
      </c>
      <c r="D146" s="16"/>
      <c r="E146" s="16"/>
      <c r="F146" s="6" t="s">
        <f>=A146-A145</f>
      </c>
      <c r="G146" s="6" t="s">
        <f>=B146+G145</f>
      </c>
      <c r="H146" s="6" t="s">
        <f>=F146*G145</f>
      </c>
    </row>
    <row collapsed="false" customFormat="false" customHeight="false" hidden="false" ht="12.1" outlineLevel="0" r="147">
      <c r="A147" s="13" t="n">
        <v>46034</v>
      </c>
      <c r="B147" s="6" t="n">
        <v>-1036</v>
      </c>
      <c r="C147" s="16" t="s">
        <v>185</v>
      </c>
      <c r="D147" s="16"/>
      <c r="E147" s="16"/>
      <c r="F147" s="6" t="s">
        <f>=A147-A146</f>
      </c>
      <c r="G147" s="6" t="s">
        <f>=B147+G146</f>
      </c>
      <c r="H147" s="6" t="s">
        <f>=F147*G146</f>
      </c>
    </row>
    <row collapsed="false" customFormat="false" customHeight="false" hidden="false" ht="12.1" outlineLevel="0" r="148">
      <c r="A148" s="13" t="n">
        <v>46034.887476852</v>
      </c>
      <c r="B148" s="6" t="n">
        <v>300</v>
      </c>
      <c r="C148" s="16" t="s">
        <v>165</v>
      </c>
      <c r="D148" s="16"/>
      <c r="E148" s="16"/>
      <c r="F148" s="6" t="s">
        <f>=A148-A147</f>
      </c>
      <c r="G148" s="6" t="s">
        <f>=B148+G147</f>
      </c>
      <c r="H148" s="6" t="s">
        <f>=F148*G147</f>
      </c>
    </row>
    <row collapsed="false" customFormat="false" customHeight="false" hidden="false" ht="12.1" outlineLevel="0" r="149">
      <c r="A149" s="13" t="n">
        <v>46036</v>
      </c>
      <c r="B149" s="6" t="n">
        <v>100</v>
      </c>
      <c r="C149" s="16" t="s">
        <v>165</v>
      </c>
      <c r="D149" s="16"/>
      <c r="E149" s="16"/>
      <c r="F149" s="6" t="s">
        <f>=A149-A148</f>
      </c>
      <c r="G149" s="6" t="s">
        <f>=B149+G148</f>
      </c>
      <c r="H149" s="6" t="s">
        <f>=F149*G148</f>
      </c>
    </row>
    <row collapsed="false" customFormat="false" customHeight="false" hidden="false" ht="12.1" outlineLevel="0" r="150">
      <c r="A150" s="13" t="n">
        <v>46036.957199074</v>
      </c>
      <c r="B150" s="6" t="n">
        <v>1304.7</v>
      </c>
      <c r="C150" s="16" t="s">
        <v>144</v>
      </c>
      <c r="D150" s="16"/>
      <c r="E150" s="16"/>
      <c r="F150" s="6" t="s">
        <f>=A150-A149</f>
      </c>
      <c r="G150" s="6" t="s">
        <f>=B150+G149</f>
      </c>
      <c r="H150" s="6" t="s">
        <f>=F150*G149</f>
      </c>
    </row>
    <row collapsed="false" customFormat="false" customHeight="false" hidden="false" ht="12.1" outlineLevel="0" r="151">
      <c r="A151" s="13" t="n">
        <v>46038.777534722</v>
      </c>
      <c r="B151" s="6" t="n">
        <v>84.7</v>
      </c>
      <c r="C151" s="16" t="s">
        <v>144</v>
      </c>
      <c r="D151" s="16"/>
      <c r="E151" s="16"/>
      <c r="F151" s="6" t="s">
        <f>=A151-A150</f>
      </c>
      <c r="G151" s="6" t="s">
        <f>=B151+G150</f>
      </c>
      <c r="H151" s="6" t="s">
        <f>=F151*G150</f>
      </c>
    </row>
    <row collapsed="false" customFormat="false" customHeight="false" hidden="false" ht="12.1" outlineLevel="0" r="152">
      <c r="A152" s="13" t="n">
        <v>46041</v>
      </c>
      <c r="B152" s="6" t="n">
        <v>31</v>
      </c>
      <c r="C152" s="16" t="s">
        <v>186</v>
      </c>
      <c r="D152" s="16"/>
      <c r="E152" s="16"/>
      <c r="F152" s="6" t="s">
        <f>=A152-A151</f>
      </c>
      <c r="G152" s="6" t="s">
        <f>=B152+G151</f>
      </c>
      <c r="H152" s="6" t="s">
        <f>=F152*G151</f>
      </c>
    </row>
    <row collapsed="false" customFormat="false" customHeight="false" hidden="false" ht="12.1" outlineLevel="0" r="153">
      <c r="A153" s="13" t="n">
        <v>46041</v>
      </c>
      <c r="B153" s="6" t="n">
        <v>400</v>
      </c>
      <c r="C153" s="16" t="s">
        <v>165</v>
      </c>
      <c r="D153" s="16"/>
      <c r="E153" s="16"/>
      <c r="F153" s="6" t="s">
        <f>=A153-A152</f>
      </c>
      <c r="G153" s="6" t="s">
        <f>=B153+G152</f>
      </c>
      <c r="H153" s="6" t="s">
        <f>=F153*G152</f>
      </c>
    </row>
    <row collapsed="false" customFormat="false" customHeight="false" hidden="false" ht="12.1" outlineLevel="0" r="154">
      <c r="A154" s="13" t="n">
        <v>46044</v>
      </c>
      <c r="B154" s="6" t="n">
        <v>1036</v>
      </c>
      <c r="C154" s="16" t="s">
        <v>187</v>
      </c>
      <c r="D154" s="16"/>
      <c r="E154" s="16"/>
      <c r="F154" s="6" t="s">
        <f>=A154-A153</f>
      </c>
      <c r="G154" s="6" t="s">
        <f>=B154+G153</f>
      </c>
      <c r="H154" s="6" t="s">
        <f>=F154*G153</f>
      </c>
    </row>
    <row collapsed="false" customFormat="false" customHeight="false" hidden="false" ht="12.1" outlineLevel="0" r="155">
      <c r="A155" s="13" t="n">
        <v>46044</v>
      </c>
      <c r="B155" s="6" t="n">
        <v>320</v>
      </c>
      <c r="C155" s="16" t="s">
        <v>188</v>
      </c>
      <c r="D155" s="16"/>
      <c r="E155" s="16"/>
      <c r="F155" s="6" t="s">
        <f>=A155-A154</f>
      </c>
      <c r="G155" s="6" t="s">
        <f>=B155+G154</f>
      </c>
      <c r="H155" s="6" t="s">
        <f>=F155*G154</f>
      </c>
    </row>
    <row collapsed="false" customFormat="false" customHeight="false" hidden="false" ht="12.1" outlineLevel="0" r="156">
      <c r="A156" s="13" t="n">
        <v>46048</v>
      </c>
      <c r="B156" s="6" t="n">
        <v>49.91</v>
      </c>
      <c r="C156" s="16" t="s">
        <v>189</v>
      </c>
      <c r="D156" s="16"/>
      <c r="E156" s="16"/>
      <c r="F156" s="6" t="s">
        <f>=A156-A155</f>
      </c>
      <c r="G156" s="6" t="s">
        <f>=B156+G155</f>
      </c>
      <c r="H156" s="6" t="s">
        <f>=F156*G155</f>
      </c>
    </row>
    <row collapsed="false" customFormat="false" customHeight="false" hidden="false" ht="12.1" outlineLevel="0" r="157">
      <c r="A157" s="13" t="n">
        <v>46050.95056713</v>
      </c>
      <c r="B157" s="6" t="n">
        <v>38002.53</v>
      </c>
      <c r="C157" s="16" t="s">
        <v>144</v>
      </c>
      <c r="D157" s="16"/>
      <c r="E157" s="16"/>
      <c r="F157" s="6" t="s">
        <f>=A157-A156</f>
      </c>
      <c r="G157" s="6" t="s">
        <f>=B157+G156</f>
      </c>
      <c r="H157" s="6" t="s">
        <f>=F157*G156</f>
      </c>
    </row>
    <row collapsed="false" customFormat="false" customHeight="false" hidden="false" ht="12.1" outlineLevel="0" r="158">
      <c r="A158" s="13" t="n">
        <v>46051</v>
      </c>
      <c r="B158" s="6" t="n">
        <v>-475.48</v>
      </c>
      <c r="C158" s="16" t="s">
        <v>190</v>
      </c>
      <c r="D158" s="16"/>
      <c r="E158" s="16"/>
      <c r="F158" s="6" t="s">
        <f>=A158-A157</f>
      </c>
      <c r="G158" s="6" t="s">
        <f>=B158+G157</f>
      </c>
      <c r="H158" s="6" t="s">
        <f>=F158*G157</f>
      </c>
    </row>
    <row collapsed="false" customFormat="false" customHeight="false" hidden="false" ht="12.1" outlineLevel="0" r="159">
      <c r="A159" s="13" t="n">
        <v>46055.825173611</v>
      </c>
      <c r="B159" s="6" t="n">
        <v>400</v>
      </c>
      <c r="C159" s="16" t="s">
        <v>165</v>
      </c>
      <c r="D159" s="16"/>
      <c r="E159" s="16"/>
      <c r="F159" s="6" t="s">
        <f>=A159-A158</f>
      </c>
      <c r="G159" s="6" t="s">
        <f>=B159+G158</f>
      </c>
      <c r="H159" s="6" t="s">
        <f>=F159*G158</f>
      </c>
    </row>
    <row collapsed="false" customFormat="false" customHeight="false" hidden="false" ht="12.1" outlineLevel="0" r="160">
      <c r="A160" s="13" t="n">
        <v>46062</v>
      </c>
      <c r="B160" s="6" t="n">
        <v>200</v>
      </c>
      <c r="C160" s="16" t="s">
        <v>165</v>
      </c>
      <c r="D160" s="16"/>
      <c r="E160" s="16"/>
      <c r="F160" s="6" t="s">
        <f>=A160-A159</f>
      </c>
      <c r="G160" s="6" t="s">
        <f>=B160+G159</f>
      </c>
      <c r="H160" s="6" t="s">
        <f>=F160*G159</f>
      </c>
    </row>
    <row collapsed="false" customFormat="false" customHeight="false" hidden="false" ht="12.1" outlineLevel="0" r="161">
      <c r="A161" s="13" t="n">
        <v>46062.668043981</v>
      </c>
      <c r="B161" s="6" t="n">
        <v>474.2</v>
      </c>
      <c r="C161" s="16" t="s">
        <v>154</v>
      </c>
      <c r="D161" s="16"/>
      <c r="E161" s="16"/>
      <c r="F161" s="6" t="s">
        <f>=A161-A160</f>
      </c>
      <c r="G161" s="6" t="s">
        <f>=B161+G160</f>
      </c>
      <c r="H161" s="6" t="s">
        <f>=F161*G160</f>
      </c>
    </row>
    <row collapsed="false" customFormat="false" customHeight="false" hidden="false" ht="12.1" outlineLevel="0" r="162">
      <c r="A162" s="13" t="n">
        <v>46069.54474537</v>
      </c>
      <c r="B162" s="6" t="n">
        <v>40.7</v>
      </c>
      <c r="C162" s="16" t="s">
        <v>144</v>
      </c>
      <c r="D162" s="16"/>
      <c r="E162" s="16"/>
      <c r="F162" s="6" t="s">
        <f>=A162-A161</f>
      </c>
      <c r="G162" s="6" t="s">
        <f>=B162+G161</f>
      </c>
      <c r="H162" s="6" t="s">
        <f>=F162*G161</f>
      </c>
    </row>
    <row collapsed="false" customFormat="false" customHeight="false" hidden="false" ht="12.1" outlineLevel="0" r="163">
      <c r="A163" s="13" t="n">
        <v>46069.595023148</v>
      </c>
      <c r="B163" s="6" t="n">
        <v>300</v>
      </c>
      <c r="C163" s="16" t="s">
        <v>165</v>
      </c>
      <c r="D163" s="16"/>
      <c r="E163" s="16"/>
      <c r="F163" s="6" t="s">
        <f>=A163-A162</f>
      </c>
      <c r="G163" s="6" t="s">
        <f>=B163+G162</f>
      </c>
      <c r="H163" s="6" t="s">
        <f>=F163*G162</f>
      </c>
    </row>
    <row collapsed="false" customFormat="false" customHeight="false" hidden="false" ht="12.1" outlineLevel="0" r="164">
      <c r="A164" s="13" t="n">
        <v>46072</v>
      </c>
      <c r="B164" s="6" t="n">
        <v>100</v>
      </c>
      <c r="C164" s="16" t="s">
        <v>165</v>
      </c>
      <c r="D164" s="16"/>
      <c r="E164" s="16"/>
      <c r="F164" s="6" t="s">
        <f>=A164-A163</f>
      </c>
      <c r="G164" s="6" t="s">
        <f>=B164+G163</f>
      </c>
      <c r="H164" s="6" t="s">
        <f>=F164*G163</f>
      </c>
    </row>
    <row collapsed="false" customFormat="false" customHeight="false" hidden="false" ht="12.1" outlineLevel="0" r="165">
      <c r="A165" s="13" t="n">
        <v>46077.459814815</v>
      </c>
      <c r="B165" s="6" t="n">
        <v>1200</v>
      </c>
      <c r="C165" s="16" t="s">
        <v>165</v>
      </c>
      <c r="D165" s="16"/>
      <c r="E165" s="16"/>
      <c r="F165" s="6" t="s">
        <f>=A165-A164</f>
      </c>
      <c r="G165" s="6" t="s">
        <f>=B165+G164</f>
      </c>
      <c r="H165" s="6" t="s">
        <f>=F165*G164</f>
      </c>
    </row>
    <row collapsed="false" customFormat="false" customHeight="false" hidden="false" ht="12.1" outlineLevel="0" r="166">
      <c r="A166" s="13" t="n">
        <v>46077.901006944</v>
      </c>
      <c r="B166" s="6" t="n">
        <v>22610.68</v>
      </c>
      <c r="C166" s="16" t="s">
        <v>165</v>
      </c>
      <c r="D166" s="16"/>
      <c r="E166" s="16"/>
      <c r="F166" s="6" t="s">
        <f>=A166-A165</f>
      </c>
      <c r="G166" s="6" t="s">
        <f>=B166+G165</f>
      </c>
      <c r="H166" s="6" t="s">
        <f>=F166*G165</f>
      </c>
    </row>
    <row collapsed="false" customFormat="false" customHeight="false" hidden="false" ht="12.1" outlineLevel="0" r="167">
      <c r="A167" s="13" t="n">
        <v>46080</v>
      </c>
      <c r="B167" s="6" t="n">
        <v>-392.26</v>
      </c>
      <c r="C167" s="16" t="s">
        <v>191</v>
      </c>
      <c r="D167" s="16"/>
      <c r="E167" s="16"/>
      <c r="F167" s="6" t="s">
        <f>=A167-A166</f>
      </c>
      <c r="G167" s="6" t="s">
        <f>=B167+G166</f>
      </c>
      <c r="H167" s="6" t="s">
        <f>=F167*G166</f>
      </c>
    </row>
    <row collapsed="false" customFormat="false" customHeight="false" hidden="false" ht="12.1" outlineLevel="0" r="168">
      <c r="A168" s="13" t="n">
        <v>46081</v>
      </c>
      <c r="B168" s="6" t="n">
        <v>3010</v>
      </c>
      <c r="C168" s="16" t="s">
        <v>124</v>
      </c>
      <c r="D168" s="16"/>
      <c r="E168" s="16"/>
      <c r="F168" s="6" t="s">
        <f>=A168-A167</f>
      </c>
      <c r="G168" s="6" t="s">
        <f>=B168+G167</f>
      </c>
      <c r="H168" s="6" t="s">
        <f>=F168*G167</f>
      </c>
    </row>
    <row collapsed="false" customFormat="false" customHeight="false" hidden="false" ht="12.1" outlineLevel="0" r="169">
      <c r="A169" s="13" t="n">
        <v>46082</v>
      </c>
      <c r="B169" s="6" t="n">
        <v>2242</v>
      </c>
      <c r="C169" s="16" t="s">
        <v>124</v>
      </c>
      <c r="D169" s="16"/>
      <c r="E169" s="16"/>
      <c r="F169" s="6" t="s">
        <f>=A169-A168</f>
      </c>
      <c r="G169" s="6" t="s">
        <f>=B169+G168</f>
      </c>
      <c r="H169" s="6" t="s">
        <f>=F169*G168</f>
      </c>
    </row>
    <row collapsed="false" customFormat="false" customHeight="false" hidden="false" ht="12.1" outlineLevel="0" r="170">
      <c r="A170" s="13" t="n">
        <v>46083.731458333</v>
      </c>
      <c r="B170" s="6" t="n">
        <v>200</v>
      </c>
      <c r="C170" s="16" t="s">
        <v>165</v>
      </c>
      <c r="D170" s="16"/>
      <c r="E170" s="16"/>
      <c r="F170" s="6" t="s">
        <f>=A170-A169</f>
      </c>
      <c r="G170" s="6" t="s">
        <f>=B170+G169</f>
      </c>
      <c r="H170" s="6" t="s">
        <f>=F170*G169</f>
      </c>
    </row>
    <row collapsed="false" customFormat="false" customHeight="false" hidden="false" ht="12.1" outlineLevel="0" r="171">
      <c r="A171" s="13" t="n">
        <v>46083.775428241</v>
      </c>
      <c r="B171" s="6" t="n">
        <v>2000</v>
      </c>
      <c r="C171" s="16" t="s">
        <v>165</v>
      </c>
      <c r="D171" s="16"/>
      <c r="E171" s="16"/>
      <c r="F171" s="6" t="s">
        <f>=A171-A170</f>
      </c>
      <c r="G171" s="6" t="s">
        <f>=B171+G170</f>
      </c>
      <c r="H171" s="6" t="s">
        <f>=F171*G170</f>
      </c>
    </row>
    <row collapsed="false" customFormat="false" customHeight="false" hidden="false" ht="12.1" outlineLevel="0" r="172">
      <c r="A172" s="13" t="n">
        <v>46090</v>
      </c>
      <c r="B172" s="6" t="n">
        <v>300</v>
      </c>
      <c r="C172" s="16" t="s">
        <v>165</v>
      </c>
      <c r="D172" s="16"/>
      <c r="E172" s="16"/>
      <c r="F172" s="6" t="s">
        <f>=A172-A171</f>
      </c>
      <c r="G172" s="6" t="s">
        <f>=B172+G171</f>
      </c>
      <c r="H172" s="6" t="s">
        <f>=F172*G171</f>
      </c>
    </row>
    <row collapsed="false" customFormat="false" customHeight="false" hidden="false" ht="12.1" outlineLevel="0" r="173">
      <c r="A173" s="13" t="n">
        <v>46090</v>
      </c>
      <c r="B173" s="6" t="n">
        <v>170</v>
      </c>
      <c r="C173" s="16" t="s">
        <v>165</v>
      </c>
      <c r="D173" s="16"/>
      <c r="E173" s="16"/>
      <c r="F173" s="6" t="s">
        <f>=A173-A172</f>
      </c>
      <c r="G173" s="6" t="s">
        <f>=B173+G172</f>
      </c>
      <c r="H173" s="6" t="s">
        <f>=F173*G172</f>
      </c>
    </row>
    <row collapsed="false" customFormat="false" customHeight="false" hidden="false" ht="12.1" outlineLevel="0" r="174">
      <c r="A174" s="13" t="n">
        <v>46091.664270833</v>
      </c>
      <c r="B174" s="6" t="n">
        <v>391.27</v>
      </c>
      <c r="C174" s="16" t="s">
        <v>154</v>
      </c>
      <c r="D174" s="16"/>
      <c r="E174" s="16"/>
      <c r="F174" s="6" t="s">
        <f>=A174-A173</f>
      </c>
      <c r="G174" s="6" t="s">
        <f>=B174+G173</f>
      </c>
      <c r="H174" s="6" t="s">
        <f>=F174*G173</f>
      </c>
    </row>
    <row collapsed="false" customFormat="false" customHeight="false" hidden="false" ht="12.1" outlineLevel="0" r="175">
      <c r="A175" s="13" t="n">
        <v>46094</v>
      </c>
      <c r="B175" s="6" t="n">
        <v>451.13</v>
      </c>
      <c r="C175" s="16" t="s">
        <v>124</v>
      </c>
      <c r="D175" s="16"/>
      <c r="E175" s="16"/>
      <c r="F175" s="6" t="s">
        <f>=A175-A174</f>
      </c>
      <c r="G175" s="6" t="s">
        <f>=B175+G174</f>
      </c>
      <c r="H175" s="6" t="s">
        <f>=F175*G174</f>
      </c>
    </row>
    <row collapsed="false" customFormat="false" customHeight="false" hidden="false" ht="12.1" outlineLevel="0" r="176">
      <c r="A176" s="13" t="n">
        <v>46097</v>
      </c>
      <c r="B176" s="6" t="n">
        <v>200</v>
      </c>
      <c r="C176" s="16" t="s">
        <v>165</v>
      </c>
      <c r="D176" s="16"/>
      <c r="E176" s="16"/>
      <c r="F176" s="6" t="s">
        <f>=A176-A175</f>
      </c>
      <c r="G176" s="6" t="s">
        <f>=B176+G175</f>
      </c>
      <c r="H176" s="6" t="s">
        <f>=F176*G175</f>
      </c>
    </row>
    <row collapsed="false" customFormat="false" customHeight="false" hidden="false" ht="12.1" outlineLevel="0" r="177">
      <c r="A177" s="13" t="n">
        <v>46098.772199074</v>
      </c>
      <c r="B177" s="6" t="n">
        <v>150</v>
      </c>
      <c r="C177" s="16" t="s">
        <v>165</v>
      </c>
      <c r="D177" s="16"/>
      <c r="E177" s="16"/>
      <c r="F177" s="6" t="s">
        <f>=A177-A176</f>
      </c>
      <c r="G177" s="6" t="s">
        <f>=B177+G176</f>
      </c>
      <c r="H177" s="6" t="s">
        <f>=F177*G176</f>
      </c>
    </row>
    <row collapsed="false" customFormat="false" customHeight="false" hidden="false" ht="12.1" outlineLevel="0" r="178">
      <c r="A178" s="13" t="n">
        <v>46099.524166667</v>
      </c>
      <c r="B178" s="6" t="n">
        <v>-42693.83</v>
      </c>
      <c r="C178" s="16" t="s">
        <v>144</v>
      </c>
      <c r="D178" s="16"/>
      <c r="E178" s="16"/>
      <c r="F178" s="6" t="s">
        <f>=A178-A177</f>
      </c>
      <c r="G178" s="6" t="s">
        <f>=B178+G177</f>
      </c>
      <c r="H178" s="6" t="s">
        <f>=F178*G177</f>
      </c>
    </row>
    <row collapsed="false" customFormat="false" customHeight="false" hidden="false" ht="12.1" outlineLevel="0" r="179">
      <c r="A179" s="13" t="n">
        <v>46099.928634259</v>
      </c>
      <c r="B179" s="6" t="n">
        <v>733</v>
      </c>
      <c r="C179" s="16" t="s">
        <v>165</v>
      </c>
      <c r="D179" s="16"/>
      <c r="E179" s="16"/>
      <c r="F179" s="6" t="s">
        <f>=A179-A178</f>
      </c>
      <c r="G179" s="6" t="s">
        <f>=B179+G178</f>
      </c>
      <c r="H179" s="6" t="s">
        <f>=F179*G178</f>
      </c>
    </row>
    <row collapsed="false" customFormat="false" customHeight="false" hidden="false" ht="12.1" outlineLevel="0" r="180">
      <c r="A180" s="13" t="n">
        <v>46100.745358796</v>
      </c>
      <c r="B180" s="6" t="n">
        <v>-18</v>
      </c>
      <c r="C180" s="16" t="s">
        <v>144</v>
      </c>
      <c r="D180" s="16"/>
      <c r="E180" s="16"/>
      <c r="F180" s="6" t="s">
        <f>=A180-A179</f>
      </c>
      <c r="G180" s="6" t="s">
        <f>=B180+G179</f>
      </c>
      <c r="H180" s="6" t="s">
        <f>=F180*G179</f>
      </c>
    </row>
    <row collapsed="false" customFormat="false" customHeight="false" hidden="false" ht="12.1" outlineLevel="0" r="181">
      <c r="A181" s="13" t="n">
        <v>46104</v>
      </c>
      <c r="B181" s="6" t="n">
        <v>55363.48</v>
      </c>
      <c r="C181" s="16" t="s">
        <v>164</v>
      </c>
      <c r="D181" s="16"/>
      <c r="E181" s="16"/>
      <c r="F181" s="6" t="s">
        <f>=A181-A180</f>
      </c>
      <c r="G181" s="6" t="s">
        <f>=B181+G180</f>
      </c>
      <c r="H181" s="6" t="s">
        <f>=F181*G180</f>
      </c>
    </row>
    <row collapsed="false" customFormat="false" customHeight="false" hidden="false" ht="12.1" outlineLevel="0" r="182">
      <c r="A182" s="13" t="n">
        <v>46104.418946759</v>
      </c>
      <c r="B182" s="6" t="n">
        <v>1714.73</v>
      </c>
      <c r="C182" s="16" t="s">
        <v>165</v>
      </c>
      <c r="D182" s="16"/>
      <c r="E182" s="16"/>
      <c r="F182" s="6" t="s">
        <f>=A182-A181</f>
      </c>
      <c r="G182" s="6" t="s">
        <f>=B182+G181</f>
      </c>
      <c r="H182" s="6" t="s">
        <f>=F182*G181</f>
      </c>
    </row>
    <row collapsed="false" customFormat="false" customHeight="false" hidden="false" ht="12.1" outlineLevel="0" r="183">
      <c r="A183" s="13" t="n">
        <v>46105</v>
      </c>
      <c r="B183" s="6" t="n">
        <v>10</v>
      </c>
      <c r="C183" s="16" t="s">
        <v>165</v>
      </c>
      <c r="D183" s="16"/>
      <c r="E183" s="16"/>
      <c r="F183" s="6" t="s">
        <f>=A183-A182</f>
      </c>
      <c r="G183" s="6" t="s">
        <f>=B183+G182</f>
      </c>
      <c r="H183" s="6" t="s">
        <f>=F183*G182</f>
      </c>
    </row>
    <row collapsed="false" customFormat="false" customHeight="false" hidden="false" ht="12.1" outlineLevel="0" r="184">
      <c r="A184" s="13" t="n">
        <v>46111.682256944</v>
      </c>
      <c r="B184" s="6" t="n">
        <v>82</v>
      </c>
      <c r="C184" s="16" t="s">
        <v>165</v>
      </c>
      <c r="D184" s="16"/>
      <c r="E184" s="16"/>
      <c r="F184" s="6" t="s">
        <f>=A184-A183</f>
      </c>
      <c r="G184" s="6" t="s">
        <f>=B184+G183</f>
      </c>
      <c r="H184" s="6" t="s">
        <f>=F184*G183</f>
      </c>
    </row>
    <row collapsed="false" customFormat="false" customHeight="false" hidden="false" ht="12.1" outlineLevel="0" r="185">
      <c r="A185" s="13" t="n">
        <v>46113</v>
      </c>
      <c r="B185" s="6" t="n">
        <v>100</v>
      </c>
      <c r="C185" s="16" t="s">
        <v>165</v>
      </c>
      <c r="D185" s="16"/>
      <c r="E185" s="16"/>
      <c r="F185" s="6" t="s">
        <f>=A185-A184</f>
      </c>
      <c r="G185" s="6" t="s">
        <f>=B185+G184</f>
      </c>
      <c r="H185" s="6" t="s">
        <f>=F185*G184</f>
      </c>
    </row>
    <row collapsed="false" customFormat="false" customHeight="false" hidden="false" ht="12.1" outlineLevel="0" r="186">
      <c r="A186" s="13" t="n">
        <v>46113</v>
      </c>
      <c r="B186" s="6" t="n">
        <v>109.32</v>
      </c>
      <c r="C186" s="16" t="s">
        <v>165</v>
      </c>
      <c r="D186" s="16"/>
      <c r="E186" s="16"/>
      <c r="F186" s="6" t="s">
        <f>=A186-A185</f>
      </c>
      <c r="G186" s="6" t="s">
        <f>=B186+G185</f>
      </c>
      <c r="H186" s="6" t="s">
        <f>=F186*G185</f>
      </c>
    </row>
    <row collapsed="false" customFormat="false" customHeight="false" hidden="false" ht="12.1" outlineLevel="0" r="187">
      <c r="A187" s="13" t="n">
        <v>46113.842106481</v>
      </c>
      <c r="B187" s="6" t="n">
        <v>1</v>
      </c>
      <c r="C187" s="16" t="s">
        <v>165</v>
      </c>
      <c r="D187" s="16"/>
      <c r="E187" s="16"/>
      <c r="F187" s="6" t="s">
        <f>=A187-A186</f>
      </c>
      <c r="G187" s="6" t="s">
        <f>=B187+G186</f>
      </c>
      <c r="H187" s="6" t="s">
        <f>=F187*G186</f>
      </c>
    </row>
    <row collapsed="false" customFormat="false" customHeight="false" hidden="false" ht="12.1" outlineLevel="0" r="188">
      <c r="A188" s="13" t="n">
        <v>46118.598761574</v>
      </c>
      <c r="B188" s="6" t="n">
        <v>400</v>
      </c>
      <c r="C188" s="16" t="s">
        <v>165</v>
      </c>
      <c r="D188" s="16"/>
      <c r="E188" s="16"/>
      <c r="F188" s="6" t="s">
        <f>=A188-A187</f>
      </c>
      <c r="G188" s="6" t="s">
        <f>=B188+G187</f>
      </c>
      <c r="H188" s="6" t="s">
        <f>=F188*G187</f>
      </c>
    </row>
    <row collapsed="false" customFormat="false" customHeight="false" hidden="false" ht="12.1" outlineLevel="0" r="189">
      <c r="A189" s="13" t="n">
        <v>46118.601574074</v>
      </c>
      <c r="B189" s="6" t="n">
        <v>1700</v>
      </c>
      <c r="C189" s="16" t="s">
        <v>165</v>
      </c>
      <c r="D189" s="16"/>
      <c r="E189" s="16"/>
      <c r="F189" s="6" t="s">
        <f>=A189-A188</f>
      </c>
      <c r="G189" s="6" t="s">
        <f>=B189+G188</f>
      </c>
      <c r="H189" s="6" t="s">
        <f>=F189*G188</f>
      </c>
    </row>
    <row collapsed="false" customFormat="false" customHeight="false" hidden="false" ht="12.1" outlineLevel="0" r="190">
      <c r="A190" s="13" t="n">
        <v>46118.602766204</v>
      </c>
      <c r="B190" s="6" t="n">
        <v>250</v>
      </c>
      <c r="C190" s="16" t="s">
        <v>165</v>
      </c>
      <c r="D190" s="16"/>
      <c r="E190" s="16"/>
      <c r="F190" s="6" t="s">
        <f>=A190-A189</f>
      </c>
      <c r="G190" s="6" t="s">
        <f>=B190+G189</f>
      </c>
      <c r="H190" s="6" t="s">
        <f>=F190*G189</f>
      </c>
    </row>
    <row collapsed="false" customFormat="false" customHeight="false" hidden="false" ht="12.1" outlineLevel="0" r="191">
      <c r="A191" s="13" t="n">
        <v>46121</v>
      </c>
      <c r="B191" s="6" t="n">
        <v>627</v>
      </c>
      <c r="C191" s="16" t="s">
        <v>124</v>
      </c>
      <c r="D191" s="16"/>
      <c r="E191" s="16"/>
      <c r="F191" s="6" t="s">
        <f>=A191-A190</f>
      </c>
      <c r="G191" s="6" t="s">
        <f>=B191+G190</f>
      </c>
      <c r="H191" s="6" t="s">
        <f>=F191*G190</f>
      </c>
    </row>
    <row collapsed="false" customFormat="false" customHeight="false" hidden="false" ht="12.1" outlineLevel="0" r="192">
      <c r="A192" s="13" t="n">
        <v>46122</v>
      </c>
      <c r="B192" s="6" t="n">
        <v>543.64</v>
      </c>
      <c r="C192" s="16" t="s">
        <v>124</v>
      </c>
      <c r="D192" s="16"/>
      <c r="E192" s="16"/>
      <c r="F192" s="6" t="s">
        <f>=A192-A191</f>
      </c>
      <c r="G192" s="6" t="s">
        <f>=B192+G191</f>
      </c>
      <c r="H192" s="6" t="s">
        <f>=F192*G191</f>
      </c>
    </row>
    <row collapsed="false" customFormat="false" customHeight="false" hidden="false" ht="12.1" outlineLevel="0" r="193">
      <c r="A193" s="13" t="n">
        <v>46125</v>
      </c>
      <c r="B193" s="6" t="n">
        <v>-82.46</v>
      </c>
      <c r="C193" s="16" t="s">
        <v>192</v>
      </c>
      <c r="D193" s="16"/>
      <c r="E193" s="16"/>
      <c r="F193" s="6" t="s">
        <f>=A193-A192</f>
      </c>
      <c r="G193" s="6" t="s">
        <f>=B193+G192</f>
      </c>
      <c r="H193" s="6" t="s">
        <f>=F193*G192</f>
      </c>
    </row>
    <row collapsed="false" customFormat="false" customHeight="false" hidden="false" ht="12.1" outlineLevel="0" r="194">
      <c r="A194" s="13" t="n">
        <v>46125</v>
      </c>
      <c r="B194" s="6" t="n">
        <v>1000</v>
      </c>
      <c r="C194" s="16" t="s">
        <v>165</v>
      </c>
      <c r="D194" s="16"/>
      <c r="E194" s="16"/>
      <c r="F194" s="6" t="s">
        <f>=A194-A193</f>
      </c>
      <c r="G194" s="6" t="s">
        <f>=B194+G193</f>
      </c>
      <c r="H194" s="6" t="s">
        <f>=F194*G193</f>
      </c>
    </row>
    <row collapsed="false" customFormat="false" customHeight="false" hidden="false" ht="12.1" outlineLevel="0" r="195">
      <c r="A195" s="13" t="n">
        <v>46125</v>
      </c>
      <c r="B195" s="6" t="n">
        <v>100</v>
      </c>
      <c r="C195" s="16" t="s">
        <v>165</v>
      </c>
      <c r="D195" s="16"/>
      <c r="E195" s="16"/>
      <c r="F195" s="6" t="s">
        <f>=A195-A194</f>
      </c>
      <c r="G195" s="6" t="s">
        <f>=B195+G194</f>
      </c>
      <c r="H195" s="6" t="s">
        <f>=F195*G194</f>
      </c>
    </row>
    <row collapsed="false" customFormat="false" customHeight="false" hidden="false" ht="12.1" outlineLevel="0" r="196">
      <c r="A196" s="13" t="n">
        <v>46127.614664352</v>
      </c>
      <c r="B196" s="6" t="n">
        <v>1200</v>
      </c>
      <c r="C196" s="16" t="s">
        <v>165</v>
      </c>
      <c r="D196" s="16"/>
      <c r="E196" s="16"/>
      <c r="F196" s="6" t="s">
        <f>=A196-A195</f>
      </c>
      <c r="G196" s="6" t="s">
        <f>=B196+G195</f>
      </c>
      <c r="H196" s="6" t="s">
        <f>=F196*G195</f>
      </c>
    </row>
    <row collapsed="false" customFormat="false" customHeight="false" hidden="false" ht="12.1" outlineLevel="0" r="197">
      <c r="A197" s="13" t="n">
        <v>46129</v>
      </c>
      <c r="B197" s="6" t="n">
        <v>1332.31</v>
      </c>
      <c r="C197" s="16" t="s">
        <v>144</v>
      </c>
      <c r="D197" s="16"/>
      <c r="E197" s="16"/>
      <c r="F197" s="6" t="s">
        <f>=A197-A196</f>
      </c>
      <c r="G197" s="6" t="s">
        <f>=B197+G196</f>
      </c>
      <c r="H197" s="6" t="s">
        <f>=F197*G196</f>
      </c>
    </row>
    <row collapsed="false" customFormat="false" customHeight="false" hidden="false" ht="12.1" outlineLevel="0" r="198">
      <c r="A198" s="13" t="n">
        <v>46129.634618056</v>
      </c>
      <c r="B198" s="6" t="n">
        <v>1200</v>
      </c>
      <c r="C198" s="16" t="s">
        <v>165</v>
      </c>
      <c r="D198" s="16"/>
      <c r="E198" s="16"/>
      <c r="F198" s="6" t="s">
        <f>=A198-A197</f>
      </c>
      <c r="G198" s="6" t="s">
        <f>=B198+G197</f>
      </c>
      <c r="H198" s="6" t="s">
        <f>=F198*G197</f>
      </c>
    </row>
    <row collapsed="false" customFormat="false" customHeight="false" hidden="false" ht="12.1" outlineLevel="0" r="199">
      <c r="A199" s="13" t="n">
        <v>46132.506828704</v>
      </c>
      <c r="B199" s="6" t="n">
        <v>1600</v>
      </c>
      <c r="C199" s="16" t="s">
        <v>165</v>
      </c>
      <c r="D199" s="16"/>
      <c r="E199" s="16"/>
      <c r="F199" s="6" t="s">
        <f>=A199-A198</f>
      </c>
      <c r="G199" s="6" t="s">
        <f>=B199+G198</f>
      </c>
      <c r="H199" s="6" t="s">
        <f>=F199*G198</f>
      </c>
    </row>
    <row collapsed="false" customFormat="false" customHeight="false" hidden="false" ht="12.1" outlineLevel="0" r="200">
      <c r="A200" s="13" t="n">
        <v>46132.511458333</v>
      </c>
      <c r="B200" s="6" t="n">
        <v>400</v>
      </c>
      <c r="C200" s="16" t="s">
        <v>165</v>
      </c>
      <c r="D200" s="16"/>
      <c r="E200" s="16"/>
      <c r="F200" s="6" t="s">
        <f>=A200-A199</f>
      </c>
      <c r="G200" s="6" t="s">
        <f>=B200+G199</f>
      </c>
      <c r="H200" s="6" t="s">
        <f>=F200*G199</f>
      </c>
    </row>
    <row collapsed="false" customFormat="false" customHeight="false" hidden="false" ht="12.1" outlineLevel="0" r="201">
      <c r="A201" s="13" t="n">
        <v>46132.602118056</v>
      </c>
      <c r="B201" s="6" t="n">
        <v>965</v>
      </c>
      <c r="C201" s="16" t="s">
        <v>165</v>
      </c>
      <c r="D201" s="16"/>
      <c r="E201" s="16"/>
      <c r="F201" s="6" t="s">
        <f>=A201-A200</f>
      </c>
      <c r="G201" s="6" t="s">
        <f>=B201+G200</f>
      </c>
      <c r="H201" s="6" t="s">
        <f>=F201*G200</f>
      </c>
    </row>
    <row collapsed="false" customFormat="false" customHeight="false" hidden="false" ht="12.1" outlineLevel="0" r="202">
      <c r="A202" s="13" t="n">
        <v>46134</v>
      </c>
      <c r="B202" s="6" t="n">
        <v>-476.76</v>
      </c>
      <c r="C202" s="16" t="s">
        <v>193</v>
      </c>
      <c r="D202" s="16"/>
      <c r="E202" s="16"/>
      <c r="F202" s="6" t="s">
        <f>=A202-A201</f>
      </c>
      <c r="G202" s="6" t="s">
        <f>=B202+G201</f>
      </c>
      <c r="H202" s="6" t="s">
        <f>=F202*G201</f>
      </c>
    </row>
    <row collapsed="false" customFormat="false" customHeight="false" hidden="false" ht="12.1" outlineLevel="0" r="203">
      <c r="A203" s="13" t="n">
        <v>46134</v>
      </c>
      <c r="B203" s="6" t="n">
        <v>-1127.4</v>
      </c>
      <c r="C203" s="16" t="s">
        <v>194</v>
      </c>
      <c r="D203" s="16"/>
      <c r="E203" s="16"/>
      <c r="F203" s="6" t="s">
        <f>=A203-A202</f>
      </c>
      <c r="G203" s="6" t="s">
        <f>=B203+G202</f>
      </c>
      <c r="H203" s="6" t="s">
        <f>=F203*G202</f>
      </c>
    </row>
    <row collapsed="false" customFormat="false" customHeight="false" hidden="false" ht="12.1" outlineLevel="0" r="204">
      <c r="A204" s="13" t="n">
        <v>46134</v>
      </c>
      <c r="B204" s="6" t="n">
        <v>1296.4</v>
      </c>
      <c r="C204" s="16" t="s">
        <v>195</v>
      </c>
      <c r="D204" s="16"/>
      <c r="E204" s="16"/>
      <c r="F204" s="6" t="s">
        <f>=A204-A203</f>
      </c>
      <c r="G204" s="6" t="s">
        <f>=B204+G203</f>
      </c>
      <c r="H204" s="6" t="s">
        <f>=F204*G203</f>
      </c>
    </row>
    <row collapsed="false" customFormat="false" customHeight="false" hidden="false" ht="12.1" outlineLevel="0" r="205">
      <c r="A205" s="13" t="n">
        <v>46134.5309375</v>
      </c>
      <c r="B205" s="6" t="n">
        <v>10</v>
      </c>
      <c r="C205" s="16" t="s">
        <v>165</v>
      </c>
      <c r="D205" s="16"/>
      <c r="E205" s="16"/>
      <c r="F205" s="6" t="s">
        <f>=A205-A204</f>
      </c>
      <c r="G205" s="6" t="s">
        <f>=B205+G204</f>
      </c>
      <c r="H205" s="6" t="s">
        <f>=F205*G204</f>
      </c>
    </row>
    <row collapsed="false" customFormat="false" customHeight="false" hidden="false" ht="12.1" outlineLevel="0" r="206">
      <c r="A206" s="13" t="n">
        <v>46136.448113426</v>
      </c>
      <c r="B206" s="6" t="n">
        <v>200</v>
      </c>
      <c r="C206" s="16" t="s">
        <v>165</v>
      </c>
      <c r="D206" s="16"/>
      <c r="E206" s="16"/>
      <c r="F206" s="6" t="s">
        <f>=A206-A205</f>
      </c>
      <c r="G206" s="6" t="s">
        <f>=B206+G205</f>
      </c>
      <c r="H206" s="6" t="s">
        <f>=F206*G205</f>
      </c>
    </row>
    <row collapsed="false" customFormat="false" customHeight="false" hidden="false" ht="12.1" outlineLevel="0" r="207">
      <c r="A207" s="13" t="n">
        <v>46140</v>
      </c>
      <c r="B207" s="6" t="n">
        <v>25000</v>
      </c>
      <c r="C207" s="16" t="s">
        <v>124</v>
      </c>
      <c r="D207" s="16"/>
      <c r="E207" s="16"/>
      <c r="F207" s="6" t="s">
        <f>=A207-A206</f>
      </c>
      <c r="G207" s="6" t="s">
        <f>=B207+G206</f>
      </c>
      <c r="H207" s="6" t="s">
        <f>=F207*G206</f>
      </c>
    </row>
    <row collapsed="false" customFormat="false" customHeight="false" hidden="false" ht="12.1" outlineLevel="0" r="208">
      <c r="A208" s="13" t="n">
        <v>46141</v>
      </c>
      <c r="B208" s="6" t="n">
        <v>82.46</v>
      </c>
      <c r="C208" s="16" t="s">
        <v>196</v>
      </c>
      <c r="D208" s="16"/>
      <c r="E208" s="16"/>
      <c r="F208" s="6" t="s">
        <f>=A208-A207</f>
      </c>
      <c r="G208" s="6" t="s">
        <f>=B208+G207</f>
      </c>
      <c r="H208" s="6" t="s">
        <f>=F208*G207</f>
      </c>
    </row>
    <row collapsed="false" customFormat="false" customHeight="false" hidden="false" ht="12.1" outlineLevel="0" r="209">
      <c r="A209" s="13" t="n">
        <v>46141.474976852</v>
      </c>
      <c r="B209" s="6" t="n">
        <v>200</v>
      </c>
      <c r="C209" s="16" t="s">
        <v>165</v>
      </c>
      <c r="D209" s="16"/>
      <c r="E209" s="16"/>
      <c r="F209" s="6" t="s">
        <f>=A209-A208</f>
      </c>
      <c r="G209" s="6" t="s">
        <f>=B209+G208</f>
      </c>
      <c r="H209" s="6" t="s">
        <f>=F209*G208</f>
      </c>
    </row>
    <row collapsed="false" customFormat="false" customHeight="false" hidden="false" ht="12.1" outlineLevel="0" r="210">
      <c r="A210" s="13" t="n">
        <v>46143.563541667</v>
      </c>
      <c r="B210" s="6" t="n">
        <v>118.46</v>
      </c>
      <c r="C210" s="16" t="s">
        <v>165</v>
      </c>
      <c r="D210" s="16"/>
      <c r="E210" s="16"/>
      <c r="F210" s="6" t="s">
        <f>=A210-A209</f>
      </c>
      <c r="G210" s="6" t="s">
        <f>=B210+G209</f>
      </c>
      <c r="H210" s="6" t="s">
        <f>=F210*G209</f>
      </c>
    </row>
    <row collapsed="false" customFormat="false" customHeight="false" hidden="false" ht="12.1" outlineLevel="0" r="211">
      <c r="A211" s="13" t="n">
        <v>46146</v>
      </c>
      <c r="B211" s="6" t="n">
        <v>350</v>
      </c>
      <c r="C211" s="16" t="s">
        <v>124</v>
      </c>
      <c r="D211" s="16"/>
      <c r="E211" s="16"/>
      <c r="F211" s="6" t="s">
        <f>=A211-A210</f>
      </c>
      <c r="G211" s="6" t="s">
        <f>=B211+G210</f>
      </c>
      <c r="H211" s="6" t="s">
        <f>=F211*G210</f>
      </c>
    </row>
    <row collapsed="false" customFormat="false" customHeight="false" hidden="false" ht="12.1" outlineLevel="0" r="212">
      <c r="A212" s="13" t="n">
        <v>46147.887222222</v>
      </c>
      <c r="B212" s="6" t="n">
        <v>822.97</v>
      </c>
      <c r="C212" s="16" t="s">
        <v>144</v>
      </c>
      <c r="D212" s="16"/>
      <c r="E212" s="16"/>
      <c r="F212" s="6" t="s">
        <f>=A212-A211</f>
      </c>
      <c r="G212" s="6" t="s">
        <f>=B212+G211</f>
      </c>
      <c r="H212" s="6" t="s">
        <f>=F212*G211</f>
      </c>
    </row>
    <row collapsed="false" customFormat="false" customHeight="false" hidden="false" ht="12.1" outlineLevel="0" r="213">
      <c r="A213" s="13" t="n">
        <v>46147.895243056</v>
      </c>
      <c r="B213" s="6" t="n">
        <v>80</v>
      </c>
      <c r="C213" s="16" t="s">
        <v>144</v>
      </c>
      <c r="D213" s="16"/>
      <c r="E213" s="16"/>
      <c r="F213" s="6" t="s">
        <f>=A213-A212</f>
      </c>
      <c r="G213" s="6" t="s">
        <f>=B213+G212</f>
      </c>
      <c r="H213" s="6" t="s">
        <f>=F213*G212</f>
      </c>
    </row>
    <row collapsed="false" customFormat="false" customHeight="false" hidden="false" ht="12.1" outlineLevel="0" r="214">
      <c r="A214" s="13" t="n">
        <v>46150</v>
      </c>
      <c r="B214" s="6" t="n">
        <v>606</v>
      </c>
      <c r="C214" s="16" t="s">
        <v>124</v>
      </c>
      <c r="D214" s="16"/>
      <c r="E214" s="16"/>
      <c r="F214" s="6" t="s">
        <f>=A214-A213</f>
      </c>
      <c r="G214" s="6" t="s">
        <f>=B214+G213</f>
      </c>
      <c r="H214" s="6" t="s">
        <f>=F214*G213</f>
      </c>
    </row>
    <row collapsed="false" customFormat="false" customHeight="false" hidden="false" ht="12.1" outlineLevel="0" r="215">
      <c r="A215" s="13" t="n">
        <v>46152</v>
      </c>
      <c r="B215" s="6" t="n">
        <v>282</v>
      </c>
      <c r="C215" s="16" t="s">
        <v>124</v>
      </c>
      <c r="D215" s="16"/>
      <c r="E215" s="16"/>
      <c r="F215" s="6" t="s">
        <f>=A215-A214</f>
      </c>
      <c r="G215" s="6" t="s">
        <f>=B215+G214</f>
      </c>
      <c r="H215" s="6" t="s">
        <f>=F215*G214</f>
      </c>
    </row>
    <row collapsed="false" customFormat="false" customHeight="false" hidden="false" ht="12.1" outlineLevel="0" r="216">
      <c r="A216" s="13" t="n">
        <v>46152</v>
      </c>
      <c r="B216" s="6" t="n">
        <v>300</v>
      </c>
      <c r="C216" s="16" t="s">
        <v>165</v>
      </c>
      <c r="D216" s="16"/>
      <c r="E216" s="16"/>
      <c r="F216" s="6" t="s">
        <f>=A216-A215</f>
      </c>
      <c r="G216" s="6" t="s">
        <f>=B216+G215</f>
      </c>
      <c r="H216" s="6" t="s">
        <f>=F216*G215</f>
      </c>
    </row>
    <row collapsed="false" customFormat="false" customHeight="false" hidden="false" ht="12.1" outlineLevel="0" r="217">
      <c r="A217" s="13" t="n">
        <v>46152</v>
      </c>
      <c r="B217" s="6" t="n">
        <v>500</v>
      </c>
      <c r="C217" s="16" t="s">
        <v>165</v>
      </c>
      <c r="D217" s="16"/>
      <c r="E217" s="16"/>
      <c r="F217" s="6" t="s">
        <f>=A217-A216</f>
      </c>
      <c r="G217" s="6" t="s">
        <f>=B217+G216</f>
      </c>
      <c r="H217" s="6" t="s">
        <f>=F217*G216</f>
      </c>
    </row>
    <row collapsed="false" customFormat="false" customHeight="false" hidden="false" ht="12.1" outlineLevel="0" r="218">
      <c r="A218" s="13" t="n">
        <v>46153</v>
      </c>
      <c r="B218" s="6" t="n">
        <v>400</v>
      </c>
      <c r="C218" s="16" t="s">
        <v>165</v>
      </c>
      <c r="D218" s="16"/>
      <c r="E218" s="16"/>
      <c r="F218" s="6" t="s">
        <f>=A218-A217</f>
      </c>
      <c r="G218" s="6" t="s">
        <f>=B218+G217</f>
      </c>
      <c r="H218" s="6" t="s">
        <f>=F218*G217</f>
      </c>
    </row>
    <row collapsed="false" customFormat="false" customHeight="false" hidden="false" ht="12.1" outlineLevel="0" r="219">
      <c r="A219" s="13" t="n">
        <v>46153</v>
      </c>
      <c r="B219" s="6" t="n">
        <v>1300</v>
      </c>
      <c r="C219" s="16" t="s">
        <v>165</v>
      </c>
      <c r="D219" s="16"/>
      <c r="E219" s="16"/>
      <c r="F219" s="6" t="s">
        <f>=A219-A218</f>
      </c>
      <c r="G219" s="6" t="s">
        <f>=B219+G218</f>
      </c>
      <c r="H219" s="6" t="s">
        <f>=F219*G218</f>
      </c>
    </row>
    <row collapsed="false" customFormat="false" customHeight="false" hidden="false" ht="12.1" outlineLevel="0" r="220">
      <c r="A220" s="13" t="n">
        <v>46154</v>
      </c>
      <c r="B220" s="6" t="n">
        <v>554.36</v>
      </c>
      <c r="C220" s="16" t="s">
        <v>124</v>
      </c>
      <c r="D220" s="16"/>
      <c r="E220" s="16"/>
      <c r="F220" s="6" t="s">
        <f>=A220-A219</f>
      </c>
      <c r="G220" s="6" t="s">
        <f>=B220+G219</f>
      </c>
      <c r="H220" s="6" t="s">
        <f>=F220*G219</f>
      </c>
    </row>
    <row collapsed="false" customFormat="false" customHeight="false" hidden="false" ht="12.1" outlineLevel="0" r="221">
      <c r="A221" s="13" t="n">
        <v>46157</v>
      </c>
      <c r="B221" s="6" t="n">
        <v>-150</v>
      </c>
      <c r="C221" s="16" t="s">
        <v>197</v>
      </c>
      <c r="D221" s="16"/>
      <c r="E221" s="16"/>
      <c r="F221" s="6" t="s">
        <f>=A221-A220</f>
      </c>
      <c r="G221" s="6" t="s">
        <f>=B221+G220</f>
      </c>
      <c r="H221" s="6" t="s">
        <f>=F221*G220</f>
      </c>
    </row>
    <row collapsed="false" customFormat="false" customHeight="false" hidden="false" ht="12.1" outlineLevel="0" r="222">
      <c r="A222" s="13" t="n">
        <v>46160</v>
      </c>
      <c r="B222" s="6" t="n">
        <v>816</v>
      </c>
      <c r="C222" s="16" t="s">
        <v>165</v>
      </c>
      <c r="D222" s="16"/>
      <c r="E222" s="16"/>
      <c r="F222" s="6" t="s">
        <f>=A222-A221</f>
      </c>
      <c r="G222" s="6" t="s">
        <f>=B222+G221</f>
      </c>
      <c r="H222" s="6" t="s">
        <f>=F222*G221</f>
      </c>
    </row>
    <row collapsed="false" customFormat="false" customHeight="false" hidden="false" ht="12.1" outlineLevel="0" r="223">
      <c r="A223" s="13" t="n">
        <v>46161.500381944</v>
      </c>
      <c r="B223" s="6" t="n">
        <v>150</v>
      </c>
      <c r="C223" s="16" t="s">
        <v>198</v>
      </c>
      <c r="D223" s="16"/>
      <c r="E223" s="16"/>
      <c r="F223" s="6" t="s">
        <f>=A223-A222</f>
      </c>
      <c r="G223" s="6" t="s">
        <f>=B223+G222</f>
      </c>
      <c r="H223" s="6" t="s">
        <f>=F223*G222</f>
      </c>
    </row>
    <row collapsed="false" customFormat="false" customHeight="false" hidden="false" ht="12.1" outlineLevel="0" r="224">
      <c r="A224" s="13" t="n">
        <v>46164</v>
      </c>
      <c r="B224" s="6" t="n">
        <v>-476.76</v>
      </c>
      <c r="C224" s="16" t="s">
        <v>193</v>
      </c>
      <c r="D224" s="16"/>
      <c r="E224" s="16"/>
      <c r="F224" s="6" t="s">
        <f>=A224-A223</f>
      </c>
      <c r="G224" s="6" t="s">
        <f>=B224+G223</f>
      </c>
      <c r="H224" s="6" t="s">
        <f>=F224*G223</f>
      </c>
    </row>
    <row collapsed="false" customFormat="false" customHeight="false" hidden="false" ht="12.1" outlineLevel="0" r="225">
      <c r="A225" s="13" t="n">
        <v>46167</v>
      </c>
      <c r="B225" s="6" t="n">
        <v>-27.5</v>
      </c>
      <c r="C225" s="16" t="s">
        <v>199</v>
      </c>
      <c r="D225" s="16"/>
      <c r="E225" s="16"/>
      <c r="F225" s="6" t="s">
        <f>=A225-A224</f>
      </c>
      <c r="G225" s="6" t="s">
        <f>=B225+G224</f>
      </c>
      <c r="H225" s="6" t="s">
        <f>=F225*G224</f>
      </c>
    </row>
    <row collapsed="false" customFormat="false" customHeight="false" hidden="false" ht="12.1" outlineLevel="0" r="226">
      <c r="A226" s="13" t="n">
        <v>46168.921747685</v>
      </c>
      <c r="B226" s="6" t="n">
        <v>200</v>
      </c>
      <c r="C226" s="16" t="s">
        <v>165</v>
      </c>
      <c r="D226" s="16"/>
      <c r="E226" s="16"/>
      <c r="F226" s="6" t="s">
        <f>=A226-A225</f>
      </c>
      <c r="G226" s="6" t="s">
        <f>=B226+G225</f>
      </c>
      <c r="H226" s="6" t="s">
        <f>=F226*G225</f>
      </c>
    </row>
    <row collapsed="false" customFormat="false" customHeight="false" hidden="false" ht="12.1" outlineLevel="0" r="227">
      <c r="A227" s="13" t="n">
        <v>46168.923333333</v>
      </c>
      <c r="B227" s="6" t="n">
        <v>1000</v>
      </c>
      <c r="C227" s="16" t="s">
        <v>165</v>
      </c>
      <c r="D227" s="16"/>
      <c r="E227" s="16"/>
      <c r="F227" s="6" t="s">
        <f>=A227-A226</f>
      </c>
      <c r="G227" s="6" t="s">
        <f>=B227+G226</f>
      </c>
      <c r="H227" s="6" t="s">
        <f>=F227*G226</f>
      </c>
    </row>
    <row collapsed="false" customFormat="false" customHeight="false" hidden="false" ht="12.1" outlineLevel="0" r="228">
      <c r="A228" s="13" t="n">
        <v>46169</v>
      </c>
      <c r="B228" s="6" t="n">
        <v>-903.36</v>
      </c>
      <c r="C228" s="16" t="s">
        <v>200</v>
      </c>
      <c r="D228" s="16"/>
      <c r="E228" s="16"/>
      <c r="F228" s="6" t="s">
        <f>=A228-A227</f>
      </c>
      <c r="G228" s="6" t="s">
        <f>=B228+G227</f>
      </c>
      <c r="H228" s="6" t="s">
        <f>=F228*G227</f>
      </c>
    </row>
    <row collapsed="false" customFormat="false" customHeight="false" hidden="false" ht="12.1" outlineLevel="0" r="229">
      <c r="A229" s="13" t="n">
        <v>46169</v>
      </c>
      <c r="B229" s="6" t="n">
        <v>1038.36</v>
      </c>
      <c r="C229" s="16" t="s">
        <v>201</v>
      </c>
      <c r="D229" s="16"/>
      <c r="E229" s="16"/>
      <c r="F229" s="6" t="s">
        <f>=A229-A228</f>
      </c>
      <c r="G229" s="6" t="s">
        <f>=B229+G228</f>
      </c>
      <c r="H229" s="6" t="s">
        <f>=F229*G228</f>
      </c>
    </row>
    <row collapsed="false" customFormat="false" customHeight="false" hidden="false" ht="12.1" outlineLevel="0" r="230">
      <c r="A230" s="13" t="n">
        <v>46170.447175926</v>
      </c>
      <c r="B230" s="6" t="n">
        <v>31.5</v>
      </c>
      <c r="C230" s="16" t="s">
        <v>202</v>
      </c>
      <c r="D230" s="16"/>
      <c r="E230" s="16"/>
      <c r="F230" s="6" t="s">
        <f>=A230-A229</f>
      </c>
      <c r="G230" s="6" t="s">
        <f>=B230+G229</f>
      </c>
      <c r="H230" s="6" t="s">
        <f>=F230*G229</f>
      </c>
    </row>
    <row collapsed="false" customFormat="false" customHeight="false" hidden="false" ht="12.1" outlineLevel="0" r="231">
      <c r="A231" s="13" t="n">
        <v>46174.475081019</v>
      </c>
      <c r="B231" s="6" t="n">
        <v>9297.96</v>
      </c>
      <c r="C231" s="16" t="s">
        <v>203</v>
      </c>
      <c r="D231" s="16"/>
      <c r="E231" s="16"/>
      <c r="F231" s="6" t="s">
        <f>=A231-A230</f>
      </c>
      <c r="G231" s="6" t="s">
        <f>=B231+G230</f>
      </c>
      <c r="H231" s="6" t="s">
        <f>=F231*G230</f>
      </c>
    </row>
    <row collapsed="false" customFormat="false" customHeight="false" hidden="false" ht="12.1" outlineLevel="0" r="232">
      <c r="A232" s="13" t="n">
        <v>46174.475081019</v>
      </c>
      <c r="B232" s="6" t="n">
        <v>-9297.96</v>
      </c>
      <c r="C232" s="16" t="s">
        <v>204</v>
      </c>
      <c r="D232" s="16"/>
      <c r="E232" s="16"/>
      <c r="F232" s="6" t="s">
        <f>=A232-A231</f>
      </c>
      <c r="G232" s="6" t="s">
        <f>=B232+G231</f>
      </c>
      <c r="H232" s="6" t="s">
        <f>=F232*G231</f>
      </c>
    </row>
    <row collapsed="false" customFormat="false" customHeight="false" hidden="false" ht="12.1" outlineLevel="0" r="233">
      <c r="A233" s="13" t="n">
        <v>46175</v>
      </c>
      <c r="B233" s="6" t="n">
        <v>-25023.31</v>
      </c>
      <c r="C233" s="16" t="s">
        <v>172</v>
      </c>
      <c r="D233" s="16"/>
      <c r="E233" s="16"/>
      <c r="F233" s="6" t="s">
        <f>=A233-A232</f>
      </c>
      <c r="G233" s="6" t="s">
        <f>=B233+G232</f>
      </c>
      <c r="H233" s="6" t="s">
        <f>=F233*G232</f>
      </c>
    </row>
    <row collapsed="false" customFormat="false" customHeight="false" hidden="false" ht="12.1" outlineLevel="0" r="234">
      <c r="A234" s="13" t="n">
        <v>46176</v>
      </c>
      <c r="B234" s="6" t="n">
        <v>-478.72</v>
      </c>
      <c r="C234" s="16" t="s">
        <v>205</v>
      </c>
      <c r="D234" s="16"/>
      <c r="E234" s="16"/>
      <c r="F234" s="6" t="s">
        <f>=A234-A233</f>
      </c>
      <c r="G234" s="6" t="s">
        <f>=B234+G233</f>
      </c>
      <c r="H234" s="6" t="s">
        <f>=F234*G233</f>
      </c>
    </row>
    <row collapsed="false" customFormat="false" customHeight="false" hidden="false" ht="12.1" outlineLevel="0" r="235">
      <c r="A235" s="13" t="n">
        <v>46176</v>
      </c>
      <c r="B235" s="6" t="n">
        <v>549.72</v>
      </c>
      <c r="C235" s="16" t="s">
        <v>206</v>
      </c>
      <c r="D235" s="16"/>
      <c r="E235" s="16"/>
      <c r="F235" s="6" t="s">
        <f>=A235-A234</f>
      </c>
      <c r="G235" s="6" t="s">
        <f>=B235+G234</f>
      </c>
      <c r="H235" s="6" t="s">
        <f>=F235*G234</f>
      </c>
    </row>
    <row collapsed="false" customFormat="false" customHeight="false" hidden="false" ht="12.1" outlineLevel="0" r="236">
      <c r="A236" s="13" t="n">
        <v>46178.560810185</v>
      </c>
      <c r="B236" s="6" t="n">
        <v>1120.57</v>
      </c>
      <c r="C236" s="16" t="s">
        <v>144</v>
      </c>
      <c r="D236" s="16"/>
      <c r="E236" s="16"/>
      <c r="F236" s="6" t="s">
        <f>=A236-A235</f>
      </c>
      <c r="G236" s="6" t="s">
        <f>=B236+G235</f>
      </c>
      <c r="H236" s="6" t="s">
        <f>=F236*G235</f>
      </c>
    </row>
    <row collapsed="false" customFormat="false" customHeight="false" hidden="false" ht="12.1" outlineLevel="0" r="237">
      <c r="A237" s="13" t="n">
        <v>46181</v>
      </c>
      <c r="B237" s="6" t="n">
        <v>300</v>
      </c>
      <c r="C237" s="16" t="s">
        <v>165</v>
      </c>
      <c r="D237" s="16"/>
      <c r="E237" s="16"/>
      <c r="F237" s="6" t="s">
        <f>=A237-A236</f>
      </c>
      <c r="G237" s="6" t="s">
        <f>=B237+G236</f>
      </c>
      <c r="H237" s="6" t="s">
        <f>=F237*G236</f>
      </c>
    </row>
    <row collapsed="false" customFormat="false" customHeight="false" hidden="false" ht="12.1" outlineLevel="0" r="238">
      <c r="A238" s="13" t="n">
        <v>46181.552453704</v>
      </c>
      <c r="B238" s="6" t="n">
        <v>40</v>
      </c>
      <c r="C238" s="16" t="s">
        <v>165</v>
      </c>
      <c r="D238" s="16"/>
      <c r="E238" s="16"/>
      <c r="F238" s="6" t="s">
        <f>=A238-A237</f>
      </c>
      <c r="G238" s="6" t="s">
        <f>=B238+G237</f>
      </c>
      <c r="H238" s="6" t="s">
        <f>=F238*G237</f>
      </c>
    </row>
    <row collapsed="false" customFormat="false" customHeight="false" hidden="false" ht="12.1" outlineLevel="0" r="239">
      <c r="A239" s="13" t="n">
        <v>46182</v>
      </c>
      <c r="B239" s="6" t="n">
        <v>-503.57</v>
      </c>
      <c r="C239" s="16" t="s">
        <v>207</v>
      </c>
      <c r="D239" s="16"/>
      <c r="E239" s="16"/>
      <c r="F239" s="6" t="s">
        <f>=A239-A238</f>
      </c>
      <c r="G239" s="6" t="s">
        <f>=B239+G238</f>
      </c>
      <c r="H239" s="6" t="s">
        <f>=F239*G238</f>
      </c>
    </row>
    <row collapsed="false" customFormat="false" customHeight="false" hidden="false" ht="12.1" outlineLevel="0" r="240">
      <c r="A240" s="13" t="n">
        <v>46186.653784722</v>
      </c>
      <c r="B240" s="6" t="n">
        <v>52.4</v>
      </c>
      <c r="C240" s="16" t="s">
        <v>144</v>
      </c>
      <c r="D240" s="16"/>
      <c r="E240" s="16"/>
      <c r="F240" s="6" t="s">
        <f>=A240-A239</f>
      </c>
      <c r="G240" s="6" t="s">
        <f>=B240+G239</f>
      </c>
      <c r="H240" s="6" t="s">
        <f>=F240*G239</f>
      </c>
    </row>
    <row collapsed="false" customFormat="false" customHeight="false" hidden="false" ht="12.1" outlineLevel="0" r="241">
      <c r="A241" s="13" t="n">
        <v>46188.59568287</v>
      </c>
      <c r="B241" s="6" t="n">
        <v>400</v>
      </c>
      <c r="C241" s="16" t="s">
        <v>165</v>
      </c>
      <c r="D241" s="16"/>
      <c r="E241" s="16"/>
      <c r="F241" s="6" t="s">
        <f>=A241-A240</f>
      </c>
      <c r="G241" s="6" t="s">
        <f>=B241+G240</f>
      </c>
      <c r="H241" s="6" t="s">
        <f>=F241*G240</f>
      </c>
    </row>
    <row collapsed="false" customFormat="false" customHeight="false" hidden="false" ht="12.1" outlineLevel="0" r="242">
      <c r="A242" s="13" t="n">
        <v>46189</v>
      </c>
      <c r="B242" s="6" t="n">
        <v>136</v>
      </c>
      <c r="C242" s="16" t="s">
        <v>144</v>
      </c>
      <c r="D242" s="16"/>
      <c r="E242" s="16"/>
      <c r="F242" s="6" t="s">
        <f>=A242-A241</f>
      </c>
      <c r="G242" s="6" t="s">
        <f>=B242+G241</f>
      </c>
      <c r="H242" s="6" t="s">
        <f>=F242*G241</f>
      </c>
    </row>
    <row collapsed="false" customFormat="false" customHeight="false" hidden="false" ht="12.1" outlineLevel="0" r="243">
      <c r="A243" s="13" t="n">
        <v>46194</v>
      </c>
      <c r="B243" s="6" t="n">
        <v>-476.76</v>
      </c>
      <c r="C243" s="16" t="s">
        <v>193</v>
      </c>
      <c r="D243" s="16"/>
      <c r="E243" s="16"/>
      <c r="F243" s="6" t="s">
        <f>=A243-A242</f>
      </c>
      <c r="G243" s="6" t="s">
        <f>=B243+G242</f>
      </c>
      <c r="H243" s="6" t="s">
        <f>=F243*G242</f>
      </c>
    </row>
    <row collapsed="false" customFormat="false" customHeight="false" hidden="false" ht="12.1" outlineLevel="0" r="244">
      <c r="A244" s="13" t="n">
        <v>46195</v>
      </c>
      <c r="B244" s="6" t="n">
        <v>300</v>
      </c>
      <c r="C244" s="16" t="s">
        <v>165</v>
      </c>
      <c r="D244" s="16"/>
      <c r="E244" s="16"/>
      <c r="F244" s="6" t="s">
        <f>=A244-A243</f>
      </c>
      <c r="G244" s="6" t="s">
        <f>=B244+G243</f>
      </c>
      <c r="H244" s="6" t="s">
        <f>=F244*G243</f>
      </c>
    </row>
    <row collapsed="false" customFormat="false" customHeight="false" hidden="false" ht="12.1" outlineLevel="0" r="245">
      <c r="A245" s="13" t="n">
        <v>46197</v>
      </c>
      <c r="B245" s="6" t="n">
        <v>-468.56</v>
      </c>
      <c r="C245" s="16" t="s">
        <v>208</v>
      </c>
      <c r="D245" s="16"/>
      <c r="E245" s="16"/>
      <c r="F245" s="6" t="s">
        <f>=A245-A244</f>
      </c>
      <c r="G245" s="6" t="s">
        <f>=B245+G244</f>
      </c>
      <c r="H245" s="6" t="s">
        <f>=F245*G244</f>
      </c>
    </row>
    <row collapsed="false" customFormat="false" customHeight="false" hidden="false" ht="12.1" outlineLevel="0" r="246">
      <c r="A246" s="13" t="n">
        <v>46197</v>
      </c>
      <c r="B246" s="6" t="n">
        <v>538.56</v>
      </c>
      <c r="C246" s="16" t="s">
        <v>209</v>
      </c>
      <c r="D246" s="16"/>
      <c r="E246" s="16"/>
      <c r="F246" s="6" t="s">
        <f>=A246-A245</f>
      </c>
      <c r="G246" s="6" t="s">
        <f>=B246+G245</f>
      </c>
      <c r="H246" s="6" t="s">
        <f>=F246*G245</f>
      </c>
    </row>
    <row collapsed="false" customFormat="false" customHeight="false" hidden="false" ht="12.1" outlineLevel="0" r="247">
      <c r="A247" s="13" t="n">
        <v>46197.535173611</v>
      </c>
      <c r="B247" s="6" t="n">
        <v>503.56</v>
      </c>
      <c r="C247" s="16" t="s">
        <v>210</v>
      </c>
      <c r="D247" s="16"/>
      <c r="E247" s="16"/>
      <c r="F247" s="6" t="s">
        <f>=A247-A246</f>
      </c>
      <c r="G247" s="6" t="s">
        <f>=B247+G246</f>
      </c>
      <c r="H247" s="6" t="s">
        <f>=F247*G246</f>
      </c>
    </row>
    <row collapsed="false" customFormat="false" customHeight="false" hidden="false" ht="12.1" outlineLevel="0" r="248">
      <c r="A248" s="13" t="n">
        <v>46198.510740741</v>
      </c>
      <c r="B248" s="6" t="n">
        <v>14</v>
      </c>
      <c r="C248" s="16" t="s">
        <v>211</v>
      </c>
      <c r="D248" s="16"/>
      <c r="E248" s="16"/>
      <c r="F248" s="6" t="s">
        <f>=A248-A247</f>
      </c>
      <c r="G248" s="6" t="s">
        <f>=B248+G247</f>
      </c>
      <c r="H248" s="6" t="s">
        <f>=F248*G247</f>
      </c>
    </row>
    <row collapsed="false" customFormat="false" customHeight="false" hidden="false" ht="12.1" outlineLevel="0" r="249">
      <c r="A249" s="13" t="n">
        <v>46203</v>
      </c>
      <c r="B249" s="6" t="n">
        <v>-2.38</v>
      </c>
      <c r="C249" s="16" t="s">
        <v>212</v>
      </c>
      <c r="D249" s="16"/>
      <c r="E249" s="16"/>
      <c r="F249" s="6" t="s">
        <f>=A249-A248</f>
      </c>
      <c r="G249" s="6" t="s">
        <f>=B249+G248</f>
      </c>
      <c r="H249" s="6" t="s">
        <f>=F249*G248</f>
      </c>
    </row>
    <row collapsed="false" customFormat="false" customHeight="false" hidden="false" ht="12.1" outlineLevel="0" r="250">
      <c r="A250" s="13" t="n">
        <v>46205</v>
      </c>
      <c r="B250" s="6" t="n">
        <v>60</v>
      </c>
      <c r="C250" s="16" t="s">
        <v>213</v>
      </c>
      <c r="D250" s="16"/>
      <c r="E250" s="16"/>
      <c r="F250" s="6" t="s">
        <f>=A250-A249</f>
      </c>
      <c r="G250" s="6" t="s">
        <f>=B250+G249</f>
      </c>
      <c r="H250" s="6" t="s">
        <f>=F250*G249</f>
      </c>
    </row>
    <row collapsed="false" customFormat="false" customHeight="false" hidden="false" ht="12.1" outlineLevel="0" r="251">
      <c r="A251" s="13" t="n">
        <v>46207.877418981</v>
      </c>
      <c r="B251" s="6" t="n">
        <v>1000</v>
      </c>
      <c r="C251" s="16" t="s">
        <v>165</v>
      </c>
      <c r="D251" s="16"/>
      <c r="E251" s="16"/>
      <c r="F251" s="6" t="s">
        <f>=A251-A250</f>
      </c>
      <c r="G251" s="6" t="s">
        <f>=B251+G250</f>
      </c>
      <c r="H251" s="6" t="s">
        <f>=F251*G250</f>
      </c>
    </row>
    <row collapsed="false" customFormat="false" customHeight="false" hidden="false" ht="12.1" outlineLevel="0" r="252">
      <c r="A252" s="13" t="n">
        <v>46207.878275463</v>
      </c>
      <c r="B252" s="6" t="n">
        <v>200</v>
      </c>
      <c r="C252" s="16" t="s">
        <v>165</v>
      </c>
      <c r="D252" s="16"/>
      <c r="E252" s="16"/>
      <c r="F252" s="6" t="s">
        <f>=A252-A251</f>
      </c>
      <c r="G252" s="6" t="s">
        <f>=B252+G251</f>
      </c>
      <c r="H252" s="6" t="s">
        <f>=F252*G251</f>
      </c>
    </row>
    <row collapsed="false" customFormat="false" customHeight="false" hidden="false" ht="12.1" outlineLevel="0" r="253">
      <c r="A253" s="13" t="n">
        <v>46209.493125</v>
      </c>
      <c r="B253" s="6" t="n">
        <v>4107.84</v>
      </c>
      <c r="C253" s="16" t="s">
        <v>144</v>
      </c>
      <c r="D253" s="16"/>
      <c r="E253" s="16"/>
      <c r="F253" s="6" t="s">
        <f>=A253-A252</f>
      </c>
      <c r="G253" s="6" t="s">
        <f>=B253+G252</f>
      </c>
      <c r="H253" s="6" t="s">
        <f>=F253*G252</f>
      </c>
    </row>
    <row collapsed="false" customFormat="false" customHeight="false" hidden="false" ht="12.1" outlineLevel="0" r="254">
      <c r="A254" s="13" t="n">
        <v>46209.91599537</v>
      </c>
      <c r="B254" s="6" t="n">
        <v>300</v>
      </c>
      <c r="C254" s="16" t="s">
        <v>165</v>
      </c>
      <c r="D254" s="16"/>
      <c r="E254" s="16"/>
      <c r="F254" s="6" t="s">
        <f>=A254-A253</f>
      </c>
      <c r="G254" s="6" t="s">
        <f>=B254+G253</f>
      </c>
      <c r="H254" s="6" t="s">
        <f>=F254*G253</f>
      </c>
    </row>
    <row collapsed="false" customFormat="false" customHeight="false" hidden="false" ht="12.1" outlineLevel="0" r="255">
      <c r="A255" s="13" t="n">
        <v>46209.91650463</v>
      </c>
      <c r="B255" s="6" t="n">
        <v>200</v>
      </c>
      <c r="C255" s="16" t="s">
        <v>165</v>
      </c>
      <c r="D255" s="16"/>
      <c r="E255" s="16"/>
      <c r="F255" s="6" t="s">
        <f>=A255-A254</f>
      </c>
      <c r="G255" s="6" t="s">
        <f>=B255+G254</f>
      </c>
      <c r="H255" s="6" t="s">
        <f>=F255*G254</f>
      </c>
    </row>
    <row collapsed="false" customFormat="false" customHeight="false" hidden="false" ht="12.1" outlineLevel="0" r="256">
      <c r="A256" s="13" t="n">
        <v>46210</v>
      </c>
      <c r="B256" s="6" t="n">
        <v>-213</v>
      </c>
      <c r="C256" s="16" t="s">
        <v>214</v>
      </c>
      <c r="D256" s="16"/>
      <c r="E256" s="16"/>
      <c r="F256" s="6" t="s">
        <f>=A256-A255</f>
      </c>
      <c r="G256" s="6" t="s">
        <f>=B256+G255</f>
      </c>
      <c r="H256" s="6" t="s">
        <f>=F256*G255</f>
      </c>
    </row>
    <row collapsed="false" customFormat="false" customHeight="false" hidden="false" ht="12.1" outlineLevel="0" r="257">
      <c r="A257" s="13" t="n">
        <v>46212</v>
      </c>
      <c r="B257" s="6" t="n">
        <v>-340.4</v>
      </c>
      <c r="C257" s="16" t="s">
        <v>215</v>
      </c>
      <c r="D257" s="16"/>
      <c r="E257" s="16"/>
      <c r="F257" s="6" t="s">
        <f>=A257-A256</f>
      </c>
      <c r="G257" s="6" t="s">
        <f>=B257+G256</f>
      </c>
      <c r="H257" s="6" t="s">
        <f>=F257*G256</f>
      </c>
    </row>
    <row collapsed="false" customFormat="false" customHeight="false" hidden="false" ht="12.1" outlineLevel="0" r="258">
      <c r="A258" s="13" t="n">
        <v>46212</v>
      </c>
      <c r="B258" s="6" t="n">
        <v>400</v>
      </c>
      <c r="C258" s="16" t="s">
        <v>144</v>
      </c>
      <c r="D258" s="16"/>
      <c r="E258" s="16"/>
      <c r="F258" s="6" t="s">
        <f>=A258-A257</f>
      </c>
      <c r="G258" s="6" t="s">
        <f>=B258+G257</f>
      </c>
      <c r="H258" s="6" t="s">
        <f>=F258*G257</f>
      </c>
    </row>
    <row collapsed="false" customFormat="false" customHeight="false" hidden="false" ht="12.1" outlineLevel="0" r="259">
      <c r="A259" s="13" t="n">
        <v>46212.471747685</v>
      </c>
      <c r="B259" s="6" t="n">
        <v>1.37</v>
      </c>
      <c r="C259" s="16" t="s">
        <v>154</v>
      </c>
      <c r="D259" s="16"/>
      <c r="E259" s="16"/>
      <c r="F259" s="6" t="s">
        <f>=A259-A258</f>
      </c>
      <c r="G259" s="6" t="s">
        <f>=B259+G258</f>
      </c>
      <c r="H259" s="6" t="s">
        <f>=F259*G258</f>
      </c>
    </row>
    <row collapsed="false" customFormat="false" customHeight="false" hidden="false" ht="12.1" outlineLevel="0" r="260">
      <c r="A260" s="13" t="n">
        <v>46213.443912037</v>
      </c>
      <c r="B260" s="6" t="n">
        <v>1049</v>
      </c>
      <c r="C260" s="16" t="s">
        <v>165</v>
      </c>
      <c r="D260" s="16"/>
      <c r="E260" s="16"/>
      <c r="F260" s="6" t="s">
        <f>=A260-A259</f>
      </c>
      <c r="G260" s="6" t="s">
        <f>=B260+G259</f>
      </c>
      <c r="H260" s="6" t="s">
        <f>=F260*G259</f>
      </c>
    </row>
    <row collapsed="false" customFormat="false" customHeight="false" hidden="false" ht="12.1" outlineLevel="0" r="261">
      <c r="A261" s="13" t="n">
        <v>46218.4728125</v>
      </c>
      <c r="B261" s="6" t="n">
        <v>63.66</v>
      </c>
      <c r="C261" s="16" t="s">
        <v>216</v>
      </c>
      <c r="D261" s="16"/>
      <c r="E261" s="16"/>
      <c r="F261" s="6" t="s">
        <f>=A261-A260</f>
      </c>
      <c r="G261" s="6" t="s">
        <f>=B261+G260</f>
      </c>
      <c r="H261" s="6" t="s">
        <f>=F261*G260</f>
      </c>
    </row>
    <row collapsed="false" customFormat="false" customHeight="false" hidden="false" ht="12.1" outlineLevel="0" r="262">
      <c r="A262" s="13" t="n">
        <v>46219</v>
      </c>
      <c r="B262" s="6" t="n">
        <v>-7.5</v>
      </c>
      <c r="C262" s="16" t="s">
        <v>217</v>
      </c>
      <c r="D262" s="16"/>
      <c r="E262" s="16"/>
      <c r="F262" s="6" t="s">
        <f>=A262-A261</f>
      </c>
      <c r="G262" s="6" t="s">
        <f>=B262+G261</f>
      </c>
      <c r="H262" s="6" t="s">
        <f>=F262*G261</f>
      </c>
    </row>
    <row collapsed="false" customFormat="false" customHeight="false" hidden="false" ht="12.1" outlineLevel="0" r="263">
      <c r="A263" s="13" t="n">
        <v>46219</v>
      </c>
      <c r="B263" s="6" t="n">
        <v>273</v>
      </c>
      <c r="C263" s="16" t="s">
        <v>144</v>
      </c>
      <c r="D263" s="16"/>
      <c r="E263" s="16"/>
      <c r="F263" s="6" t="s">
        <f>=A263-A262</f>
      </c>
      <c r="G263" s="6" t="s">
        <f>=B263+G262</f>
      </c>
      <c r="H263" s="6" t="s">
        <f>=F263*G262</f>
      </c>
    </row>
    <row collapsed="false" customFormat="false" customHeight="false" hidden="false" ht="12.1" outlineLevel="0" r="264">
      <c r="A264" s="13" t="n">
        <v>46219</v>
      </c>
      <c r="B264" s="6" t="n">
        <v>1000</v>
      </c>
      <c r="C264" s="16" t="s">
        <v>165</v>
      </c>
      <c r="D264" s="16"/>
      <c r="E264" s="16"/>
      <c r="F264" s="6" t="s">
        <f>=A264-A263</f>
      </c>
      <c r="G264" s="6" t="s">
        <f>=B264+G263</f>
      </c>
      <c r="H264" s="6" t="s">
        <f>=F264*G263</f>
      </c>
    </row>
    <row collapsed="false" customFormat="false" customHeight="false" hidden="false" ht="12.1" outlineLevel="0" r="265">
      <c r="A265" s="13" t="n">
        <v>46219.605266204</v>
      </c>
      <c r="B265" s="6" t="n">
        <v>100</v>
      </c>
      <c r="C265" s="16" t="s">
        <v>165</v>
      </c>
      <c r="D265" s="16"/>
      <c r="E265" s="16"/>
      <c r="F265" s="6" t="s">
        <f>=A265-A264</f>
      </c>
      <c r="G265" s="6" t="s">
        <f>=B265+G264</f>
      </c>
      <c r="H265" s="6" t="s">
        <f>=F265*G264</f>
      </c>
    </row>
    <row collapsed="false" customFormat="false" customHeight="false" hidden="false" ht="12.1" outlineLevel="0" r="266">
      <c r="A266" s="13" t="n">
        <v>46223</v>
      </c>
      <c r="B266" s="6" t="n">
        <v>-1146.4</v>
      </c>
      <c r="C266" s="16" t="s">
        <v>218</v>
      </c>
      <c r="D266" s="16"/>
      <c r="E266" s="16"/>
      <c r="F266" s="6" t="s">
        <f>=A266-A265</f>
      </c>
      <c r="G266" s="6" t="s">
        <f>=B266+G265</f>
      </c>
      <c r="H266" s="6" t="s">
        <f>=F266*G265</f>
      </c>
    </row>
    <row collapsed="false" customFormat="false" customHeight="false" hidden="false" ht="12.1" outlineLevel="0" r="267">
      <c r="A267" s="13" t="n">
        <v>46223</v>
      </c>
      <c r="B267" s="6" t="n">
        <v>-422.5</v>
      </c>
      <c r="C267" s="16" t="s">
        <v>219</v>
      </c>
      <c r="D267" s="16"/>
      <c r="E267" s="16"/>
      <c r="F267" s="6" t="s">
        <f>=A267-A266</f>
      </c>
      <c r="G267" s="6" t="s">
        <f>=B267+G266</f>
      </c>
      <c r="H267" s="6" t="s">
        <f>=F267*G266</f>
      </c>
    </row>
    <row collapsed="false" customFormat="false" customHeight="false" hidden="false" ht="12.1" outlineLevel="0" r="268">
      <c r="A268" s="13" t="n">
        <v>46223</v>
      </c>
      <c r="B268" s="6" t="n">
        <v>-532.51</v>
      </c>
      <c r="C268" s="16" t="s">
        <v>220</v>
      </c>
      <c r="D268" s="16"/>
      <c r="E268" s="16"/>
      <c r="F268" s="6" t="s">
        <f>=A268-A267</f>
      </c>
      <c r="G268" s="6" t="s">
        <f>=B268+G267</f>
      </c>
      <c r="H268" s="6" t="s">
        <f>=F268*G267</f>
      </c>
    </row>
    <row collapsed="false" customFormat="false" customHeight="false" hidden="false" ht="12.1" outlineLevel="0" r="269">
      <c r="A269" s="13" t="n">
        <v>46223</v>
      </c>
      <c r="B269" s="6" t="n">
        <v>1265.07</v>
      </c>
      <c r="C269" s="16" t="s">
        <v>124</v>
      </c>
      <c r="D269" s="16"/>
      <c r="E269" s="16"/>
      <c r="F269" s="6" t="s">
        <f>=A269-A268</f>
      </c>
      <c r="G269" s="6" t="s">
        <f>=B269+G268</f>
      </c>
      <c r="H269" s="6" t="s">
        <f>=F269*G268</f>
      </c>
    </row>
    <row collapsed="false" customFormat="false" customHeight="false" hidden="false" ht="12.1" outlineLevel="0" r="270">
      <c r="A270" s="13" t="n">
        <v>46223.489988426</v>
      </c>
      <c r="B270" s="6" t="n">
        <v>213</v>
      </c>
      <c r="C270" s="16" t="s">
        <v>221</v>
      </c>
      <c r="D270" s="16"/>
      <c r="E270" s="16"/>
      <c r="F270" s="6" t="s">
        <f>=A270-A269</f>
      </c>
      <c r="G270" s="6" t="s">
        <f>=B270+G269</f>
      </c>
      <c r="H270" s="6" t="s">
        <f>=F270*G269</f>
      </c>
    </row>
    <row collapsed="false" customFormat="false" customHeight="false" hidden="false" ht="12.1" outlineLevel="0" r="271">
      <c r="A271" s="13" t="n">
        <v>46223.558796296</v>
      </c>
      <c r="B271" s="6" t="n">
        <v>300</v>
      </c>
      <c r="C271" s="16" t="s">
        <v>165</v>
      </c>
      <c r="D271" s="16"/>
      <c r="E271" s="16"/>
      <c r="F271" s="6" t="s">
        <f>=A271-A270</f>
      </c>
      <c r="G271" s="6" t="s">
        <f>=B271+G270</f>
      </c>
      <c r="H271" s="6" t="s">
        <f>=F271*G270</f>
      </c>
    </row>
    <row collapsed="false" customFormat="false" customHeight="false" hidden="false" ht="12.1" outlineLevel="0" r="272">
      <c r="A272" s="13" t="n">
        <v>46224</v>
      </c>
      <c r="B272" s="6" t="n">
        <v>-476.76</v>
      </c>
      <c r="C272" s="16" t="s">
        <v>193</v>
      </c>
      <c r="D272" s="16"/>
      <c r="E272" s="16"/>
      <c r="F272" s="6" t="s">
        <f>=A272-A271</f>
      </c>
      <c r="G272" s="6" t="s">
        <f>=B272+G271</f>
      </c>
      <c r="H272" s="6" t="s">
        <f>=F272*G271</f>
      </c>
    </row>
    <row collapsed="false" customFormat="false" customHeight="false" hidden="false" ht="12.1" outlineLevel="0" r="273">
      <c r="A273" s="13" t="n">
        <v>46225.55568287</v>
      </c>
      <c r="B273" s="6" t="n">
        <v>-1984.95</v>
      </c>
      <c r="C273" s="16" t="s">
        <v>204</v>
      </c>
      <c r="D273" s="16"/>
      <c r="E273" s="16"/>
      <c r="F273" s="6" t="s">
        <f>=A273-A272</f>
      </c>
      <c r="G273" s="6" t="s">
        <f>=B273+G272</f>
      </c>
      <c r="H273" s="6" t="s">
        <f>=F273*G272</f>
      </c>
    </row>
    <row collapsed="false" customFormat="false" customHeight="false" hidden="false" ht="12.1" outlineLevel="0" r="274">
      <c r="A274" s="13" t="n">
        <v>46225.55568287</v>
      </c>
      <c r="B274" s="6" t="n">
        <v>1984.95</v>
      </c>
      <c r="C274" s="16" t="s">
        <v>203</v>
      </c>
      <c r="D274" s="16"/>
      <c r="E274" s="16"/>
      <c r="F274" s="6" t="s">
        <f>=A274-A273</f>
      </c>
      <c r="G274" s="6" t="s">
        <f>=B274+G273</f>
      </c>
      <c r="H274" s="6" t="s">
        <f>=F274*G273</f>
      </c>
    </row>
    <row collapsed="false" customFormat="false" customHeight="false" hidden="false" ht="12.1" outlineLevel="0" r="275">
      <c r="A275" s="13" t="n">
        <v>46226.507337963</v>
      </c>
      <c r="B275" s="6" t="n">
        <v>340.4</v>
      </c>
      <c r="C275" s="16" t="s">
        <v>222</v>
      </c>
      <c r="D275" s="16"/>
      <c r="E275" s="16"/>
      <c r="F275" s="6" t="s">
        <f>=A275-A274</f>
      </c>
      <c r="G275" s="6" t="s">
        <f>=B275+G274</f>
      </c>
      <c r="H275" s="6" t="s">
        <f>=F275*G274</f>
      </c>
    </row>
    <row collapsed="false" customFormat="false" customHeight="false" hidden="false" ht="12.1" outlineLevel="0" r="276">
      <c r="A276" s="13" t="n">
        <v>46227</v>
      </c>
      <c r="B276" s="6" t="n">
        <v>31</v>
      </c>
      <c r="C276" s="16" t="s">
        <v>124</v>
      </c>
      <c r="D276" s="16"/>
      <c r="E276" s="16"/>
      <c r="F276" s="6" t="s">
        <f>=A276-A275</f>
      </c>
      <c r="G276" s="6" t="s">
        <f>=B276+G275</f>
      </c>
      <c r="H276" s="6" t="s">
        <f>=F276*G275</f>
      </c>
    </row>
    <row collapsed="false" customFormat="false" customHeight="false" hidden="false" ht="12.1" outlineLevel="0" r="277">
      <c r="A277" s="13" t="n">
        <v>46227.677523148</v>
      </c>
      <c r="B277" s="6" t="n">
        <v>1000</v>
      </c>
      <c r="C277" s="16" t="s">
        <v>165</v>
      </c>
      <c r="D277" s="16"/>
      <c r="E277" s="16"/>
      <c r="F277" s="6" t="s">
        <f>=A277-A276</f>
      </c>
      <c r="G277" s="6" t="s">
        <f>=B277+G276</f>
      </c>
      <c r="H277" s="6" t="s">
        <f>=F277*G276</f>
      </c>
    </row>
    <row collapsed="false" customFormat="false" customHeight="false" hidden="false" ht="12.1" outlineLevel="0" r="278">
      <c r="A278" s="13" t="n">
        <v>46229</v>
      </c>
      <c r="B278" s="6" t="n">
        <v>1000</v>
      </c>
      <c r="C278" s="16" t="s">
        <v>165</v>
      </c>
      <c r="D278" s="16"/>
      <c r="E278" s="16"/>
      <c r="F278" s="6" t="s">
        <f>=A278-A277</f>
      </c>
      <c r="G278" s="6" t="s">
        <f>=B278+G277</f>
      </c>
      <c r="H278" s="6" t="s">
        <f>=F278*G277</f>
      </c>
    </row>
    <row collapsed="false" customFormat="false" customHeight="false" hidden="false" ht="12.1" outlineLevel="0" r="279">
      <c r="A279" s="13" t="n">
        <v>46232</v>
      </c>
      <c r="B279" s="6" t="n">
        <v>-953.12</v>
      </c>
      <c r="C279" s="16" t="s">
        <v>223</v>
      </c>
      <c r="D279" s="16"/>
      <c r="E279" s="16"/>
      <c r="F279" s="6" t="s">
        <f>=A279-A278</f>
      </c>
      <c r="G279" s="6" t="s">
        <f>=B279+G278</f>
      </c>
      <c r="H279" s="6" t="s">
        <f>=F279*G278</f>
      </c>
    </row>
    <row collapsed="false" customFormat="false" customHeight="false" hidden="false" ht="12.1" outlineLevel="0" r="280">
      <c r="A280" s="13" t="n">
        <v>46232</v>
      </c>
      <c r="B280" s="6" t="n">
        <v>1095.12</v>
      </c>
      <c r="C280" s="16" t="s">
        <v>224</v>
      </c>
      <c r="D280" s="16"/>
      <c r="E280" s="16"/>
      <c r="F280" s="6" t="s">
        <f>=A280-A279</f>
      </c>
      <c r="G280" s="6" t="s">
        <f>=B280+G279</f>
      </c>
      <c r="H280" s="6" t="s">
        <f>=F280*G279</f>
      </c>
    </row>
    <row collapsed="false" customFormat="false" customHeight="false" hidden="false" ht="12.1" outlineLevel="0" r="281">
      <c r="A281" s="13" t="n">
        <v>46232.596458333</v>
      </c>
      <c r="B281" s="6" t="n">
        <v>1759.13</v>
      </c>
      <c r="C281" s="16" t="s">
        <v>165</v>
      </c>
      <c r="D281" s="16"/>
      <c r="E281" s="16"/>
      <c r="F281" s="6" t="s">
        <f>=A281-A280</f>
      </c>
      <c r="G281" s="6" t="s">
        <f>=B281+G280</f>
      </c>
      <c r="H281" s="6" t="s">
        <f>=F281*G280</f>
      </c>
    </row>
    <row collapsed="false" customFormat="false" customHeight="false" hidden="false" ht="12.1" outlineLevel="0" r="282">
      <c r="A282" s="13" t="n">
        <v>46232.599768519</v>
      </c>
      <c r="B282" s="6" t="n">
        <v>200</v>
      </c>
      <c r="C282" s="16" t="s">
        <v>165</v>
      </c>
      <c r="D282" s="16"/>
      <c r="E282" s="16"/>
      <c r="F282" s="6" t="s">
        <f>=A282-A281</f>
      </c>
      <c r="G282" s="6" t="s">
        <f>=B282+G281</f>
      </c>
      <c r="H282" s="6" t="s">
        <f>=F282*G281</f>
      </c>
    </row>
    <row collapsed="false" customFormat="false" customHeight="false" hidden="false" ht="12.1" outlineLevel="0" r="283">
      <c r="A283" s="13" t="n">
        <v>46234</v>
      </c>
      <c r="B283" s="6" t="n">
        <v>-2.4</v>
      </c>
      <c r="C283" s="16" t="s">
        <v>225</v>
      </c>
      <c r="D283" s="16"/>
      <c r="E283" s="16"/>
      <c r="F283" s="6" t="s">
        <f>=A283-A282</f>
      </c>
      <c r="G283" s="6" t="s">
        <f>=B283+G282</f>
      </c>
      <c r="H283" s="6" t="s">
        <f>=F283*G282</f>
      </c>
    </row>
    <row collapsed="false" customFormat="false" customHeight="false" hidden="false" ht="12.1" outlineLevel="0" r="284">
      <c r="A284" s="13" t="n">
        <v>46238</v>
      </c>
      <c r="B284" s="6" t="n">
        <v>1147.4</v>
      </c>
      <c r="C284" s="16" t="s">
        <v>226</v>
      </c>
      <c r="D284" s="16"/>
      <c r="E284" s="16"/>
      <c r="F284" s="6" t="s">
        <f>=A284-A283</f>
      </c>
      <c r="G284" s="6" t="s">
        <f>=B284+G283</f>
      </c>
      <c r="H284" s="6" t="s">
        <f>=F284*G283</f>
      </c>
    </row>
    <row collapsed="false" customFormat="false" customHeight="false" hidden="false" ht="12.1" outlineLevel="0" r="285">
      <c r="A285" s="13" t="n">
        <v>46238.517893519</v>
      </c>
      <c r="B285" s="6" t="n">
        <v>538.51</v>
      </c>
      <c r="C285" s="16" t="s">
        <v>227</v>
      </c>
      <c r="D285" s="16"/>
      <c r="E285" s="16"/>
      <c r="F285" s="6" t="s">
        <f>=A285-A284</f>
      </c>
      <c r="G285" s="6" t="s">
        <f>=B285+G284</f>
      </c>
      <c r="H285" s="6" t="s">
        <f>=F285*G284</f>
      </c>
    </row>
    <row collapsed="false" customFormat="false" customHeight="false" hidden="false" ht="12.1" outlineLevel="0" r="286">
      <c r="A286" s="13" t="n">
        <v>46238.722604167</v>
      </c>
      <c r="B286" s="6" t="n">
        <v>423.5</v>
      </c>
      <c r="C286" s="16" t="s">
        <v>228</v>
      </c>
      <c r="D286" s="16"/>
      <c r="E286" s="16"/>
      <c r="F286" s="6" t="s">
        <f>=A286-A285</f>
      </c>
      <c r="G286" s="6" t="s">
        <f>=B286+G285</f>
      </c>
      <c r="H286" s="6" t="s">
        <f>=F286*G285</f>
      </c>
    </row>
    <row collapsed="false" customFormat="false" customHeight="false" hidden="false" ht="12.1" outlineLevel="0" r="287">
      <c r="A287" s="13" t="n">
        <v>46238.920243056</v>
      </c>
      <c r="B287" s="6" t="n">
        <v>1000</v>
      </c>
      <c r="C287" s="16" t="s">
        <v>165</v>
      </c>
      <c r="D287" s="16"/>
      <c r="E287" s="16"/>
      <c r="F287" s="6" t="s">
        <f>=A287-A286</f>
      </c>
      <c r="G287" s="6" t="s">
        <f>=B287+G286</f>
      </c>
      <c r="H287" s="6" t="s">
        <f>=F287*G286</f>
      </c>
    </row>
    <row collapsed="false" customFormat="false" customHeight="false" hidden="false" ht="12.1" outlineLevel="0" r="288">
      <c r="A288" s="13" t="n">
        <v>46239.42224537</v>
      </c>
      <c r="B288" s="6" t="n">
        <v>682.5</v>
      </c>
      <c r="C288" s="16" t="s">
        <v>144</v>
      </c>
      <c r="D288" s="16"/>
      <c r="E288" s="16"/>
      <c r="F288" s="6" t="s">
        <f>=A288-A287</f>
      </c>
      <c r="G288" s="6" t="s">
        <f>=B288+G287</f>
      </c>
      <c r="H288" s="6" t="s">
        <f>=F288*G287</f>
      </c>
    </row>
    <row collapsed="false" customFormat="false" customHeight="false" hidden="false" ht="12.1" outlineLevel="0" r="289">
      <c r="A289" s="13" t="n">
        <v>46239.423321759</v>
      </c>
      <c r="B289" s="6" t="n">
        <v>1</v>
      </c>
      <c r="C289" s="16" t="s">
        <v>144</v>
      </c>
      <c r="D289" s="16"/>
      <c r="E289" s="16"/>
      <c r="F289" s="6" t="s">
        <f>=A289-A288</f>
      </c>
      <c r="G289" s="6" t="s">
        <f>=B289+G288</f>
      </c>
      <c r="H289" s="6" t="s">
        <f>=F289*G288</f>
      </c>
    </row>
    <row collapsed="false" customFormat="false" customHeight="false" hidden="false" ht="12.1" outlineLevel="0" r="290">
      <c r="A290" s="13" t="n">
        <v>46240</v>
      </c>
      <c r="B290" s="6" t="n">
        <v>-1505.4</v>
      </c>
      <c r="C290" s="16" t="s">
        <v>229</v>
      </c>
      <c r="D290" s="16"/>
      <c r="E290" s="16"/>
      <c r="F290" s="6" t="s">
        <f>=A290-A289</f>
      </c>
      <c r="G290" s="6" t="s">
        <f>=B290+G289</f>
      </c>
      <c r="H290" s="6" t="s">
        <f>=F290*G289</f>
      </c>
    </row>
    <row collapsed="false" customFormat="false" customHeight="false" hidden="false" ht="12.1" outlineLevel="0" r="291">
      <c r="A291" s="13" t="n">
        <v>46244</v>
      </c>
      <c r="B291" s="6" t="n">
        <v>-123.6</v>
      </c>
      <c r="C291" s="16" t="s">
        <v>230</v>
      </c>
      <c r="D291" s="16"/>
      <c r="E291" s="16"/>
      <c r="F291" s="6" t="s">
        <f>=A291-A290</f>
      </c>
      <c r="G291" s="6" t="s">
        <f>=B291+G290</f>
      </c>
      <c r="H291" s="6" t="s">
        <f>=F291*G290</f>
      </c>
    </row>
    <row collapsed="false" customFormat="false" customHeight="false" hidden="false" ht="12.1" outlineLevel="0" r="292">
      <c r="A292" s="13" t="n">
        <v>46244.503923611</v>
      </c>
      <c r="B292" s="6" t="n">
        <v>400</v>
      </c>
      <c r="C292" s="16" t="s">
        <v>165</v>
      </c>
      <c r="D292" s="16"/>
      <c r="E292" s="16"/>
      <c r="F292" s="6" t="s">
        <f>=A292-A291</f>
      </c>
      <c r="G292" s="6" t="s">
        <f>=B292+G291</f>
      </c>
      <c r="H292" s="6" t="s">
        <f>=F292*G291</f>
      </c>
    </row>
    <row collapsed="false" customFormat="false" customHeight="false" hidden="false" ht="12.1" outlineLevel="0" r="293">
      <c r="A293" s="13" t="n">
        <v>46244.50775463</v>
      </c>
      <c r="B293" s="6" t="n">
        <v>1517.07</v>
      </c>
      <c r="C293" s="16" t="s">
        <v>165</v>
      </c>
      <c r="D293" s="16"/>
      <c r="E293" s="16"/>
      <c r="F293" s="6" t="s">
        <f>=A293-A292</f>
      </c>
      <c r="G293" s="6" t="s">
        <f>=B293+G292</f>
      </c>
      <c r="H293" s="6" t="s">
        <f>=F293*G292</f>
      </c>
    </row>
    <row collapsed="false" customFormat="false" customHeight="false" hidden="false" ht="12.1" outlineLevel="0" r="294">
      <c r="A294" s="13" t="n">
        <v>46244.615949074</v>
      </c>
      <c r="B294" s="6" t="n">
        <v>1780</v>
      </c>
      <c r="C294" s="16" t="s">
        <v>165</v>
      </c>
      <c r="D294" s="16"/>
      <c r="E294" s="16"/>
      <c r="F294" s="6" t="s">
        <f>=A294-A293</f>
      </c>
      <c r="G294" s="6" t="s">
        <f>=B294+G293</f>
      </c>
      <c r="H294" s="6" t="s">
        <f>=F294*G293</f>
      </c>
    </row>
    <row collapsed="false" customFormat="false" customHeight="false" hidden="false" ht="12.1" outlineLevel="0" r="295">
      <c r="A295" s="13" t="n">
        <v>46244.744884259</v>
      </c>
      <c r="B295" s="6" t="n">
        <v>2.41</v>
      </c>
      <c r="C295" s="16" t="s">
        <v>154</v>
      </c>
      <c r="D295" s="16"/>
      <c r="E295" s="16"/>
      <c r="F295" s="6" t="s">
        <f>=A295-A294</f>
      </c>
      <c r="G295" s="6" t="s">
        <f>=B295+G294</f>
      </c>
      <c r="H295" s="6" t="s">
        <f>=F295*G294</f>
      </c>
    </row>
    <row collapsed="false" customFormat="false" customHeight="false" hidden="false" ht="12.1" outlineLevel="0" r="296">
      <c r="A296" s="13" t="n">
        <v>46245</v>
      </c>
      <c r="B296" s="6" t="n">
        <v>342.86</v>
      </c>
      <c r="C296" s="16" t="s">
        <v>124</v>
      </c>
      <c r="D296" s="16"/>
      <c r="E296" s="16"/>
      <c r="F296" s="6" t="s">
        <f>=A296-A295</f>
      </c>
      <c r="G296" s="6" t="s">
        <f>=B296+G295</f>
      </c>
      <c r="H296" s="6" t="s">
        <f>=F296*G295</f>
      </c>
    </row>
    <row collapsed="false" customFormat="false" customHeight="false" hidden="false" ht="12.1" outlineLevel="0" r="297">
      <c r="A297" s="13" t="n">
        <v>46245.486493056</v>
      </c>
      <c r="B297" s="6" t="n">
        <v>1505.4</v>
      </c>
      <c r="C297" s="16" t="s">
        <v>231</v>
      </c>
      <c r="D297" s="16"/>
      <c r="E297" s="16"/>
      <c r="F297" s="6" t="s">
        <f>=A297-A296</f>
      </c>
      <c r="G297" s="6" t="s">
        <f>=B297+G296</f>
      </c>
      <c r="H297" s="6" t="s">
        <f>=F297*G296</f>
      </c>
    </row>
    <row collapsed="false" customFormat="false" customHeight="false" hidden="false" ht="12.1" outlineLevel="0" r="298">
      <c r="A298" s="13" t="n">
        <v>46246</v>
      </c>
      <c r="B298" s="6" t="n">
        <v>-1001.7</v>
      </c>
      <c r="C298" s="16" t="s">
        <v>232</v>
      </c>
      <c r="D298" s="16"/>
      <c r="E298" s="16"/>
      <c r="F298" s="6" t="s">
        <f>=A298-A297</f>
      </c>
      <c r="G298" s="6" t="s">
        <f>=B298+G297</f>
      </c>
      <c r="H298" s="6" t="s">
        <f>=F298*G297</f>
      </c>
    </row>
    <row collapsed="false" customFormat="false" customHeight="false" hidden="false" ht="12.1" outlineLevel="0" r="299">
      <c r="A299" s="13" t="n">
        <v>46246</v>
      </c>
      <c r="B299" s="6" t="n">
        <v>1151.7</v>
      </c>
      <c r="C299" s="16" t="s">
        <v>233</v>
      </c>
      <c r="D299" s="16"/>
      <c r="E299" s="16"/>
      <c r="F299" s="6" t="s">
        <f>=A299-A298</f>
      </c>
      <c r="G299" s="6" t="s">
        <f>=B299+G298</f>
      </c>
      <c r="H299" s="6" t="s">
        <f>=F299*G298</f>
      </c>
    </row>
    <row collapsed="false" customFormat="false" customHeight="false" hidden="false" ht="12.1" outlineLevel="0" r="300">
      <c r="A300" s="13" t="n">
        <v>46247.439259259</v>
      </c>
      <c r="B300" s="6" t="n">
        <v>142.6</v>
      </c>
      <c r="C300" s="16" t="s">
        <v>202</v>
      </c>
      <c r="D300" s="16"/>
      <c r="E300" s="16"/>
      <c r="F300" s="6" t="s">
        <f>=A300-A299</f>
      </c>
      <c r="G300" s="6" t="s">
        <f>=B300+G299</f>
      </c>
      <c r="H300" s="6" t="s">
        <f>=F300*G299</f>
      </c>
    </row>
    <row collapsed="false" customFormat="false" customHeight="false" hidden="false" ht="12.1" outlineLevel="0" r="301">
      <c r="A301" s="13" t="n">
        <v>46250</v>
      </c>
      <c r="B301" s="6" t="n">
        <v>223</v>
      </c>
      <c r="C301" s="16" t="s">
        <v>144</v>
      </c>
      <c r="D301" s="16"/>
      <c r="E301" s="16"/>
      <c r="F301" s="6" t="s">
        <f>=A301-A300</f>
      </c>
      <c r="G301" s="6" t="s">
        <f>=B301+G300</f>
      </c>
      <c r="H301" s="6" t="s">
        <f>=F301*G300</f>
      </c>
    </row>
    <row collapsed="false" customFormat="false" customHeight="false" hidden="false" ht="12.1" outlineLevel="0" r="302">
      <c r="A302" s="13" t="n">
        <v>46251</v>
      </c>
      <c r="B302" s="6" t="n">
        <v>100</v>
      </c>
      <c r="C302" s="16" t="s">
        <v>165</v>
      </c>
      <c r="D302" s="16"/>
      <c r="E302" s="16"/>
      <c r="F302" s="6" t="s">
        <f>=A302-A301</f>
      </c>
      <c r="G302" s="6" t="s">
        <f>=B302+G301</f>
      </c>
      <c r="H302" s="6" t="s">
        <f>=F302*G301</f>
      </c>
    </row>
    <row collapsed="false" customFormat="false" customHeight="false" hidden="false" ht="12.1" outlineLevel="0" r="303">
      <c r="A303" s="13" t="n">
        <v>46251</v>
      </c>
      <c r="B303" s="6" t="n">
        <v>4889.23</v>
      </c>
      <c r="C303" s="16" t="s">
        <v>165</v>
      </c>
      <c r="D303" s="16"/>
      <c r="E303" s="16"/>
      <c r="F303" s="6" t="s">
        <f>=A303-A302</f>
      </c>
      <c r="G303" s="6" t="s">
        <f>=B303+G302</f>
      </c>
      <c r="H303" s="6" t="s">
        <f>=F303*G302</f>
      </c>
    </row>
    <row collapsed="false" customFormat="false" customHeight="false" hidden="false" ht="12.1" outlineLevel="0" r="304">
      <c r="A304" s="13" t="n">
        <v>46254</v>
      </c>
      <c r="B304" s="6" t="n">
        <v>-488.12</v>
      </c>
      <c r="C304" s="16" t="s">
        <v>234</v>
      </c>
      <c r="D304" s="16"/>
      <c r="E304" s="16"/>
      <c r="F304" s="6" t="s">
        <f>=A304-A303</f>
      </c>
      <c r="G304" s="6" t="s">
        <f>=B304+G303</f>
      </c>
      <c r="H304" s="6" t="s">
        <f>=F304*G303</f>
      </c>
    </row>
    <row collapsed="false" customFormat="false" customHeight="false" hidden="false" ht="12.1" outlineLevel="0" r="305">
      <c r="A305" s="13" t="n">
        <v>46259.767800926</v>
      </c>
      <c r="B305" s="6" t="n">
        <v>400</v>
      </c>
      <c r="C305" s="16" t="s">
        <v>165</v>
      </c>
      <c r="D305" s="16"/>
      <c r="E305" s="16"/>
      <c r="F305" s="6" t="s">
        <f>=A305-A304</f>
      </c>
      <c r="G305" s="6" t="s">
        <f>=B305+G304</f>
      </c>
      <c r="H305" s="6" t="s">
        <f>=F305*G304</f>
      </c>
    </row>
    <row collapsed="false" customFormat="false" customHeight="false" hidden="false" ht="12.1" outlineLevel="0" r="306">
      <c r="A306" s="13" t="n">
        <v>46259.768020833</v>
      </c>
      <c r="B306" s="6" t="n">
        <v>300</v>
      </c>
      <c r="C306" s="16" t="s">
        <v>165</v>
      </c>
      <c r="D306" s="16"/>
      <c r="E306" s="16"/>
      <c r="F306" s="6" t="s">
        <f>=A306-A305</f>
      </c>
      <c r="G306" s="6" t="s">
        <f>=B306+G305</f>
      </c>
      <c r="H306" s="6" t="s">
        <f>=F306*G305</f>
      </c>
    </row>
    <row collapsed="false" customFormat="false" customHeight="false" hidden="false" ht="12.1" outlineLevel="0" r="307">
      <c r="A307" s="13" t="n">
        <v>46259.769872685</v>
      </c>
      <c r="B307" s="6" t="n">
        <v>142.39</v>
      </c>
      <c r="C307" s="16" t="s">
        <v>165</v>
      </c>
      <c r="D307" s="16"/>
      <c r="E307" s="16"/>
      <c r="F307" s="6" t="s">
        <f>=A307-A306</f>
      </c>
      <c r="G307" s="6" t="s">
        <f>=B307+G306</f>
      </c>
      <c r="H307" s="6" t="s">
        <f>=F307*G306</f>
      </c>
    </row>
    <row collapsed="false" customFormat="false" customHeight="false" hidden="false" ht="12.1" outlineLevel="0" r="308">
      <c r="A308" s="13" t="n">
        <v>46259.932893519</v>
      </c>
      <c r="B308" s="6" t="n">
        <v>18.02</v>
      </c>
      <c r="C308" s="16" t="s">
        <v>144</v>
      </c>
      <c r="D308" s="16"/>
      <c r="E308" s="16"/>
      <c r="F308" s="6" t="s">
        <f>=A308-A307</f>
      </c>
      <c r="G308" s="6" t="s">
        <f>=B308+G307</f>
      </c>
      <c r="H308" s="6" t="s">
        <f>=F308*G307</f>
      </c>
    </row>
    <row collapsed="false" customFormat="false" customHeight="false" hidden="false" ht="12.1" outlineLevel="0" r="309">
      <c r="A309" s="13" t="n">
        <v>46268.710775463</v>
      </c>
      <c r="B309" s="6" t="n">
        <v>100</v>
      </c>
      <c r="C309" s="16" t="s">
        <v>165</v>
      </c>
      <c r="D309" s="16"/>
      <c r="E309" s="16"/>
      <c r="F309" s="6" t="s">
        <f>=A309-A308</f>
      </c>
      <c r="G309" s="6" t="s">
        <f>=B309+G308</f>
      </c>
      <c r="H309" s="6" t="s">
        <f>=F309*G308</f>
      </c>
    </row>
    <row collapsed="false" customFormat="false" customHeight="false" hidden="false" ht="12.1" outlineLevel="0" r="310">
      <c r="A310" s="13" t="n">
        <v>46268.712835648</v>
      </c>
      <c r="B310" s="6" t="n">
        <v>100.09</v>
      </c>
      <c r="C310" s="16" t="s">
        <v>165</v>
      </c>
      <c r="D310" s="16"/>
      <c r="E310" s="16"/>
      <c r="F310" s="6" t="s">
        <f>=A310-A309</f>
      </c>
      <c r="G310" s="6" t="s">
        <f>=B310+G309</f>
      </c>
      <c r="H310" s="6" t="s">
        <f>=F310*G309</f>
      </c>
    </row>
    <row collapsed="false" customFormat="false" customHeight="false" hidden="false" ht="12.1" outlineLevel="0" r="311">
      <c r="A311" s="13" t="n">
        <v>46269</v>
      </c>
      <c r="B311" s="6" t="n">
        <v>1000</v>
      </c>
      <c r="C311" s="16" t="s">
        <v>165</v>
      </c>
      <c r="D311" s="16"/>
      <c r="E311" s="16"/>
      <c r="F311" s="6" t="s">
        <f>=A311-A310</f>
      </c>
      <c r="G311" s="6" t="s">
        <f>=B311+G310</f>
      </c>
      <c r="H311" s="6" t="s">
        <f>=F311*G310</f>
      </c>
    </row>
    <row collapsed="false" customFormat="false" customHeight="false" hidden="false" ht="12.1" outlineLevel="0" r="312">
      <c r="A312" s="13" t="n">
        <v>46269.458043981</v>
      </c>
      <c r="B312" s="6" t="n">
        <v>900</v>
      </c>
      <c r="C312" s="16" t="s">
        <v>165</v>
      </c>
      <c r="D312" s="16"/>
      <c r="E312" s="16"/>
      <c r="F312" s="6" t="s">
        <f>=A312-A311</f>
      </c>
      <c r="G312" s="6" t="s">
        <f>=B312+G311</f>
      </c>
      <c r="H312" s="6" t="s">
        <f>=F312*G311</f>
      </c>
    </row>
    <row collapsed="false" customFormat="false" customHeight="false" hidden="false" ht="12.1" outlineLevel="0" r="313">
      <c r="A313" s="13" t="n">
        <v>46269.474895833</v>
      </c>
      <c r="B313" s="6" t="n">
        <v>945.86</v>
      </c>
      <c r="C313" s="16" t="s">
        <v>144</v>
      </c>
      <c r="D313" s="16"/>
      <c r="E313" s="16"/>
      <c r="F313" s="6" t="s">
        <f>=A313-A312</f>
      </c>
      <c r="G313" s="6" t="s">
        <f>=B313+G312</f>
      </c>
      <c r="H313" s="6" t="s">
        <f>=F313*G312</f>
      </c>
    </row>
    <row collapsed="false" customFormat="false" customHeight="false" hidden="false" ht="12.1" outlineLevel="0" r="314">
      <c r="A314" s="13" t="n">
        <v>46269.477835648</v>
      </c>
      <c r="B314" s="6" t="n">
        <v>108</v>
      </c>
      <c r="C314" s="16" t="s">
        <v>144</v>
      </c>
      <c r="D314" s="16"/>
      <c r="E314" s="16"/>
      <c r="F314" s="6" t="s">
        <f>=A314-A313</f>
      </c>
      <c r="G314" s="6" t="s">
        <f>=B314+G313</f>
      </c>
      <c r="H314" s="6" t="s">
        <f>=F314*G313</f>
      </c>
    </row>
    <row collapsed="false" customFormat="false" customHeight="false" hidden="false" ht="12.1" outlineLevel="0" r="315">
      <c r="A315" s="13" t="n">
        <v>46273.432847222</v>
      </c>
      <c r="B315" s="6" t="n">
        <v>300</v>
      </c>
      <c r="C315" s="16" t="s">
        <v>165</v>
      </c>
      <c r="D315" s="16"/>
      <c r="E315" s="16"/>
      <c r="F315" s="6" t="s">
        <f>=A315-A314</f>
      </c>
      <c r="G315" s="6" t="s">
        <f>=B315+G314</f>
      </c>
      <c r="H315" s="6" t="s">
        <f>=F315*G314</f>
      </c>
    </row>
    <row collapsed="false" customFormat="false" customHeight="false" hidden="false" ht="12.1" outlineLevel="0" r="316">
      <c r="A316" s="13" t="n">
        <v>46273.434212963</v>
      </c>
      <c r="B316" s="6" t="n">
        <v>5699.78</v>
      </c>
      <c r="C316" s="16" t="s">
        <v>165</v>
      </c>
      <c r="D316" s="16"/>
      <c r="E316" s="16"/>
      <c r="F316" s="6" t="s">
        <f>=A316-A315</f>
      </c>
      <c r="G316" s="6" t="s">
        <f>=B316+G315</f>
      </c>
      <c r="H316" s="6" t="s">
        <f>=F316*G315</f>
      </c>
    </row>
    <row collapsed="false" customFormat="false" customHeight="false" hidden="false" ht="12.1" outlineLevel="0" r="317">
      <c r="A317" s="13" t="n">
        <v>46279</v>
      </c>
      <c r="B317" s="6" t="n">
        <v>4514.06</v>
      </c>
      <c r="C317" s="16" t="s">
        <v>124</v>
      </c>
      <c r="D317" s="16"/>
      <c r="E317" s="16"/>
      <c r="F317" s="6" t="s">
        <f>=A317-A316</f>
      </c>
      <c r="G317" s="6" t="s">
        <f>=B317+G316</f>
      </c>
      <c r="H317" s="6" t="s">
        <f>=F317*G316</f>
      </c>
    </row>
    <row collapsed="false" customFormat="false" customHeight="false" hidden="false" ht="12.1" outlineLevel="0" r="318">
      <c r="A318" s="13" t="n">
        <v>46279</v>
      </c>
      <c r="B318" s="6" t="n">
        <v>576.28</v>
      </c>
      <c r="C318" s="16" t="s">
        <v>124</v>
      </c>
      <c r="D318" s="16"/>
      <c r="E318" s="16"/>
      <c r="F318" s="6" t="s">
        <f>=A318-A317</f>
      </c>
      <c r="G318" s="6" t="s">
        <f>=B318+G317</f>
      </c>
      <c r="H318" s="6" t="s">
        <f>=F318*G317</f>
      </c>
    </row>
    <row collapsed="false" customFormat="false" customHeight="false" hidden="false" ht="12.1" outlineLevel="0" r="319">
      <c r="A319" s="13" t="n">
        <v>46279.44056713</v>
      </c>
      <c r="B319" s="6" t="n">
        <v>22501.21</v>
      </c>
      <c r="C319" s="16" t="s">
        <v>144</v>
      </c>
      <c r="D319" s="16"/>
      <c r="E319" s="16"/>
      <c r="F319" s="6" t="s">
        <f>=A319-A318</f>
      </c>
      <c r="G319" s="6" t="s">
        <f>=B319+G318</f>
      </c>
      <c r="H319" s="6" t="s">
        <f>=F319*G318</f>
      </c>
    </row>
    <row collapsed="false" customFormat="false" customHeight="false" hidden="false" ht="12.1" outlineLevel="0" r="320">
      <c r="A320" s="13" t="n">
        <v>46279.444363426</v>
      </c>
      <c r="B320" s="6" t="n">
        <v>28431.29</v>
      </c>
      <c r="C320" s="16" t="s">
        <v>165</v>
      </c>
      <c r="D320" s="16"/>
      <c r="E320" s="16"/>
      <c r="F320" s="6" t="s">
        <f>=A320-A319</f>
      </c>
      <c r="G320" s="6" t="s">
        <f>=B320+G319</f>
      </c>
      <c r="H320" s="6" t="s">
        <f>=F320*G319</f>
      </c>
    </row>
    <row collapsed="false" customFormat="false" customHeight="false" hidden="false" ht="12.1" outlineLevel="0" r="321">
      <c r="A321" s="13" t="n">
        <v>46279.45900463</v>
      </c>
      <c r="B321" s="6" t="n">
        <v>200</v>
      </c>
      <c r="C321" s="16" t="s">
        <v>165</v>
      </c>
      <c r="D321" s="16"/>
      <c r="E321" s="16"/>
      <c r="F321" s="6" t="s">
        <f>=A321-A320</f>
      </c>
      <c r="G321" s="6" t="s">
        <f>=B321+G320</f>
      </c>
      <c r="H321" s="6" t="s">
        <f>=F321*G320</f>
      </c>
    </row>
    <row collapsed="false" customFormat="false" customHeight="false" hidden="false" ht="12.1" outlineLevel="0" r="322">
      <c r="A322" s="13" t="n">
        <v>46279.859259259</v>
      </c>
      <c r="B322" s="6" t="n">
        <v>994.02</v>
      </c>
      <c r="C322" s="16" t="s">
        <v>165</v>
      </c>
      <c r="D322" s="16"/>
      <c r="E322" s="16"/>
      <c r="F322" s="6" t="s">
        <f>=A322-A321</f>
      </c>
      <c r="G322" s="6" t="s">
        <f>=B322+G321</f>
      </c>
      <c r="H322" s="6" t="s">
        <f>=F322*G321</f>
      </c>
    </row>
    <row collapsed="false" customFormat="false" customHeight="false" hidden="false" ht="12.1" outlineLevel="0" r="323">
      <c r="A323" s="13" t="n">
        <v>46280</v>
      </c>
      <c r="B323" s="6" t="n">
        <v>28530.18</v>
      </c>
      <c r="C323" s="16" t="s">
        <v>165</v>
      </c>
      <c r="D323" s="16"/>
      <c r="E323" s="16"/>
      <c r="F323" s="6" t="s">
        <f>=A323-A322</f>
      </c>
      <c r="G323" s="6" t="s">
        <f>=B323+G322</f>
      </c>
      <c r="H323" s="6" t="s">
        <f>=F323*G322</f>
      </c>
    </row>
    <row collapsed="false" customFormat="false" customHeight="false" hidden="false" ht="12.1" outlineLevel="0" r="324">
      <c r="A324" s="13" t="n">
        <v>46280.473298611</v>
      </c>
      <c r="B324" s="6" t="n">
        <v>200</v>
      </c>
      <c r="C324" s="16" t="s">
        <v>165</v>
      </c>
      <c r="D324" s="16"/>
      <c r="E324" s="16"/>
      <c r="F324" s="6" t="s">
        <f>=A324-A323</f>
      </c>
      <c r="G324" s="6" t="s">
        <f>=B324+G323</f>
      </c>
      <c r="H324" s="6" t="s">
        <f>=F324*G323</f>
      </c>
    </row>
    <row collapsed="false" customFormat="false" customHeight="false" hidden="false" ht="12.1" outlineLevel="0" r="325">
      <c r="A325" s="13" t="n">
        <v>46281</v>
      </c>
      <c r="B325" s="6" t="n">
        <v>5</v>
      </c>
      <c r="C325" s="16" t="s">
        <v>165</v>
      </c>
      <c r="D325" s="16"/>
      <c r="E325" s="16"/>
      <c r="F325" s="6" t="s">
        <f>=A325-A324</f>
      </c>
      <c r="G325" s="6" t="s">
        <f>=B325+G324</f>
      </c>
      <c r="H325" s="6" t="s">
        <f>=F325*G324</f>
      </c>
    </row>
    <row collapsed="false" customFormat="false" customHeight="false" hidden="false" ht="12.1" outlineLevel="0" r="326">
      <c r="A326" s="12" t="n">
        <v>46283</v>
      </c>
      <c r="B326" s="5" t="n">
        <v>-326466.72</v>
      </c>
      <c r="C326" s="14" t="s">
        <v>235</v>
      </c>
      <c r="D326" s="16"/>
      <c r="E326" s="16"/>
      <c r="F326" s="6" t="s">
        <f>=A326-A325</f>
      </c>
      <c r="G326" s="6" t="s">
        <f>=B326+G325</f>
      </c>
      <c r="H326" s="6" t="s">
        <f>=F326*G325</f>
      </c>
    </row>
    <row collapsed="false" customFormat="false" customHeight="false" hidden="false" ht="12.1" outlineLevel="0" r="327">
      <c r="A327" s="13"/>
      <c r="B327" s="9" t="s">
        <f>=XIRR(B2:B326,A2:A326)</f>
      </c>
      <c r="C327" s="16" t="s">
        <v>236</v>
      </c>
      <c r="D327" s="16"/>
      <c r="E327" s="16"/>
      <c r="F327" s="7"/>
      <c r="G327" s="2" t="s">
        <v>237</v>
      </c>
      <c r="H327" s="6" t="s">
        <f>=SUM(I2:H326)/365</f>
      </c>
    </row>
    <row collapsed="false" customFormat="false" customHeight="false" hidden="false" ht="12.1" outlineLevel="0" r="328">
      <c r="A328" s="13"/>
      <c r="B328" s="5" t="s">
        <f>=-SUM(B2:B326)</f>
      </c>
      <c r="C328" s="16" t="s">
        <v>238</v>
      </c>
      <c r="D328" s="16"/>
      <c r="E328" s="16"/>
      <c r="F328" s="7"/>
      <c r="G328" s="14" t="s">
        <v>239</v>
      </c>
      <c r="H328" s="9" t="s">
        <f>=B328/H327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17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31</v>
      </c>
      <c r="L1" s="0"/>
      <c r="M1" s="0"/>
      <c r="N1" s="4" t="s">
        <v>35</v>
      </c>
      <c r="O1" s="0"/>
      <c r="P1" s="0"/>
      <c r="Q1" s="4" t="s">
        <v>39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51</v>
      </c>
      <c r="AA1" s="0"/>
      <c r="AB1" s="0"/>
      <c r="AC1" s="4" t="s">
        <v>55</v>
      </c>
      <c r="AD1" s="0"/>
      <c r="AE1" s="0"/>
      <c r="AF1" s="4" t="s">
        <v>61</v>
      </c>
      <c r="AG1" s="0"/>
      <c r="AH1" s="0"/>
      <c r="AI1" s="4" t="s">
        <v>65</v>
      </c>
      <c r="AJ1" s="0"/>
      <c r="AK1" s="0"/>
      <c r="AL1" s="4" t="s">
        <v>69</v>
      </c>
      <c r="AM1" s="0"/>
      <c r="AN1" s="0"/>
      <c r="AO1" s="4" t="s">
        <v>73</v>
      </c>
      <c r="AP1" s="0"/>
      <c r="AQ1" s="0"/>
      <c r="AR1" s="4" t="s">
        <v>77</v>
      </c>
      <c r="AS1" s="0"/>
      <c r="AT1" s="0"/>
      <c r="AU1" s="4" t="s">
        <v>81</v>
      </c>
      <c r="AV1" s="0"/>
      <c r="AW1" s="0"/>
      <c r="AX1" s="4" t="s">
        <v>86</v>
      </c>
      <c r="AY1" s="0"/>
      <c r="AZ1" s="0"/>
      <c r="BA1" s="4" t="s">
        <v>90</v>
      </c>
      <c r="BB1" s="0"/>
      <c r="BC1" s="0"/>
      <c r="BD1" s="4" t="s">
        <v>94</v>
      </c>
      <c r="BE1" s="0"/>
      <c r="BF1" s="0"/>
      <c r="BG1" s="4" t="s">
        <v>98</v>
      </c>
      <c r="BH1" s="0"/>
      <c r="BI1" s="0"/>
      <c r="BJ1" s="4" t="s">
        <v>102</v>
      </c>
      <c r="BK1" s="0"/>
      <c r="BL1" s="0"/>
      <c r="BM1" s="4" t="s">
        <v>106</v>
      </c>
      <c r="BN1" s="0"/>
      <c r="BO1" s="0"/>
      <c r="BP1" s="4" t="s">
        <v>110</v>
      </c>
      <c r="BQ1" s="0"/>
    </row>
    <row collapsed="false" customFormat="false" customHeight="false" hidden="false" ht="12.1" outlineLevel="0" r="2">
      <c r="A2" s="11" t="n">
        <v>45096</v>
      </c>
      <c r="B2" s="6" t="n">
        <v>2423.74</v>
      </c>
      <c r="C2" s="0" t="s">
        <v>240</v>
      </c>
      <c r="D2" s="11" t="n">
        <v>46129</v>
      </c>
      <c r="E2" s="6" t="n">
        <v>236.12</v>
      </c>
      <c r="F2" s="0" t="s">
        <v>240</v>
      </c>
      <c r="G2" s="11" t="n">
        <v>45706</v>
      </c>
      <c r="H2" s="6" t="n">
        <v>211.43</v>
      </c>
      <c r="I2" s="0" t="s">
        <v>240</v>
      </c>
      <c r="J2" s="11" t="n">
        <v>45358</v>
      </c>
      <c r="K2" s="6" t="n">
        <v>6238.62</v>
      </c>
      <c r="L2" s="0" t="s">
        <v>240</v>
      </c>
      <c r="M2" s="11" t="n">
        <v>45705</v>
      </c>
      <c r="N2" s="6" t="n">
        <v>3461.23</v>
      </c>
      <c r="O2" s="0" t="s">
        <v>240</v>
      </c>
      <c r="P2" s="11" t="n">
        <v>45705</v>
      </c>
      <c r="Q2" s="6" t="n">
        <v>1379.09</v>
      </c>
      <c r="R2" s="0" t="s">
        <v>240</v>
      </c>
      <c r="S2" s="11" t="n">
        <v>45539</v>
      </c>
      <c r="T2" s="6" t="n">
        <v>3725.86</v>
      </c>
      <c r="U2" s="0" t="s">
        <v>240</v>
      </c>
      <c r="V2" s="11" t="n">
        <v>45369</v>
      </c>
      <c r="W2" s="6" t="n">
        <v>6078.04</v>
      </c>
      <c r="X2" s="0" t="s">
        <v>240</v>
      </c>
      <c r="Y2" s="11" t="n">
        <v>45370</v>
      </c>
      <c r="Z2" s="6" t="n">
        <v>6198.6</v>
      </c>
      <c r="AA2" s="0" t="s">
        <v>240</v>
      </c>
      <c r="AB2" s="11" t="n">
        <v>45096</v>
      </c>
      <c r="AC2" s="6" t="n">
        <v>416.03</v>
      </c>
      <c r="AD2" s="0" t="s">
        <v>240</v>
      </c>
      <c r="AE2" s="11" t="n">
        <v>46279</v>
      </c>
      <c r="AF2" s="6" t="n">
        <v>12601.79</v>
      </c>
      <c r="AG2" s="0" t="s">
        <v>240</v>
      </c>
      <c r="AH2" s="11" t="n">
        <v>46000</v>
      </c>
      <c r="AI2" s="6" t="n">
        <v>6.29</v>
      </c>
      <c r="AJ2" s="0" t="s">
        <v>240</v>
      </c>
      <c r="AK2" s="11" t="n">
        <v>45905</v>
      </c>
      <c r="AL2" s="6" t="n">
        <v>693.22</v>
      </c>
      <c r="AM2" s="0" t="s">
        <v>240</v>
      </c>
      <c r="AN2" s="11" t="n">
        <v>46280</v>
      </c>
      <c r="AO2" s="6" t="n">
        <v>257.29</v>
      </c>
      <c r="AP2" s="0" t="s">
        <v>240</v>
      </c>
      <c r="AQ2" s="11" t="n">
        <v>46280</v>
      </c>
      <c r="AR2" s="6" t="n">
        <v>142.08</v>
      </c>
      <c r="AS2" s="0" t="s">
        <v>240</v>
      </c>
      <c r="AT2" s="11" t="n">
        <v>46104</v>
      </c>
      <c r="AU2" s="6" t="s">
        <f>=41000</f>
      </c>
      <c r="AV2" s="0" t="s">
        <v>240</v>
      </c>
      <c r="AW2" s="11" t="n">
        <v>45847</v>
      </c>
      <c r="AX2" s="6" t="s">
        <f>=81989.69</f>
      </c>
      <c r="AY2" s="0" t="s">
        <v>240</v>
      </c>
      <c r="AZ2" s="11" t="n">
        <v>46140</v>
      </c>
      <c r="BA2" s="6" t="s">
        <f>=10168.19</f>
      </c>
      <c r="BB2" s="0" t="s">
        <v>240</v>
      </c>
      <c r="BC2" s="11" t="n">
        <v>46129</v>
      </c>
      <c r="BD2" s="6" t="s">
        <f>=20011.95</f>
      </c>
      <c r="BE2" s="0" t="s">
        <v>240</v>
      </c>
      <c r="BF2" s="11" t="n">
        <v>46129</v>
      </c>
      <c r="BG2" s="6" t="s">
        <f>=6607.68</f>
      </c>
      <c r="BH2" s="0" t="s">
        <v>240</v>
      </c>
      <c r="BI2" s="11" t="n">
        <v>46036</v>
      </c>
      <c r="BJ2" s="6" t="s">
        <f>=907.82</f>
      </c>
      <c r="BK2" s="0" t="s">
        <v>240</v>
      </c>
      <c r="BL2" s="11" t="n">
        <v>45861</v>
      </c>
      <c r="BM2" s="6" t="s">
        <f>=2736.81</f>
      </c>
      <c r="BN2" s="0" t="s">
        <v>240</v>
      </c>
      <c r="BO2" s="11" t="n">
        <v>46129</v>
      </c>
      <c r="BP2" s="6" t="s">
        <f>=7375.02</f>
      </c>
      <c r="BQ2" s="0" t="s">
        <v>240</v>
      </c>
    </row>
    <row collapsed="false" customFormat="false" customHeight="false" hidden="false" ht="12.1" outlineLevel="0" r="3">
      <c r="A3" s="11" t="n">
        <v>45210</v>
      </c>
      <c r="B3" s="6" t="n">
        <v>-2611.51</v>
      </c>
      <c r="C3" s="0" t="s">
        <v>241</v>
      </c>
      <c r="D3" s="11" t="n">
        <v>46129</v>
      </c>
      <c r="E3" s="6" t="n">
        <v>1444.67</v>
      </c>
      <c r="F3" s="0" t="s">
        <v>240</v>
      </c>
      <c r="G3" s="11" t="n">
        <v>45706</v>
      </c>
      <c r="H3" s="6" t="n">
        <v>422.25</v>
      </c>
      <c r="I3" s="0" t="s">
        <v>240</v>
      </c>
      <c r="J3" s="11" t="n">
        <v>45366</v>
      </c>
      <c r="K3" s="6" t="n">
        <v>-6294.06</v>
      </c>
      <c r="L3" s="0" t="s">
        <v>241</v>
      </c>
      <c r="M3" s="11" t="n">
        <v>45706</v>
      </c>
      <c r="N3" s="6" t="n">
        <v>3428.71</v>
      </c>
      <c r="O3" s="0" t="s">
        <v>240</v>
      </c>
      <c r="P3" s="11" t="n">
        <v>45706</v>
      </c>
      <c r="Q3" s="6" t="n">
        <v>1360.68</v>
      </c>
      <c r="R3" s="0" t="s">
        <v>240</v>
      </c>
      <c r="S3" s="11" t="n">
        <v>45548</v>
      </c>
      <c r="T3" s="6" t="n">
        <v>-3906.38</v>
      </c>
      <c r="U3" s="0" t="s">
        <v>241</v>
      </c>
      <c r="V3" s="11" t="n">
        <v>45369</v>
      </c>
      <c r="W3" s="6" t="n">
        <v>-3046.56</v>
      </c>
      <c r="X3" s="0" t="s">
        <v>241</v>
      </c>
      <c r="Y3" s="11" t="n">
        <v>45383</v>
      </c>
      <c r="Z3" s="6" t="n">
        <v>13377.69</v>
      </c>
      <c r="AA3" s="0" t="s">
        <v>240</v>
      </c>
      <c r="AB3" s="11" t="n">
        <v>45210</v>
      </c>
      <c r="AC3" s="6" t="n">
        <v>-435.73</v>
      </c>
      <c r="AD3" s="0" t="s">
        <v>241</v>
      </c>
      <c r="AE3" s="11" t="n">
        <v>46280</v>
      </c>
      <c r="AF3" s="6" t="n">
        <v>9587.7</v>
      </c>
      <c r="AG3" s="0" t="s">
        <v>240</v>
      </c>
      <c r="AH3" s="11" t="n">
        <v>46000</v>
      </c>
      <c r="AI3" s="6" t="n">
        <v>-6.32</v>
      </c>
      <c r="AJ3" s="0" t="s">
        <v>241</v>
      </c>
      <c r="AK3" s="11" t="n">
        <v>45905</v>
      </c>
      <c r="AL3" s="6" t="n">
        <v>6.61</v>
      </c>
      <c r="AM3" s="0" t="s">
        <v>240</v>
      </c>
      <c r="AN3" s="11" t="n">
        <v>46645</v>
      </c>
      <c r="AO3" s="8" t="s">
        <f>=-Портфель!K16</f>
      </c>
      <c r="AP3" s="0" t="s">
        <v>242</v>
      </c>
      <c r="AQ3" s="11" t="n">
        <v>46645</v>
      </c>
      <c r="AR3" s="8" t="s">
        <f>=-Портфель!K17</f>
      </c>
      <c r="AS3" s="0" t="s">
        <v>242</v>
      </c>
      <c r="AT3" s="11" t="n">
        <v>46134</v>
      </c>
      <c r="AU3" s="6" t="s">
        <f>=-476.76</f>
      </c>
      <c r="AV3" s="0" t="s">
        <v>193</v>
      </c>
      <c r="AW3" s="11" t="n">
        <v>45847</v>
      </c>
      <c r="AX3" s="6" t="s">
        <f>=5347.15</f>
      </c>
      <c r="AY3" s="0" t="s">
        <v>240</v>
      </c>
      <c r="AZ3" s="11" t="n">
        <v>46140</v>
      </c>
      <c r="BA3" s="6" t="s">
        <f>=635.5</f>
      </c>
      <c r="BB3" s="0" t="s">
        <v>240</v>
      </c>
      <c r="BC3" s="11" t="n">
        <v>46134</v>
      </c>
      <c r="BD3" s="6" t="s">
        <f>=-1127.4</f>
      </c>
      <c r="BE3" s="0" t="s">
        <v>194</v>
      </c>
      <c r="BF3" s="11" t="n">
        <v>46130</v>
      </c>
      <c r="BG3" s="6" t="s">
        <f>=8510.7</f>
      </c>
      <c r="BH3" s="0" t="s">
        <v>240</v>
      </c>
      <c r="BI3" s="11" t="n">
        <v>46050</v>
      </c>
      <c r="BJ3" s="6" t="s">
        <f>=-913.05</f>
      </c>
      <c r="BK3" s="0" t="s">
        <v>241</v>
      </c>
      <c r="BL3" s="11" t="n">
        <v>45866</v>
      </c>
      <c r="BM3" s="6" t="s">
        <f>=-2758.14</f>
      </c>
      <c r="BN3" s="0" t="s">
        <v>241</v>
      </c>
      <c r="BO3" s="11" t="n">
        <v>46130</v>
      </c>
      <c r="BP3" s="6" t="s">
        <f>=923.7</f>
      </c>
      <c r="BQ3" s="0" t="s">
        <v>240</v>
      </c>
    </row>
    <row collapsed="false" customFormat="false" customHeight="false" hidden="false" ht="12.1" outlineLevel="0" r="4">
      <c r="A4" s="11" t="n">
        <v>45267</v>
      </c>
      <c r="B4" s="6" t="n">
        <v>2706.16</v>
      </c>
      <c r="C4" s="0" t="s">
        <v>240</v>
      </c>
      <c r="D4" s="11" t="n">
        <v>46251</v>
      </c>
      <c r="E4" s="6" t="n">
        <v>119.44</v>
      </c>
      <c r="F4" s="0" t="s">
        <v>240</v>
      </c>
      <c r="G4" s="11" t="n">
        <v>45708</v>
      </c>
      <c r="H4" s="6" t="n">
        <v>-667.05</v>
      </c>
      <c r="I4" s="0" t="s">
        <v>241</v>
      </c>
      <c r="J4" s="11" t="n">
        <v>46000</v>
      </c>
      <c r="K4" s="6" t="n">
        <v>1740.81</v>
      </c>
      <c r="L4" s="0" t="s">
        <v>240</v>
      </c>
      <c r="M4" s="11" t="n">
        <v>45715</v>
      </c>
      <c r="N4" s="6" t="n">
        <v>12908.45</v>
      </c>
      <c r="O4" s="0" t="s">
        <v>240</v>
      </c>
      <c r="P4" s="11" t="n">
        <v>45707</v>
      </c>
      <c r="Q4" s="6" t="n">
        <v>2692.55</v>
      </c>
      <c r="R4" s="0" t="s">
        <v>240</v>
      </c>
      <c r="S4" s="11" t="n">
        <v>46000</v>
      </c>
      <c r="T4" s="6" t="n">
        <v>4310.9</v>
      </c>
      <c r="U4" s="0" t="s">
        <v>240</v>
      </c>
      <c r="V4" s="11" t="n">
        <v>45369</v>
      </c>
      <c r="W4" s="6" t="n">
        <v>-3047.48</v>
      </c>
      <c r="X4" s="0" t="s">
        <v>241</v>
      </c>
      <c r="Y4" s="11" t="n">
        <v>45415</v>
      </c>
      <c r="Z4" s="6" t="n">
        <v>-20203.82</v>
      </c>
      <c r="AA4" s="0" t="s">
        <v>241</v>
      </c>
      <c r="AB4" s="11" t="n">
        <v>45232</v>
      </c>
      <c r="AC4" s="6" t="n">
        <v>425.13</v>
      </c>
      <c r="AD4" s="0" t="s">
        <v>240</v>
      </c>
      <c r="AE4" s="11" t="n">
        <v>46280</v>
      </c>
      <c r="AF4" s="6" t="n">
        <v>177.55</v>
      </c>
      <c r="AG4" s="0" t="s">
        <v>240</v>
      </c>
      <c r="AH4" s="11" t="n">
        <v>46178</v>
      </c>
      <c r="AI4" s="6" t="n">
        <v>6.12</v>
      </c>
      <c r="AJ4" s="0" t="s">
        <v>240</v>
      </c>
      <c r="AK4" s="11" t="n">
        <v>45908</v>
      </c>
      <c r="AL4" s="6" t="n">
        <v>98.15</v>
      </c>
      <c r="AM4" s="0" t="s">
        <v>240</v>
      </c>
      <c r="AN4" s="0"/>
      <c r="AO4" s="10" t="s">
        <f>=XIRR(AO2:AO3,AN2:AN3)</f>
      </c>
      <c r="AP4" s="0"/>
      <c r="AQ4" s="0"/>
      <c r="AR4" s="10" t="s">
        <f>=XIRR(AR2:AR3,AQ2:AQ3)</f>
      </c>
      <c r="AS4" s="0"/>
      <c r="AT4" s="11" t="n">
        <v>46164</v>
      </c>
      <c r="AU4" s="6" t="s">
        <f>=-476.76</f>
      </c>
      <c r="AV4" s="0" t="s">
        <v>193</v>
      </c>
      <c r="AW4" s="11" t="n">
        <v>45868</v>
      </c>
      <c r="AX4" s="6" t="s">
        <f>=-3890.74</f>
      </c>
      <c r="AY4" s="0" t="s">
        <v>149</v>
      </c>
      <c r="AZ4" s="11" t="n">
        <v>46140</v>
      </c>
      <c r="BA4" s="6" t="s">
        <f>=9532.68</f>
      </c>
      <c r="BB4" s="0" t="s">
        <v>240</v>
      </c>
      <c r="BC4" s="11" t="n">
        <v>46494</v>
      </c>
      <c r="BD4" s="8" t="s">
        <f>=-Портфель!K22</f>
      </c>
      <c r="BE4" s="0" t="s">
        <v>242</v>
      </c>
      <c r="BF4" s="11" t="n">
        <v>46130</v>
      </c>
      <c r="BG4" s="6" t="s">
        <f>=945.63</f>
      </c>
      <c r="BH4" s="0" t="s">
        <v>240</v>
      </c>
      <c r="BI4" s="11" t="n">
        <v>46140</v>
      </c>
      <c r="BJ4" s="6" t="s">
        <f>=10785.41</f>
      </c>
      <c r="BK4" s="0" t="s">
        <v>240</v>
      </c>
      <c r="BL4" s="11" t="n">
        <v>46129</v>
      </c>
      <c r="BM4" s="6" t="s">
        <f>=7529.15</f>
      </c>
      <c r="BN4" s="0" t="s">
        <v>240</v>
      </c>
      <c r="BO4" s="11" t="n">
        <v>46197</v>
      </c>
      <c r="BP4" s="6" t="s">
        <f>=-468.56</f>
      </c>
      <c r="BQ4" s="0" t="s">
        <v>208</v>
      </c>
    </row>
    <row collapsed="false" customFormat="false" customHeight="false" hidden="false" ht="12.1" outlineLevel="0" r="5">
      <c r="A5" s="11" t="n">
        <v>45267</v>
      </c>
      <c r="B5" s="6" t="n">
        <v>2645.52</v>
      </c>
      <c r="C5" s="0" t="s">
        <v>240</v>
      </c>
      <c r="D5" s="11" t="n">
        <v>46253</v>
      </c>
      <c r="E5" s="6" t="n">
        <v>4559.19</v>
      </c>
      <c r="F5" s="0" t="s">
        <v>240</v>
      </c>
      <c r="G5" s="11" t="n">
        <v>45772</v>
      </c>
      <c r="H5" s="6" t="n">
        <v>403.28</v>
      </c>
      <c r="I5" s="0" t="s">
        <v>240</v>
      </c>
      <c r="J5" s="11" t="n">
        <v>46016</v>
      </c>
      <c r="K5" s="6" t="n">
        <v>-1757.02</v>
      </c>
      <c r="L5" s="0" t="s">
        <v>241</v>
      </c>
      <c r="M5" s="11" t="n">
        <v>45715</v>
      </c>
      <c r="N5" s="6" t="n">
        <v>3227.11</v>
      </c>
      <c r="O5" s="0" t="s">
        <v>240</v>
      </c>
      <c r="P5" s="11" t="n">
        <v>45708</v>
      </c>
      <c r="Q5" s="6" t="n">
        <v>-5530.83</v>
      </c>
      <c r="R5" s="0" t="s">
        <v>241</v>
      </c>
      <c r="S5" s="11" t="n">
        <v>46009</v>
      </c>
      <c r="T5" s="6" t="n">
        <v>4399.02</v>
      </c>
      <c r="U5" s="0" t="s">
        <v>240</v>
      </c>
      <c r="V5" s="11" t="n">
        <v>45370</v>
      </c>
      <c r="W5" s="6" t="n">
        <v>3157.08</v>
      </c>
      <c r="X5" s="0" t="s">
        <v>240</v>
      </c>
      <c r="Y5" s="11" t="n">
        <v>46009</v>
      </c>
      <c r="Z5" s="6" t="n">
        <v>2869.84</v>
      </c>
      <c r="AA5" s="0" t="s">
        <v>240</v>
      </c>
      <c r="AB5" s="11" t="n">
        <v>45266</v>
      </c>
      <c r="AC5" s="6" t="n">
        <v>789.03</v>
      </c>
      <c r="AD5" s="0" t="s">
        <v>240</v>
      </c>
      <c r="AE5" s="11" t="n">
        <v>46644</v>
      </c>
      <c r="AF5" s="8" t="s">
        <f>=-Портфель!K13</f>
      </c>
      <c r="AG5" s="0" t="s">
        <v>242</v>
      </c>
      <c r="AH5" s="11" t="n">
        <v>46186</v>
      </c>
      <c r="AI5" s="6" t="n">
        <v>48.24</v>
      </c>
      <c r="AJ5" s="0" t="s">
        <v>240</v>
      </c>
      <c r="AK5" s="11" t="n">
        <v>45908</v>
      </c>
      <c r="AL5" s="6" t="n">
        <v>1.1</v>
      </c>
      <c r="AM5" s="0" t="s">
        <v>240</v>
      </c>
      <c r="AN5" s="0"/>
      <c r="AO5" s="8" t="s">
        <f>=-SUM(AO2:AO3)</f>
      </c>
      <c r="AP5" s="0" t="s">
        <v>243</v>
      </c>
      <c r="AQ5" s="0"/>
      <c r="AR5" s="8" t="s">
        <f>=-SUM(AR2:AR3)</f>
      </c>
      <c r="AS5" s="0" t="s">
        <v>243</v>
      </c>
      <c r="AT5" s="11" t="n">
        <v>46194</v>
      </c>
      <c r="AU5" s="6" t="s">
        <f>=-476.76</f>
      </c>
      <c r="AV5" s="0" t="s">
        <v>193</v>
      </c>
      <c r="AW5" s="11" t="n">
        <v>45868</v>
      </c>
      <c r="AX5" s="6" t="s">
        <f>=4204.77</f>
      </c>
      <c r="AY5" s="0" t="s">
        <v>240</v>
      </c>
      <c r="AZ5" s="11" t="n">
        <v>46232</v>
      </c>
      <c r="BA5" s="6" t="s">
        <f>=628.45</f>
      </c>
      <c r="BB5" s="0" t="s">
        <v>240</v>
      </c>
      <c r="BC5" s="0"/>
      <c r="BD5" s="10" t="s">
        <f>=XIRR(BD2:BD4,BC2:BC4)</f>
      </c>
      <c r="BE5" s="0"/>
      <c r="BF5" s="11" t="n">
        <v>46169</v>
      </c>
      <c r="BG5" s="6" t="s">
        <f>=-903.36</f>
      </c>
      <c r="BH5" s="0" t="s">
        <v>200</v>
      </c>
      <c r="BI5" s="11" t="n">
        <v>46246</v>
      </c>
      <c r="BJ5" s="6" t="s">
        <f>=898.5</f>
      </c>
      <c r="BK5" s="0" t="s">
        <v>240</v>
      </c>
      <c r="BL5" s="11" t="n">
        <v>46169</v>
      </c>
      <c r="BM5" s="6" t="s">
        <f>=938.45</f>
      </c>
      <c r="BN5" s="0" t="s">
        <v>240</v>
      </c>
      <c r="BO5" s="11" t="n">
        <v>46494</v>
      </c>
      <c r="BP5" s="8" t="s">
        <f>=-Портфель!K26</f>
      </c>
      <c r="BQ5" s="0" t="s">
        <v>242</v>
      </c>
    </row>
    <row collapsed="false" customFormat="false" customHeight="false" hidden="false" ht="12.1" outlineLevel="0" r="6">
      <c r="A6" s="11" t="n">
        <v>45271</v>
      </c>
      <c r="B6" s="6" t="n">
        <v>5120.29</v>
      </c>
      <c r="C6" s="0" t="s">
        <v>240</v>
      </c>
      <c r="D6" s="11" t="n">
        <v>46253</v>
      </c>
      <c r="E6" s="6" t="n">
        <v>2399.58</v>
      </c>
      <c r="F6" s="0" t="s">
        <v>240</v>
      </c>
      <c r="G6" s="11" t="n">
        <v>45804</v>
      </c>
      <c r="H6" s="6" t="n">
        <v>1520.83</v>
      </c>
      <c r="I6" s="0" t="s">
        <v>240</v>
      </c>
      <c r="J6" s="11" t="n">
        <v>46080</v>
      </c>
      <c r="K6" s="6" t="n">
        <v>3687.43</v>
      </c>
      <c r="L6" s="0" t="s">
        <v>240</v>
      </c>
      <c r="M6" s="11" t="n">
        <v>45715</v>
      </c>
      <c r="N6" s="6" t="n">
        <v>22530.26</v>
      </c>
      <c r="O6" s="0" t="s">
        <v>240</v>
      </c>
      <c r="P6" s="11" t="n">
        <v>45717</v>
      </c>
      <c r="Q6" s="6" t="n">
        <v>1395.2</v>
      </c>
      <c r="R6" s="0" t="s">
        <v>240</v>
      </c>
      <c r="S6" s="11" t="n">
        <v>46016</v>
      </c>
      <c r="T6" s="6" t="n">
        <v>-4483.26</v>
      </c>
      <c r="U6" s="0" t="s">
        <v>241</v>
      </c>
      <c r="V6" s="11" t="n">
        <v>45370</v>
      </c>
      <c r="W6" s="6" t="n">
        <v>6336.17</v>
      </c>
      <c r="X6" s="0" t="s">
        <v>240</v>
      </c>
      <c r="Y6" s="11" t="n">
        <v>46010</v>
      </c>
      <c r="Z6" s="6" t="n">
        <v>-409.38</v>
      </c>
      <c r="AA6" s="0" t="s">
        <v>241</v>
      </c>
      <c r="AB6" s="11" t="n">
        <v>45267</v>
      </c>
      <c r="AC6" s="6" t="n">
        <v>389.16</v>
      </c>
      <c r="AD6" s="0" t="s">
        <v>240</v>
      </c>
      <c r="AE6" s="0"/>
      <c r="AF6" s="10" t="s">
        <f>=XIRR(AF2:AF5,AE2:AE5)</f>
      </c>
      <c r="AG6" s="0"/>
      <c r="AH6" s="11" t="n">
        <v>46189</v>
      </c>
      <c r="AI6" s="6" t="n">
        <v>11.94</v>
      </c>
      <c r="AJ6" s="0" t="s">
        <v>240</v>
      </c>
      <c r="AK6" s="11" t="n">
        <v>45918</v>
      </c>
      <c r="AL6" s="6" t="n">
        <v>-802.07</v>
      </c>
      <c r="AM6" s="0" t="s">
        <v>241</v>
      </c>
      <c r="AN6" s="0"/>
      <c r="AO6" s="0"/>
      <c r="AP6" s="0"/>
      <c r="AQ6" s="0"/>
      <c r="AR6" s="0"/>
      <c r="AS6" s="0"/>
      <c r="AT6" s="11" t="n">
        <v>46224</v>
      </c>
      <c r="AU6" s="6" t="s">
        <f>=-476.76</f>
      </c>
      <c r="AV6" s="0" t="s">
        <v>193</v>
      </c>
      <c r="AW6" s="11" t="n">
        <v>46009</v>
      </c>
      <c r="AX6" s="6" t="s">
        <f>=-37528.74</f>
      </c>
      <c r="AY6" s="0" t="s">
        <v>241</v>
      </c>
      <c r="AZ6" s="11" t="n">
        <v>46246</v>
      </c>
      <c r="BA6" s="6" t="s">
        <f>=-1001.7</f>
      </c>
      <c r="BB6" s="0" t="s">
        <v>232</v>
      </c>
      <c r="BC6" s="0"/>
      <c r="BD6" s="8" t="s">
        <f>=-SUM(BD2:BD4)</f>
      </c>
      <c r="BE6" s="0" t="s">
        <v>243</v>
      </c>
      <c r="BF6" s="11" t="n">
        <v>46265</v>
      </c>
      <c r="BG6" s="6" t="s">
        <f>=855.41</f>
      </c>
      <c r="BH6" s="0" t="s">
        <v>240</v>
      </c>
      <c r="BI6" s="11" t="n">
        <v>46401</v>
      </c>
      <c r="BJ6" s="8" t="s">
        <f>=-Портфель!K24</f>
      </c>
      <c r="BK6" s="0" t="s">
        <v>242</v>
      </c>
      <c r="BL6" s="11" t="n">
        <v>46176</v>
      </c>
      <c r="BM6" s="6" t="s">
        <f>=-478.72</f>
      </c>
      <c r="BN6" s="0" t="s">
        <v>205</v>
      </c>
      <c r="BO6" s="0"/>
      <c r="BP6" s="10" t="s">
        <f>=XIRR(BP2:BP5,BO2:BO5)</f>
      </c>
      <c r="BQ6" s="0"/>
    </row>
    <row collapsed="false" customFormat="false" customHeight="false" hidden="false" ht="12.1" outlineLevel="0" r="7">
      <c r="A7" s="11" t="n">
        <v>45351</v>
      </c>
      <c r="B7" s="6" t="n">
        <v>2929.43</v>
      </c>
      <c r="C7" s="0" t="s">
        <v>240</v>
      </c>
      <c r="D7" s="11" t="n">
        <v>46253</v>
      </c>
      <c r="E7" s="6" t="n">
        <v>1199.79</v>
      </c>
      <c r="F7" s="0" t="s">
        <v>240</v>
      </c>
      <c r="G7" s="11" t="n">
        <v>45844</v>
      </c>
      <c r="H7" s="6" t="n">
        <v>-211.78</v>
      </c>
      <c r="I7" s="0" t="s">
        <v>241</v>
      </c>
      <c r="J7" s="11" t="n">
        <v>46212</v>
      </c>
      <c r="K7" s="6" t="n">
        <v>-340.4</v>
      </c>
      <c r="L7" s="0" t="s">
        <v>215</v>
      </c>
      <c r="M7" s="11" t="n">
        <v>45719</v>
      </c>
      <c r="N7" s="6" t="n">
        <v>45144.56</v>
      </c>
      <c r="O7" s="0" t="s">
        <v>240</v>
      </c>
      <c r="P7" s="11" t="n">
        <v>45718</v>
      </c>
      <c r="Q7" s="6" t="n">
        <v>1394.9</v>
      </c>
      <c r="R7" s="0" t="s">
        <v>240</v>
      </c>
      <c r="S7" s="11" t="n">
        <v>46114</v>
      </c>
      <c r="T7" s="6" t="n">
        <v>4237.39</v>
      </c>
      <c r="U7" s="0" t="s">
        <v>240</v>
      </c>
      <c r="V7" s="11" t="n">
        <v>45370</v>
      </c>
      <c r="W7" s="6" t="n">
        <v>-9499.25</v>
      </c>
      <c r="X7" s="0" t="s">
        <v>241</v>
      </c>
      <c r="Y7" s="11" t="n">
        <v>46083</v>
      </c>
      <c r="Z7" s="6" t="n">
        <v>1868.27</v>
      </c>
      <c r="AA7" s="0" t="s">
        <v>240</v>
      </c>
      <c r="AB7" s="11" t="n">
        <v>45278</v>
      </c>
      <c r="AC7" s="6" t="n">
        <v>797.64</v>
      </c>
      <c r="AD7" s="0" t="s">
        <v>240</v>
      </c>
      <c r="AE7" s="0"/>
      <c r="AF7" s="8" t="s">
        <f>=-SUM(AF2:AF5)</f>
      </c>
      <c r="AG7" s="0" t="s">
        <v>243</v>
      </c>
      <c r="AH7" s="11" t="n">
        <v>46209</v>
      </c>
      <c r="AI7" s="6" t="n">
        <v>43.2</v>
      </c>
      <c r="AJ7" s="0" t="s">
        <v>240</v>
      </c>
      <c r="AK7" s="11" t="n">
        <v>46006</v>
      </c>
      <c r="AL7" s="6" t="n">
        <v>98.75</v>
      </c>
      <c r="AM7" s="0" t="s">
        <v>240</v>
      </c>
      <c r="AN7" s="0"/>
      <c r="AO7" s="0"/>
      <c r="AP7" s="0"/>
      <c r="AQ7" s="0"/>
      <c r="AR7" s="0"/>
      <c r="AS7" s="0"/>
      <c r="AT7" s="11" t="n">
        <v>46227</v>
      </c>
      <c r="AU7" s="6" t="s">
        <f>=988.45</f>
      </c>
      <c r="AV7" s="0" t="s">
        <v>240</v>
      </c>
      <c r="AW7" s="11" t="n">
        <v>46009</v>
      </c>
      <c r="AX7" s="6" t="s">
        <f>=-15636.97</f>
      </c>
      <c r="AY7" s="0" t="s">
        <v>241</v>
      </c>
      <c r="AZ7" s="11" t="n">
        <v>46505</v>
      </c>
      <c r="BA7" s="8" t="s">
        <f>=-Портфель!K21</f>
      </c>
      <c r="BB7" s="0" t="s">
        <v>242</v>
      </c>
      <c r="BC7" s="0"/>
      <c r="BD7" s="0"/>
      <c r="BE7" s="0"/>
      <c r="BF7" s="11" t="n">
        <v>46494</v>
      </c>
      <c r="BG7" s="8" t="s">
        <f>=-Портфель!K23</f>
      </c>
      <c r="BH7" s="0" t="s">
        <v>242</v>
      </c>
      <c r="BI7" s="0"/>
      <c r="BJ7" s="10" t="s">
        <f>=XIRR(BJ2:BJ6,BI2:BI6)</f>
      </c>
      <c r="BK7" s="0"/>
      <c r="BL7" s="11" t="n">
        <v>46283</v>
      </c>
      <c r="BM7" s="8" t="s">
        <f>=-Портфель!K25</f>
      </c>
      <c r="BN7" s="0" t="s">
        <v>242</v>
      </c>
      <c r="BO7" s="0"/>
      <c r="BP7" s="8" t="s">
        <f>=-SUM(BP2:BP5)</f>
      </c>
      <c r="BQ7" s="0" t="s">
        <v>243</v>
      </c>
    </row>
    <row collapsed="false" customFormat="false" customHeight="false" hidden="false" ht="12.1" outlineLevel="0" r="8">
      <c r="A8" s="11" t="n">
        <v>45352</v>
      </c>
      <c r="B8" s="6" t="n">
        <v>8807.54</v>
      </c>
      <c r="C8" s="0" t="s">
        <v>240</v>
      </c>
      <c r="D8" s="11" t="n">
        <v>46253</v>
      </c>
      <c r="E8" s="6" t="n">
        <v>119.98</v>
      </c>
      <c r="F8" s="0" t="s">
        <v>240</v>
      </c>
      <c r="G8" s="11" t="n">
        <v>45844</v>
      </c>
      <c r="H8" s="6" t="n">
        <v>-529.48</v>
      </c>
      <c r="I8" s="0" t="s">
        <v>241</v>
      </c>
      <c r="J8" s="11" t="n">
        <v>46253</v>
      </c>
      <c r="K8" s="6" t="n">
        <v>1532.85</v>
      </c>
      <c r="L8" s="0" t="s">
        <v>240</v>
      </c>
      <c r="M8" s="11" t="n">
        <v>45720</v>
      </c>
      <c r="N8" s="6" t="n">
        <v>-94816.57</v>
      </c>
      <c r="O8" s="0" t="s">
        <v>241</v>
      </c>
      <c r="P8" s="11" t="n">
        <v>45719</v>
      </c>
      <c r="Q8" s="6" t="n">
        <v>5365.88</v>
      </c>
      <c r="R8" s="0" t="s">
        <v>240</v>
      </c>
      <c r="S8" s="11" t="n">
        <v>46125</v>
      </c>
      <c r="T8" s="6" t="n">
        <v>-4076.24</v>
      </c>
      <c r="U8" s="0" t="s">
        <v>241</v>
      </c>
      <c r="V8" s="11" t="n">
        <v>45370</v>
      </c>
      <c r="W8" s="6" t="n">
        <v>12860.29</v>
      </c>
      <c r="X8" s="0" t="s">
        <v>240</v>
      </c>
      <c r="Y8" s="11" t="n">
        <v>46104</v>
      </c>
      <c r="Z8" s="6" t="n">
        <v>-1404.97</v>
      </c>
      <c r="AA8" s="0" t="s">
        <v>241</v>
      </c>
      <c r="AB8" s="11" t="n">
        <v>45281</v>
      </c>
      <c r="AC8" s="6" t="n">
        <v>2796.29</v>
      </c>
      <c r="AD8" s="0" t="s">
        <v>240</v>
      </c>
      <c r="AE8" s="0"/>
      <c r="AF8" s="0"/>
      <c r="AG8" s="0"/>
      <c r="AH8" s="11" t="n">
        <v>46209</v>
      </c>
      <c r="AI8" s="6" t="n">
        <v>5.23</v>
      </c>
      <c r="AJ8" s="0" t="s">
        <v>240</v>
      </c>
      <c r="AK8" s="11" t="n">
        <v>46006</v>
      </c>
      <c r="AL8" s="6" t="n">
        <v>1.15</v>
      </c>
      <c r="AM8" s="0" t="s">
        <v>240</v>
      </c>
      <c r="AN8" s="0"/>
      <c r="AO8" s="0"/>
      <c r="AP8" s="0"/>
      <c r="AQ8" s="0"/>
      <c r="AR8" s="0"/>
      <c r="AS8" s="0"/>
      <c r="AT8" s="11" t="n">
        <v>46253</v>
      </c>
      <c r="AU8" s="6" t="s">
        <f>=11917.04</f>
      </c>
      <c r="AV8" s="0" t="s">
        <v>240</v>
      </c>
      <c r="AW8" s="11" t="n">
        <v>46009</v>
      </c>
      <c r="AX8" s="6" t="s">
        <f>=-21891.76</f>
      </c>
      <c r="AY8" s="0" t="s">
        <v>241</v>
      </c>
      <c r="AZ8" s="0"/>
      <c r="BA8" s="10" t="s">
        <f>=XIRR(BA2:BA7,AZ2:AZ7)</f>
      </c>
      <c r="BB8" s="0"/>
      <c r="BC8" s="0"/>
      <c r="BD8" s="0"/>
      <c r="BE8" s="0"/>
      <c r="BF8" s="0"/>
      <c r="BG8" s="10" t="s">
        <f>=XIRR(BG2:BG7,BF2:BF7)</f>
      </c>
      <c r="BH8" s="0"/>
      <c r="BI8" s="0"/>
      <c r="BJ8" s="8" t="s">
        <f>=-SUM(BJ2:BJ6)</f>
      </c>
      <c r="BK8" s="0" t="s">
        <v>243</v>
      </c>
      <c r="BL8" s="0"/>
      <c r="BM8" s="10" t="s">
        <f>=XIRR(BM2:BM7,BL2:BL7)</f>
      </c>
      <c r="BN8" s="0"/>
    </row>
    <row collapsed="false" customFormat="false" customHeight="false" hidden="false" ht="12.1" outlineLevel="0" r="9">
      <c r="A9" s="11" t="n">
        <v>45356</v>
      </c>
      <c r="B9" s="6" t="n">
        <v>2984.39</v>
      </c>
      <c r="C9" s="0" t="s">
        <v>240</v>
      </c>
      <c r="D9" s="11" t="n">
        <v>46253</v>
      </c>
      <c r="E9" s="6" t="n">
        <v>119.98</v>
      </c>
      <c r="F9" s="0" t="s">
        <v>240</v>
      </c>
      <c r="G9" s="11" t="n">
        <v>45844</v>
      </c>
      <c r="H9" s="6" t="n">
        <v>-529.48</v>
      </c>
      <c r="I9" s="0" t="s">
        <v>241</v>
      </c>
      <c r="J9" s="11" t="n">
        <v>46280</v>
      </c>
      <c r="K9" s="6" t="n">
        <v>4576.34</v>
      </c>
      <c r="L9" s="0" t="s">
        <v>240</v>
      </c>
      <c r="M9" s="11" t="n">
        <v>45884</v>
      </c>
      <c r="N9" s="6" t="n">
        <v>15105.05</v>
      </c>
      <c r="O9" s="0" t="s">
        <v>240</v>
      </c>
      <c r="P9" s="11" t="n">
        <v>45719</v>
      </c>
      <c r="Q9" s="6" t="n">
        <v>8051.22</v>
      </c>
      <c r="R9" s="0" t="s">
        <v>240</v>
      </c>
      <c r="S9" s="11" t="n">
        <v>46129</v>
      </c>
      <c r="T9" s="6" t="n">
        <v>-4284.07</v>
      </c>
      <c r="U9" s="0" t="s">
        <v>241</v>
      </c>
      <c r="V9" s="11" t="n">
        <v>45371</v>
      </c>
      <c r="W9" s="6" t="n">
        <v>-12490</v>
      </c>
      <c r="X9" s="0" t="s">
        <v>241</v>
      </c>
      <c r="Y9" s="11" t="n">
        <v>46129</v>
      </c>
      <c r="Z9" s="6" t="n">
        <v>-2565.52</v>
      </c>
      <c r="AA9" s="0" t="s">
        <v>241</v>
      </c>
      <c r="AB9" s="11" t="n">
        <v>45366</v>
      </c>
      <c r="AC9" s="6" t="n">
        <v>-5316.64</v>
      </c>
      <c r="AD9" s="0" t="s">
        <v>241</v>
      </c>
      <c r="AE9" s="0"/>
      <c r="AF9" s="0"/>
      <c r="AG9" s="0"/>
      <c r="AH9" s="11" t="n">
        <v>46212</v>
      </c>
      <c r="AI9" s="6" t="n">
        <v>139.1</v>
      </c>
      <c r="AJ9" s="0" t="s">
        <v>240</v>
      </c>
      <c r="AK9" s="11" t="n">
        <v>46007</v>
      </c>
      <c r="AL9" s="6" t="n">
        <v>197.61</v>
      </c>
      <c r="AM9" s="0" t="s">
        <v>240</v>
      </c>
      <c r="AN9" s="0"/>
      <c r="AO9" s="0"/>
      <c r="AP9" s="0"/>
      <c r="AQ9" s="0"/>
      <c r="AR9" s="0"/>
      <c r="AS9" s="0"/>
      <c r="AT9" s="11" t="n">
        <v>46254</v>
      </c>
      <c r="AU9" s="6" t="s">
        <f>=-488.12</f>
      </c>
      <c r="AV9" s="0" t="s">
        <v>234</v>
      </c>
      <c r="AW9" s="11" t="n">
        <v>46009</v>
      </c>
      <c r="AX9" s="6" t="s">
        <f>=-10633.14</f>
      </c>
      <c r="AY9" s="0" t="s">
        <v>241</v>
      </c>
      <c r="AZ9" s="0"/>
      <c r="BA9" s="8" t="s">
        <f>=-SUM(BA2:BA7)</f>
      </c>
      <c r="BB9" s="0" t="s">
        <v>243</v>
      </c>
      <c r="BC9" s="0"/>
      <c r="BD9" s="0"/>
      <c r="BE9" s="0"/>
      <c r="BF9" s="0"/>
      <c r="BG9" s="8" t="s">
        <f>=-SUM(BG2:BG7)</f>
      </c>
      <c r="BH9" s="0" t="s">
        <v>243</v>
      </c>
      <c r="BI9" s="0"/>
      <c r="BJ9" s="0"/>
      <c r="BK9" s="0"/>
      <c r="BL9" s="0"/>
      <c r="BM9" s="8" t="s">
        <f>=-SUM(BM2:BM7)</f>
      </c>
      <c r="BN9" s="0" t="s">
        <v>243</v>
      </c>
    </row>
    <row collapsed="false" customFormat="false" customHeight="false" hidden="false" ht="12.1" outlineLevel="0" r="10">
      <c r="A10" s="11" t="n">
        <v>45366</v>
      </c>
      <c r="B10" s="6" t="n">
        <v>-26639.37</v>
      </c>
      <c r="C10" s="0" t="s">
        <v>241</v>
      </c>
      <c r="D10" s="11" t="n">
        <v>46253</v>
      </c>
      <c r="E10" s="6" t="n">
        <v>599.89</v>
      </c>
      <c r="F10" s="0" t="s">
        <v>240</v>
      </c>
      <c r="G10" s="11" t="n">
        <v>45844</v>
      </c>
      <c r="H10" s="6" t="n">
        <v>-211.85</v>
      </c>
      <c r="I10" s="0" t="s">
        <v>241</v>
      </c>
      <c r="J10" s="11" t="n">
        <v>46280</v>
      </c>
      <c r="K10" s="6" t="n">
        <v>7626.24</v>
      </c>
      <c r="L10" s="0" t="s">
        <v>240</v>
      </c>
      <c r="M10" s="11" t="n">
        <v>45909</v>
      </c>
      <c r="N10" s="6" t="n">
        <v>-14817.58</v>
      </c>
      <c r="O10" s="0" t="s">
        <v>241</v>
      </c>
      <c r="P10" s="11" t="n">
        <v>45720</v>
      </c>
      <c r="Q10" s="6" t="n">
        <v>-16712.2</v>
      </c>
      <c r="R10" s="0" t="s">
        <v>241</v>
      </c>
      <c r="S10" s="11" t="n">
        <v>46232</v>
      </c>
      <c r="T10" s="6" t="n">
        <v>3990.45</v>
      </c>
      <c r="U10" s="0" t="s">
        <v>240</v>
      </c>
      <c r="V10" s="11" t="n">
        <v>45371</v>
      </c>
      <c r="W10" s="6" t="n">
        <v>3138.57</v>
      </c>
      <c r="X10" s="0" t="s">
        <v>240</v>
      </c>
      <c r="Y10" s="11" t="n">
        <v>46219</v>
      </c>
      <c r="Z10" s="6" t="n">
        <v>-7.5</v>
      </c>
      <c r="AA10" s="0" t="s">
        <v>217</v>
      </c>
      <c r="AB10" s="11" t="n">
        <v>45371</v>
      </c>
      <c r="AC10" s="6" t="n">
        <v>406.92</v>
      </c>
      <c r="AD10" s="0" t="s">
        <v>240</v>
      </c>
      <c r="AE10" s="0"/>
      <c r="AF10" s="0"/>
      <c r="AG10" s="0"/>
      <c r="AH10" s="11" t="n">
        <v>46212</v>
      </c>
      <c r="AI10" s="6" t="n">
        <v>5.35</v>
      </c>
      <c r="AJ10" s="0" t="s">
        <v>240</v>
      </c>
      <c r="AK10" s="11" t="n">
        <v>46007</v>
      </c>
      <c r="AL10" s="6" t="n">
        <v>2.3</v>
      </c>
      <c r="AM10" s="0" t="s">
        <v>240</v>
      </c>
      <c r="AN10" s="0"/>
      <c r="AO10" s="0"/>
      <c r="AP10" s="0"/>
      <c r="AQ10" s="0"/>
      <c r="AR10" s="0"/>
      <c r="AS10" s="0"/>
      <c r="AT10" s="11" t="n">
        <v>46254</v>
      </c>
      <c r="AU10" s="6" t="s">
        <f>=989.93</f>
      </c>
      <c r="AV10" s="0" t="s">
        <v>240</v>
      </c>
      <c r="AW10" s="11" t="n">
        <v>46009</v>
      </c>
      <c r="AX10" s="6" t="s">
        <f>=-6254.79</f>
      </c>
      <c r="AY10" s="0" t="s">
        <v>241</v>
      </c>
    </row>
    <row collapsed="false" customFormat="false" customHeight="false" hidden="false" ht="12.1" outlineLevel="0" r="11">
      <c r="A11" s="11" t="n">
        <v>45926</v>
      </c>
      <c r="B11" s="6" t="n">
        <v>606.9</v>
      </c>
      <c r="C11" s="0" t="s">
        <v>240</v>
      </c>
      <c r="D11" s="11" t="n">
        <v>46253</v>
      </c>
      <c r="E11" s="6" t="n">
        <v>1199.79</v>
      </c>
      <c r="F11" s="0" t="s">
        <v>240</v>
      </c>
      <c r="G11" s="11" t="n">
        <v>45844</v>
      </c>
      <c r="H11" s="6" t="n">
        <v>-317.78</v>
      </c>
      <c r="I11" s="0" t="s">
        <v>241</v>
      </c>
      <c r="J11" s="11" t="n">
        <v>46283</v>
      </c>
      <c r="K11" s="8" t="s">
        <f>=-Портфель!K5</f>
      </c>
      <c r="L11" s="0" t="s">
        <v>242</v>
      </c>
      <c r="M11" s="11" t="n">
        <v>46009</v>
      </c>
      <c r="N11" s="6" t="n">
        <v>2997.4</v>
      </c>
      <c r="O11" s="0" t="s">
        <v>240</v>
      </c>
      <c r="P11" s="11" t="n">
        <v>46009</v>
      </c>
      <c r="Q11" s="6" t="n">
        <v>4286.83</v>
      </c>
      <c r="R11" s="0" t="s">
        <v>240</v>
      </c>
      <c r="S11" s="11" t="n">
        <v>46251</v>
      </c>
      <c r="T11" s="6" t="n">
        <v>3627.78</v>
      </c>
      <c r="U11" s="0" t="s">
        <v>240</v>
      </c>
      <c r="V11" s="11" t="n">
        <v>45371</v>
      </c>
      <c r="W11" s="6" t="n">
        <v>-3152.42</v>
      </c>
      <c r="X11" s="0" t="s">
        <v>241</v>
      </c>
      <c r="Y11" s="11" t="n">
        <v>46283</v>
      </c>
      <c r="Z11" s="8" t="s">
        <f>=-Портфель!K10</f>
      </c>
      <c r="AA11" s="0" t="s">
        <v>242</v>
      </c>
      <c r="AB11" s="11" t="n">
        <v>45371</v>
      </c>
      <c r="AC11" s="6" t="n">
        <v>406.27</v>
      </c>
      <c r="AD11" s="0" t="s">
        <v>240</v>
      </c>
      <c r="AE11" s="0"/>
      <c r="AF11" s="0"/>
      <c r="AG11" s="0"/>
      <c r="AH11" s="11" t="n">
        <v>46222</v>
      </c>
      <c r="AI11" s="6" t="n">
        <v>28.68</v>
      </c>
      <c r="AJ11" s="0" t="s">
        <v>240</v>
      </c>
      <c r="AK11" s="11" t="n">
        <v>46008</v>
      </c>
      <c r="AL11" s="6" t="n">
        <v>9.19</v>
      </c>
      <c r="AM11" s="0" t="s">
        <v>240</v>
      </c>
      <c r="AN11" s="0"/>
      <c r="AO11" s="0"/>
      <c r="AP11" s="0"/>
      <c r="AQ11" s="0"/>
      <c r="AR11" s="0"/>
      <c r="AS11" s="0"/>
      <c r="AT11" s="11" t="n">
        <v>46469</v>
      </c>
      <c r="AU11" s="8" t="s">
        <f>=-Портфель!K19</f>
      </c>
      <c r="AV11" s="0" t="s">
        <v>242</v>
      </c>
      <c r="AW11" s="11" t="n">
        <v>46009</v>
      </c>
      <c r="AX11" s="6" t="s">
        <f>=-4378.35</f>
      </c>
      <c r="AY11" s="0" t="s">
        <v>241</v>
      </c>
    </row>
    <row collapsed="false" customFormat="false" customHeight="false" hidden="false" ht="12.1" outlineLevel="0" r="12">
      <c r="A12" s="11" t="n">
        <v>45988</v>
      </c>
      <c r="B12" s="6" t="n">
        <v>5112.06</v>
      </c>
      <c r="C12" s="0" t="s">
        <v>240</v>
      </c>
      <c r="D12" s="11" t="n">
        <v>46253</v>
      </c>
      <c r="E12" s="6" t="n">
        <v>479.92</v>
      </c>
      <c r="F12" s="0" t="s">
        <v>240</v>
      </c>
      <c r="G12" s="11" t="n">
        <v>45884</v>
      </c>
      <c r="H12" s="6" t="n">
        <v>1741.31</v>
      </c>
      <c r="I12" s="0" t="s">
        <v>240</v>
      </c>
      <c r="J12" s="0"/>
      <c r="K12" s="10" t="s">
        <f>=XIRR(K2:K11,J2:J11)</f>
      </c>
      <c r="L12" s="0"/>
      <c r="M12" s="11" t="n">
        <v>46028</v>
      </c>
      <c r="N12" s="6" t="n">
        <v>-320</v>
      </c>
      <c r="O12" s="0" t="s">
        <v>182</v>
      </c>
      <c r="P12" s="11" t="n">
        <v>46140</v>
      </c>
      <c r="Q12" s="6" t="n">
        <v>-4048.7</v>
      </c>
      <c r="R12" s="0" t="s">
        <v>241</v>
      </c>
      <c r="S12" s="11" t="n">
        <v>46253</v>
      </c>
      <c r="T12" s="6" t="n">
        <v>7456.65</v>
      </c>
      <c r="U12" s="0" t="s">
        <v>240</v>
      </c>
      <c r="V12" s="11" t="n">
        <v>45706</v>
      </c>
      <c r="W12" s="6" t="n">
        <v>3481.4</v>
      </c>
      <c r="X12" s="0" t="s">
        <v>240</v>
      </c>
      <c r="Y12" s="0"/>
      <c r="Z12" s="10" t="s">
        <f>=XIRR(Z2:Z11,Y2:Y11)</f>
      </c>
      <c r="AA12" s="0"/>
      <c r="AB12" s="11" t="n">
        <v>45380</v>
      </c>
      <c r="AC12" s="6" t="n">
        <v>-811.99</v>
      </c>
      <c r="AD12" s="0" t="s">
        <v>241</v>
      </c>
      <c r="AE12" s="0"/>
      <c r="AF12" s="0"/>
      <c r="AG12" s="0"/>
      <c r="AH12" s="11" t="n">
        <v>46222</v>
      </c>
      <c r="AI12" s="6" t="n">
        <v>4.78</v>
      </c>
      <c r="AJ12" s="0" t="s">
        <v>240</v>
      </c>
      <c r="AK12" s="11" t="n">
        <v>46008</v>
      </c>
      <c r="AL12" s="6" t="n">
        <v>1.15</v>
      </c>
      <c r="AM12" s="0" t="s">
        <v>240</v>
      </c>
      <c r="AN12" s="0"/>
      <c r="AO12" s="0"/>
      <c r="AP12" s="0"/>
      <c r="AQ12" s="0"/>
      <c r="AR12" s="0"/>
      <c r="AS12" s="0"/>
      <c r="AT12" s="0"/>
      <c r="AU12" s="10" t="s">
        <f>=XIRR(AU2:AU11,AT2:AT11)</f>
      </c>
      <c r="AV12" s="0"/>
      <c r="AW12" s="11" t="n">
        <v>46134</v>
      </c>
      <c r="AX12" s="6" t="s">
        <f>=1243.37</f>
      </c>
      <c r="AY12" s="0" t="s">
        <v>240</v>
      </c>
    </row>
    <row collapsed="false" customFormat="false" customHeight="false" hidden="false" ht="12.1" outlineLevel="0" r="13">
      <c r="A13" s="11" t="n">
        <v>45989</v>
      </c>
      <c r="B13" s="6" t="n">
        <v>-5702.41</v>
      </c>
      <c r="C13" s="0" t="s">
        <v>241</v>
      </c>
      <c r="D13" s="11" t="n">
        <v>46253</v>
      </c>
      <c r="E13" s="6" t="n">
        <v>359.94</v>
      </c>
      <c r="F13" s="0" t="s">
        <v>240</v>
      </c>
      <c r="G13" s="11" t="n">
        <v>45885</v>
      </c>
      <c r="H13" s="6" t="n">
        <v>130.75</v>
      </c>
      <c r="I13" s="0" t="s">
        <v>240</v>
      </c>
      <c r="J13" s="0"/>
      <c r="K13" s="8" t="s">
        <f>=-SUM(K2:K11)</f>
      </c>
      <c r="L13" s="0" t="s">
        <v>243</v>
      </c>
      <c r="M13" s="11" t="n">
        <v>46038</v>
      </c>
      <c r="N13" s="6" t="n">
        <v>-2554.45</v>
      </c>
      <c r="O13" s="0" t="s">
        <v>241</v>
      </c>
      <c r="P13" s="11" t="n">
        <v>46279</v>
      </c>
      <c r="Q13" s="6" t="n">
        <v>15634.06</v>
      </c>
      <c r="R13" s="0" t="s">
        <v>240</v>
      </c>
      <c r="S13" s="11" t="n">
        <v>46283</v>
      </c>
      <c r="T13" s="8" t="s">
        <f>=-Портфель!K8</f>
      </c>
      <c r="U13" s="0" t="s">
        <v>242</v>
      </c>
      <c r="V13" s="11" t="n">
        <v>45706</v>
      </c>
      <c r="W13" s="6" t="n">
        <v>3372.2</v>
      </c>
      <c r="X13" s="0" t="s">
        <v>240</v>
      </c>
      <c r="Y13" s="0"/>
      <c r="Z13" s="8" t="s">
        <f>=-SUM(Z2:Z11)</f>
      </c>
      <c r="AA13" s="0" t="s">
        <v>243</v>
      </c>
      <c r="AB13" s="11" t="n">
        <v>46034</v>
      </c>
      <c r="AC13" s="6" t="n">
        <v>319.68</v>
      </c>
      <c r="AD13" s="0" t="s">
        <v>240</v>
      </c>
      <c r="AE13" s="0"/>
      <c r="AF13" s="0"/>
      <c r="AG13" s="0"/>
      <c r="AH13" s="11" t="n">
        <v>46239</v>
      </c>
      <c r="AI13" s="6" t="n">
        <v>22.72</v>
      </c>
      <c r="AJ13" s="0" t="s">
        <v>240</v>
      </c>
      <c r="AK13" s="11" t="n">
        <v>46009</v>
      </c>
      <c r="AL13" s="6" t="n">
        <v>5.75</v>
      </c>
      <c r="AM13" s="0" t="s">
        <v>240</v>
      </c>
      <c r="AN13" s="0"/>
      <c r="AO13" s="0"/>
      <c r="AP13" s="0"/>
      <c r="AQ13" s="0"/>
      <c r="AR13" s="0"/>
      <c r="AS13" s="0"/>
      <c r="AT13" s="0"/>
      <c r="AU13" s="8" t="s">
        <f>=-SUM(AU2:AU11)</f>
      </c>
      <c r="AV13" s="0" t="s">
        <v>243</v>
      </c>
      <c r="AW13" s="11" t="n">
        <v>46135</v>
      </c>
      <c r="AX13" s="6" t="s">
        <f>=4359.08</f>
      </c>
      <c r="AY13" s="0" t="s">
        <v>240</v>
      </c>
    </row>
    <row collapsed="false" customFormat="false" customHeight="false" hidden="false" ht="12.1" outlineLevel="0" r="14">
      <c r="A14" s="11" t="n">
        <v>45995</v>
      </c>
      <c r="B14" s="6" t="n">
        <v>302.35</v>
      </c>
      <c r="C14" s="0" t="s">
        <v>240</v>
      </c>
      <c r="D14" s="11" t="n">
        <v>46253</v>
      </c>
      <c r="E14" s="6" t="n">
        <v>239.96</v>
      </c>
      <c r="F14" s="0" t="s">
        <v>240</v>
      </c>
      <c r="G14" s="11" t="n">
        <v>45896</v>
      </c>
      <c r="H14" s="6" t="n">
        <v>-1912.84</v>
      </c>
      <c r="I14" s="0" t="s">
        <v>241</v>
      </c>
      <c r="J14" s="0"/>
      <c r="K14" s="0"/>
      <c r="L14" s="0"/>
      <c r="M14" s="11" t="n">
        <v>46125</v>
      </c>
      <c r="N14" s="6" t="n">
        <v>2410.93</v>
      </c>
      <c r="O14" s="0" t="s">
        <v>240</v>
      </c>
      <c r="P14" s="11" t="n">
        <v>46283</v>
      </c>
      <c r="Q14" s="8" t="s">
        <f>=-Портфель!K7</f>
      </c>
      <c r="R14" s="0" t="s">
        <v>242</v>
      </c>
      <c r="S14" s="0"/>
      <c r="T14" s="10" t="s">
        <f>=XIRR(T2:T13,S2:S13)</f>
      </c>
      <c r="U14" s="0"/>
      <c r="V14" s="11" t="n">
        <v>45708</v>
      </c>
      <c r="W14" s="6" t="n">
        <v>-6939.6</v>
      </c>
      <c r="X14" s="0" t="s">
        <v>241</v>
      </c>
      <c r="Y14" s="0"/>
      <c r="Z14" s="0"/>
      <c r="AA14" s="0"/>
      <c r="AB14" s="11" t="n">
        <v>46050</v>
      </c>
      <c r="AC14" s="6" t="n">
        <v>-360.76</v>
      </c>
      <c r="AD14" s="0" t="s">
        <v>241</v>
      </c>
      <c r="AE14" s="0"/>
      <c r="AF14" s="0"/>
      <c r="AG14" s="0"/>
      <c r="AH14" s="11" t="n">
        <v>46239</v>
      </c>
      <c r="AI14" s="6" t="n">
        <v>5.69</v>
      </c>
      <c r="AJ14" s="0" t="s">
        <v>240</v>
      </c>
      <c r="AK14" s="11" t="n">
        <v>46010</v>
      </c>
      <c r="AL14" s="6" t="n">
        <v>9.21</v>
      </c>
      <c r="AM14" s="0" t="s">
        <v>240</v>
      </c>
      <c r="AN14" s="0"/>
      <c r="AO14" s="0"/>
      <c r="AP14" s="0"/>
      <c r="AQ14" s="0"/>
      <c r="AR14" s="0"/>
      <c r="AS14" s="0"/>
      <c r="AT14" s="0"/>
      <c r="AU14" s="0"/>
      <c r="AV14" s="0"/>
      <c r="AW14" s="11" t="n">
        <v>46135</v>
      </c>
      <c r="AX14" s="6" t="s">
        <f>=2482.02</f>
      </c>
      <c r="AY14" s="0" t="s">
        <v>240</v>
      </c>
    </row>
    <row collapsed="false" customFormat="false" customHeight="false" hidden="false" ht="12.1" outlineLevel="0" r="15">
      <c r="A15" s="11" t="n">
        <v>46000</v>
      </c>
      <c r="B15" s="6" t="n">
        <v>-305.26</v>
      </c>
      <c r="C15" s="0" t="s">
        <v>241</v>
      </c>
      <c r="D15" s="11" t="n">
        <v>46253</v>
      </c>
      <c r="E15" s="6" t="n">
        <v>119.98</v>
      </c>
      <c r="F15" s="0" t="s">
        <v>240</v>
      </c>
      <c r="G15" s="11" t="n">
        <v>46014</v>
      </c>
      <c r="H15" s="6" t="n">
        <v>111.95</v>
      </c>
      <c r="I15" s="0" t="s">
        <v>240</v>
      </c>
      <c r="J15" s="0"/>
      <c r="K15" s="0"/>
      <c r="L15" s="0"/>
      <c r="M15" s="11" t="n">
        <v>46129</v>
      </c>
      <c r="N15" s="6" t="n">
        <v>2417.44</v>
      </c>
      <c r="O15" s="0" t="s">
        <v>240</v>
      </c>
      <c r="P15" s="0"/>
      <c r="Q15" s="10" t="s">
        <f>=XIRR(Q2:Q14,P2:P14)</f>
      </c>
      <c r="R15" s="0"/>
      <c r="S15" s="0"/>
      <c r="T15" s="8" t="s">
        <f>=-SUM(T2:T13)</f>
      </c>
      <c r="U15" s="0" t="s">
        <v>243</v>
      </c>
      <c r="V15" s="11" t="n">
        <v>46000</v>
      </c>
      <c r="W15" s="6" t="n">
        <v>3211.2</v>
      </c>
      <c r="X15" s="0" t="s">
        <v>240</v>
      </c>
      <c r="Y15" s="0"/>
      <c r="Z15" s="0"/>
      <c r="AA15" s="0"/>
      <c r="AB15" s="11" t="n">
        <v>46077</v>
      </c>
      <c r="AC15" s="6" t="n">
        <v>332.65</v>
      </c>
      <c r="AD15" s="0" t="s">
        <v>240</v>
      </c>
      <c r="AE15" s="0"/>
      <c r="AF15" s="0"/>
      <c r="AG15" s="0"/>
      <c r="AH15" s="11" t="n">
        <v>46247</v>
      </c>
      <c r="AI15" s="6" t="n">
        <v>-330.18</v>
      </c>
      <c r="AJ15" s="0" t="s">
        <v>241</v>
      </c>
      <c r="AK15" s="11" t="n">
        <v>46013</v>
      </c>
      <c r="AL15" s="6" t="n">
        <v>4.61</v>
      </c>
      <c r="AM15" s="0" t="s">
        <v>240</v>
      </c>
      <c r="AN15" s="0"/>
      <c r="AO15" s="0"/>
      <c r="AP15" s="0"/>
      <c r="AQ15" s="0"/>
      <c r="AR15" s="0"/>
      <c r="AS15" s="0"/>
      <c r="AT15" s="0"/>
      <c r="AU15" s="0"/>
      <c r="AV15" s="0"/>
      <c r="AW15" s="11" t="n">
        <v>46140</v>
      </c>
      <c r="AX15" s="6" t="s">
        <f>=1847.25</f>
      </c>
      <c r="AY15" s="0" t="s">
        <v>240</v>
      </c>
    </row>
    <row collapsed="false" customFormat="false" customHeight="false" hidden="false" ht="12.1" outlineLevel="0" r="16">
      <c r="A16" s="11" t="n">
        <v>46009</v>
      </c>
      <c r="B16" s="6" t="n">
        <v>17832.25</v>
      </c>
      <c r="C16" s="0" t="s">
        <v>240</v>
      </c>
      <c r="D16" s="11" t="n">
        <v>46253</v>
      </c>
      <c r="E16" s="6" t="n">
        <v>3359.41</v>
      </c>
      <c r="F16" s="0" t="s">
        <v>240</v>
      </c>
      <c r="G16" s="11" t="n">
        <v>46015</v>
      </c>
      <c r="H16" s="6" t="n">
        <v>111.71</v>
      </c>
      <c r="I16" s="0" t="s">
        <v>240</v>
      </c>
      <c r="J16" s="0"/>
      <c r="K16" s="0"/>
      <c r="L16" s="0"/>
      <c r="M16" s="11" t="n">
        <v>46129</v>
      </c>
      <c r="N16" s="6" t="n">
        <v>-4821.14</v>
      </c>
      <c r="O16" s="0" t="s">
        <v>241</v>
      </c>
      <c r="P16" s="0"/>
      <c r="Q16" s="8" t="s">
        <f>=-SUM(Q2:Q14)</f>
      </c>
      <c r="R16" s="0" t="s">
        <v>243</v>
      </c>
      <c r="S16" s="0"/>
      <c r="T16" s="0"/>
      <c r="U16" s="0"/>
      <c r="V16" s="11" t="n">
        <v>46007</v>
      </c>
      <c r="W16" s="6" t="n">
        <v>-3275</v>
      </c>
      <c r="X16" s="0" t="s">
        <v>241</v>
      </c>
      <c r="Y16" s="0"/>
      <c r="Z16" s="0"/>
      <c r="AA16" s="0"/>
      <c r="AB16" s="11" t="n">
        <v>46077</v>
      </c>
      <c r="AC16" s="6" t="n">
        <v>16644.85</v>
      </c>
      <c r="AD16" s="0" t="s">
        <v>240</v>
      </c>
      <c r="AE16" s="0"/>
      <c r="AF16" s="0"/>
      <c r="AG16" s="0"/>
      <c r="AH16" s="11" t="n">
        <v>46247</v>
      </c>
      <c r="AI16" s="6" t="n">
        <v>5.64</v>
      </c>
      <c r="AJ16" s="0" t="s">
        <v>240</v>
      </c>
      <c r="AK16" s="11" t="n">
        <v>46014</v>
      </c>
      <c r="AL16" s="6" t="n">
        <v>99.07</v>
      </c>
      <c r="AM16" s="0" t="s">
        <v>240</v>
      </c>
      <c r="AN16" s="0"/>
      <c r="AO16" s="0"/>
      <c r="AP16" s="0"/>
      <c r="AQ16" s="0"/>
      <c r="AR16" s="0"/>
      <c r="AS16" s="0"/>
      <c r="AT16" s="0"/>
      <c r="AU16" s="0"/>
      <c r="AV16" s="0"/>
      <c r="AW16" s="11" t="n">
        <v>46140</v>
      </c>
      <c r="AX16" s="6" t="s">
        <f>=3078.76</f>
      </c>
      <c r="AY16" s="0" t="s">
        <v>240</v>
      </c>
    </row>
    <row collapsed="false" customFormat="false" customHeight="false" hidden="false" ht="12.1" outlineLevel="0" r="17">
      <c r="A17" s="11" t="n">
        <v>46010</v>
      </c>
      <c r="B17" s="6" t="n">
        <v>-2114.4</v>
      </c>
      <c r="C17" s="0" t="s">
        <v>241</v>
      </c>
      <c r="D17" s="11" t="n">
        <v>46494</v>
      </c>
      <c r="E17" s="8" t="s">
        <f>=-Портфель!K3</f>
      </c>
      <c r="F17" s="0" t="s">
        <v>242</v>
      </c>
      <c r="G17" s="11" t="n">
        <v>46016</v>
      </c>
      <c r="H17" s="6" t="n">
        <v>223.35</v>
      </c>
      <c r="I17" s="0" t="s">
        <v>240</v>
      </c>
      <c r="J17" s="0"/>
      <c r="K17" s="0"/>
      <c r="L17" s="0"/>
      <c r="M17" s="11" t="n">
        <v>46174</v>
      </c>
      <c r="N17" s="6" t="n">
        <v>2458.7</v>
      </c>
      <c r="O17" s="0" t="s">
        <v>240</v>
      </c>
      <c r="P17" s="0"/>
      <c r="Q17" s="0"/>
      <c r="R17" s="0"/>
      <c r="S17" s="0"/>
      <c r="T17" s="0"/>
      <c r="U17" s="0"/>
      <c r="V17" s="11" t="n">
        <v>46009</v>
      </c>
      <c r="W17" s="6" t="n">
        <v>3257.61</v>
      </c>
      <c r="X17" s="0" t="s">
        <v>240</v>
      </c>
      <c r="Y17" s="0"/>
      <c r="Z17" s="0"/>
      <c r="AA17" s="0"/>
      <c r="AB17" s="11" t="n">
        <v>46080</v>
      </c>
      <c r="AC17" s="6" t="n">
        <v>-16275.84</v>
      </c>
      <c r="AD17" s="0" t="s">
        <v>241</v>
      </c>
      <c r="AE17" s="0"/>
      <c r="AF17" s="0"/>
      <c r="AG17" s="0"/>
      <c r="AH17" s="11" t="n">
        <v>46251</v>
      </c>
      <c r="AI17" s="6" t="n">
        <v>68.9</v>
      </c>
      <c r="AJ17" s="0" t="s">
        <v>240</v>
      </c>
      <c r="AK17" s="11" t="n">
        <v>46014</v>
      </c>
      <c r="AL17" s="6" t="n">
        <v>1.15</v>
      </c>
      <c r="AM17" s="0" t="s">
        <v>240</v>
      </c>
      <c r="AN17" s="0"/>
      <c r="AO17" s="0"/>
      <c r="AP17" s="0"/>
      <c r="AQ17" s="0"/>
      <c r="AR17" s="0"/>
      <c r="AS17" s="0"/>
      <c r="AT17" s="0"/>
      <c r="AU17" s="0"/>
      <c r="AV17" s="0"/>
      <c r="AW17" s="11" t="n">
        <v>46140</v>
      </c>
      <c r="AX17" s="6" t="s">
        <f>=4310.26</f>
      </c>
      <c r="AY17" s="0" t="s">
        <v>240</v>
      </c>
    </row>
    <row collapsed="false" customFormat="false" customHeight="false" hidden="false" ht="12.1" outlineLevel="0" r="18">
      <c r="A18" s="11" t="n">
        <v>46014</v>
      </c>
      <c r="B18" s="6" t="n">
        <v>298.13</v>
      </c>
      <c r="C18" s="0" t="s">
        <v>240</v>
      </c>
      <c r="D18" s="0"/>
      <c r="E18" s="10" t="s">
        <f>=XIRR(E2:E17,D2:D17)</f>
      </c>
      <c r="F18" s="0"/>
      <c r="G18" s="11" t="n">
        <v>46050</v>
      </c>
      <c r="H18" s="6" t="n">
        <v>-492.68</v>
      </c>
      <c r="I18" s="0" t="s">
        <v>241</v>
      </c>
      <c r="J18" s="0"/>
      <c r="K18" s="0"/>
      <c r="L18" s="0"/>
      <c r="M18" s="11" t="n">
        <v>46210</v>
      </c>
      <c r="N18" s="6" t="n">
        <v>-213</v>
      </c>
      <c r="O18" s="0" t="s">
        <v>214</v>
      </c>
      <c r="P18" s="0"/>
      <c r="Q18" s="0"/>
      <c r="R18" s="0"/>
      <c r="S18" s="0"/>
      <c r="T18" s="0"/>
      <c r="U18" s="0"/>
      <c r="V18" s="11" t="n">
        <v>46030</v>
      </c>
      <c r="W18" s="6" t="n">
        <v>-31</v>
      </c>
      <c r="X18" s="0" t="s">
        <v>183</v>
      </c>
      <c r="Y18" s="0"/>
      <c r="Z18" s="0"/>
      <c r="AA18" s="0"/>
      <c r="AB18" s="11" t="n">
        <v>46080</v>
      </c>
      <c r="AC18" s="6" t="n">
        <v>982.6</v>
      </c>
      <c r="AD18" s="0" t="s">
        <v>240</v>
      </c>
      <c r="AE18" s="0"/>
      <c r="AF18" s="0"/>
      <c r="AG18" s="0"/>
      <c r="AH18" s="11" t="n">
        <v>46259</v>
      </c>
      <c r="AI18" s="6" t="n">
        <v>15.81</v>
      </c>
      <c r="AJ18" s="0" t="s">
        <v>240</v>
      </c>
      <c r="AK18" s="11" t="n">
        <v>46020</v>
      </c>
      <c r="AL18" s="6" t="n">
        <v>198.59</v>
      </c>
      <c r="AM18" s="0" t="s">
        <v>240</v>
      </c>
      <c r="AN18" s="0"/>
      <c r="AO18" s="0"/>
      <c r="AP18" s="0"/>
      <c r="AQ18" s="0"/>
      <c r="AR18" s="0"/>
      <c r="AS18" s="0"/>
      <c r="AT18" s="0"/>
      <c r="AU18" s="0"/>
      <c r="AV18" s="0"/>
      <c r="AW18" s="11" t="n">
        <v>46140</v>
      </c>
      <c r="AX18" s="6" t="s">
        <f>=3078.76</f>
      </c>
      <c r="AY18" s="0" t="s">
        <v>240</v>
      </c>
    </row>
    <row collapsed="false" customFormat="false" customHeight="false" hidden="false" ht="12.1" outlineLevel="0" r="19">
      <c r="A19" s="11" t="n">
        <v>46017</v>
      </c>
      <c r="B19" s="6" t="n">
        <v>905.23</v>
      </c>
      <c r="C19" s="0" t="s">
        <v>240</v>
      </c>
      <c r="D19" s="0"/>
      <c r="E19" s="8" t="s">
        <f>=-SUM(E2:E17)</f>
      </c>
      <c r="F19" s="0" t="s">
        <v>243</v>
      </c>
      <c r="G19" s="11" t="n">
        <v>46078</v>
      </c>
      <c r="H19" s="6" t="n">
        <v>603.55</v>
      </c>
      <c r="I19" s="0" t="s">
        <v>240</v>
      </c>
      <c r="J19" s="0"/>
      <c r="K19" s="0"/>
      <c r="L19" s="0"/>
      <c r="M19" s="11" t="n">
        <v>46253</v>
      </c>
      <c r="N19" s="6" t="n">
        <v>1974.97</v>
      </c>
      <c r="O19" s="0" t="s">
        <v>240</v>
      </c>
      <c r="P19" s="0"/>
      <c r="Q19" s="0"/>
      <c r="R19" s="0"/>
      <c r="S19" s="0"/>
      <c r="T19" s="0"/>
      <c r="U19" s="0"/>
      <c r="V19" s="11" t="n">
        <v>46129</v>
      </c>
      <c r="W19" s="6" t="n">
        <v>978.3</v>
      </c>
      <c r="X19" s="0" t="s">
        <v>240</v>
      </c>
      <c r="Y19" s="0"/>
      <c r="Z19" s="0"/>
      <c r="AA19" s="0"/>
      <c r="AB19" s="11" t="n">
        <v>46080</v>
      </c>
      <c r="AC19" s="6" t="n">
        <v>2620.27</v>
      </c>
      <c r="AD19" s="0" t="s">
        <v>240</v>
      </c>
      <c r="AE19" s="0"/>
      <c r="AF19" s="0"/>
      <c r="AG19" s="0"/>
      <c r="AH19" s="11" t="n">
        <v>46259</v>
      </c>
      <c r="AI19" s="6" t="n">
        <v>5.27</v>
      </c>
      <c r="AJ19" s="0" t="s">
        <v>240</v>
      </c>
      <c r="AK19" s="11" t="n">
        <v>46020</v>
      </c>
      <c r="AL19" s="6" t="n">
        <v>1.15</v>
      </c>
      <c r="AM19" s="0" t="s">
        <v>240</v>
      </c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46140</v>
      </c>
      <c r="AX19" s="6" t="s">
        <f>=616.03</f>
      </c>
      <c r="AY19" s="0" t="s">
        <v>240</v>
      </c>
    </row>
    <row collapsed="false" customFormat="false" customHeight="false" hidden="false" ht="12.1" outlineLevel="0" r="20">
      <c r="A20" s="11" t="n">
        <v>46057</v>
      </c>
      <c r="B20" s="6" t="n">
        <v>305.17</v>
      </c>
      <c r="C20" s="0" t="s">
        <v>240</v>
      </c>
      <c r="D20" s="0"/>
      <c r="E20" s="0"/>
      <c r="F20" s="0"/>
      <c r="G20" s="11" t="n">
        <v>46080</v>
      </c>
      <c r="H20" s="6" t="n">
        <v>3396.13</v>
      </c>
      <c r="I20" s="0" t="s">
        <v>240</v>
      </c>
      <c r="J20" s="0"/>
      <c r="K20" s="0"/>
      <c r="L20" s="0"/>
      <c r="M20" s="11" t="n">
        <v>46273</v>
      </c>
      <c r="N20" s="6" t="n">
        <v>5417.65</v>
      </c>
      <c r="O20" s="0" t="s">
        <v>240</v>
      </c>
      <c r="P20" s="0"/>
      <c r="Q20" s="0"/>
      <c r="R20" s="0"/>
      <c r="S20" s="0"/>
      <c r="T20" s="0"/>
      <c r="U20" s="0"/>
      <c r="V20" s="11" t="n">
        <v>46129</v>
      </c>
      <c r="W20" s="6" t="n">
        <v>326.4</v>
      </c>
      <c r="X20" s="0" t="s">
        <v>240</v>
      </c>
      <c r="Y20" s="0"/>
      <c r="Z20" s="0"/>
      <c r="AA20" s="0"/>
      <c r="AB20" s="11" t="n">
        <v>46118</v>
      </c>
      <c r="AC20" s="6" t="n">
        <v>1589.78</v>
      </c>
      <c r="AD20" s="0" t="s">
        <v>240</v>
      </c>
      <c r="AE20" s="0"/>
      <c r="AF20" s="0"/>
      <c r="AG20" s="0"/>
      <c r="AH20" s="11" t="n">
        <v>46279</v>
      </c>
      <c r="AI20" s="6" t="n">
        <v>22501.54</v>
      </c>
      <c r="AJ20" s="0" t="s">
        <v>240</v>
      </c>
      <c r="AK20" s="11" t="n">
        <v>46020</v>
      </c>
      <c r="AL20" s="6" t="n">
        <v>1.15</v>
      </c>
      <c r="AM20" s="0" t="s">
        <v>240</v>
      </c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46176</v>
      </c>
      <c r="AX20" s="6" t="s">
        <f>=619.26</f>
      </c>
      <c r="AY20" s="0" t="s">
        <v>240</v>
      </c>
    </row>
    <row collapsed="false" customFormat="false" customHeight="false" hidden="false" ht="12.1" outlineLevel="0" r="21">
      <c r="A21" s="11" t="n">
        <v>46076</v>
      </c>
      <c r="B21" s="6" t="n">
        <v>314.22</v>
      </c>
      <c r="C21" s="0" t="s">
        <v>240</v>
      </c>
      <c r="D21" s="0"/>
      <c r="E21" s="0"/>
      <c r="F21" s="0"/>
      <c r="G21" s="11" t="n">
        <v>46090</v>
      </c>
      <c r="H21" s="6" t="n">
        <v>120.29</v>
      </c>
      <c r="I21" s="0" t="s">
        <v>240</v>
      </c>
      <c r="J21" s="0"/>
      <c r="K21" s="0"/>
      <c r="L21" s="0"/>
      <c r="M21" s="11" t="n">
        <v>46280</v>
      </c>
      <c r="N21" s="6" t="n">
        <v>7371.61</v>
      </c>
      <c r="O21" s="0" t="s">
        <v>240</v>
      </c>
      <c r="P21" s="0"/>
      <c r="Q21" s="0"/>
      <c r="R21" s="0"/>
      <c r="S21" s="0"/>
      <c r="T21" s="0"/>
      <c r="U21" s="0"/>
      <c r="V21" s="11" t="n">
        <v>46129</v>
      </c>
      <c r="W21" s="6" t="n">
        <v>326.58</v>
      </c>
      <c r="X21" s="0" t="s">
        <v>240</v>
      </c>
      <c r="Y21" s="0"/>
      <c r="Z21" s="0"/>
      <c r="AA21" s="0"/>
      <c r="AB21" s="11" t="n">
        <v>46118</v>
      </c>
      <c r="AC21" s="6" t="n">
        <v>317.96</v>
      </c>
      <c r="AD21" s="0" t="s">
        <v>240</v>
      </c>
      <c r="AE21" s="0"/>
      <c r="AF21" s="0"/>
      <c r="AG21" s="0"/>
      <c r="AH21" s="11" t="n">
        <v>46365</v>
      </c>
      <c r="AI21" s="8" t="s">
        <f>=-Портфель!K14</f>
      </c>
      <c r="AJ21" s="0" t="s">
        <v>242</v>
      </c>
      <c r="AK21" s="11" t="n">
        <v>46027</v>
      </c>
      <c r="AL21" s="6" t="n">
        <v>5.79</v>
      </c>
      <c r="AM21" s="0" t="s">
        <v>240</v>
      </c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46205</v>
      </c>
      <c r="AX21" s="6" t="s">
        <f>=583.13</f>
      </c>
      <c r="AY21" s="0" t="s">
        <v>240</v>
      </c>
    </row>
    <row collapsed="false" customFormat="false" customHeight="false" hidden="false" ht="12.1" outlineLevel="0" r="22">
      <c r="A22" s="11" t="n">
        <v>46076</v>
      </c>
      <c r="B22" s="6" t="n">
        <v>1256.84</v>
      </c>
      <c r="C22" s="0" t="s">
        <v>240</v>
      </c>
      <c r="D22" s="0"/>
      <c r="E22" s="0"/>
      <c r="F22" s="0"/>
      <c r="G22" s="11" t="n">
        <v>46093</v>
      </c>
      <c r="H22" s="6" t="n">
        <v>115.76</v>
      </c>
      <c r="I22" s="0" t="s">
        <v>240</v>
      </c>
      <c r="J22" s="0"/>
      <c r="K22" s="0"/>
      <c r="L22" s="0"/>
      <c r="M22" s="11" t="n">
        <v>46283</v>
      </c>
      <c r="N22" s="8" t="s">
        <f>=-Портфель!K6</f>
      </c>
      <c r="O22" s="0" t="s">
        <v>242</v>
      </c>
      <c r="P22" s="0"/>
      <c r="Q22" s="0"/>
      <c r="R22" s="0"/>
      <c r="S22" s="0"/>
      <c r="T22" s="0"/>
      <c r="U22" s="0"/>
      <c r="V22" s="11" t="n">
        <v>46129</v>
      </c>
      <c r="W22" s="6" t="n">
        <v>-3574.33</v>
      </c>
      <c r="X22" s="0" t="s">
        <v>241</v>
      </c>
      <c r="Y22" s="0"/>
      <c r="Z22" s="0"/>
      <c r="AA22" s="0"/>
      <c r="AB22" s="11" t="n">
        <v>46182</v>
      </c>
      <c r="AC22" s="6" t="n">
        <v>-503.57</v>
      </c>
      <c r="AD22" s="0" t="s">
        <v>207</v>
      </c>
      <c r="AE22" s="0"/>
      <c r="AF22" s="0"/>
      <c r="AG22" s="0"/>
      <c r="AH22" s="0"/>
      <c r="AI22" s="10" t="s">
        <f>=XIRR(AI2:AI21,AH2:AH21)</f>
      </c>
      <c r="AJ22" s="0"/>
      <c r="AK22" s="11" t="n">
        <v>46028</v>
      </c>
      <c r="AL22" s="6" t="n">
        <v>5.79</v>
      </c>
      <c r="AM22" s="0" t="s">
        <v>240</v>
      </c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46232</v>
      </c>
      <c r="AX22" s="6" t="s">
        <f>=-953.12</f>
      </c>
      <c r="AY22" s="0" t="s">
        <v>223</v>
      </c>
    </row>
    <row collapsed="false" customFormat="false" customHeight="false" hidden="false" ht="12.1" outlineLevel="0" r="23">
      <c r="A23" s="11" t="n">
        <v>46081</v>
      </c>
      <c r="B23" s="6" t="n">
        <v>628.72</v>
      </c>
      <c r="C23" s="0" t="s">
        <v>240</v>
      </c>
      <c r="D23" s="0"/>
      <c r="E23" s="0"/>
      <c r="F23" s="0"/>
      <c r="G23" s="11" t="n">
        <v>46104</v>
      </c>
      <c r="H23" s="6" t="n">
        <v>113.65</v>
      </c>
      <c r="I23" s="0" t="s">
        <v>240</v>
      </c>
      <c r="J23" s="0"/>
      <c r="K23" s="0"/>
      <c r="L23" s="0"/>
      <c r="M23" s="0"/>
      <c r="N23" s="10" t="s">
        <f>=XIRR(N2:N22,M2:M22)</f>
      </c>
      <c r="O23" s="0"/>
      <c r="P23" s="0"/>
      <c r="Q23" s="0"/>
      <c r="R23" s="0"/>
      <c r="S23" s="0"/>
      <c r="T23" s="0"/>
      <c r="U23" s="0"/>
      <c r="V23" s="11" t="n">
        <v>46147</v>
      </c>
      <c r="W23" s="6" t="n">
        <v>618.2</v>
      </c>
      <c r="X23" s="0" t="s">
        <v>240</v>
      </c>
      <c r="Y23" s="0"/>
      <c r="Z23" s="0"/>
      <c r="AA23" s="0"/>
      <c r="AB23" s="11" t="n">
        <v>46208</v>
      </c>
      <c r="AC23" s="6" t="n">
        <v>996.89</v>
      </c>
      <c r="AD23" s="0" t="s">
        <v>240</v>
      </c>
      <c r="AE23" s="0"/>
      <c r="AF23" s="0"/>
      <c r="AG23" s="0"/>
      <c r="AH23" s="0"/>
      <c r="AI23" s="8" t="s">
        <f>=-SUM(AI2:AI21)</f>
      </c>
      <c r="AJ23" s="0" t="s">
        <v>243</v>
      </c>
      <c r="AK23" s="11" t="n">
        <v>46028</v>
      </c>
      <c r="AL23" s="6" t="n">
        <v>6.95</v>
      </c>
      <c r="AM23" s="0" t="s">
        <v>240</v>
      </c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46283</v>
      </c>
      <c r="AX23" s="8" t="s">
        <f>=-Портфель!K20</f>
      </c>
      <c r="AY23" s="0" t="s">
        <v>242</v>
      </c>
    </row>
    <row collapsed="false" customFormat="false" customHeight="false" hidden="false" ht="12.1" outlineLevel="0" r="24">
      <c r="A24" s="11" t="n">
        <v>46081</v>
      </c>
      <c r="B24" s="6" t="n">
        <v>2514.87</v>
      </c>
      <c r="C24" s="0" t="s">
        <v>240</v>
      </c>
      <c r="D24" s="0"/>
      <c r="E24" s="0"/>
      <c r="F24" s="0"/>
      <c r="G24" s="11" t="n">
        <v>46132</v>
      </c>
      <c r="H24" s="6" t="n">
        <v>112.74</v>
      </c>
      <c r="I24" s="0" t="s">
        <v>240</v>
      </c>
      <c r="J24" s="0"/>
      <c r="K24" s="0"/>
      <c r="L24" s="0"/>
      <c r="M24" s="0"/>
      <c r="N24" s="8" t="s">
        <f>=-SUM(N2:N22)</f>
      </c>
      <c r="O24" s="0" t="s">
        <v>243</v>
      </c>
      <c r="P24" s="0"/>
      <c r="Q24" s="0"/>
      <c r="R24" s="0"/>
      <c r="S24" s="0"/>
      <c r="T24" s="0"/>
      <c r="U24" s="0"/>
      <c r="V24" s="11" t="n">
        <v>46147</v>
      </c>
      <c r="W24" s="6" t="n">
        <v>309.38</v>
      </c>
      <c r="X24" s="0" t="s">
        <v>240</v>
      </c>
      <c r="Y24" s="0"/>
      <c r="Z24" s="0"/>
      <c r="AA24" s="0"/>
      <c r="AB24" s="11" t="n">
        <v>46251</v>
      </c>
      <c r="AC24" s="6" t="n">
        <v>-5116.89</v>
      </c>
      <c r="AD24" s="0" t="s">
        <v>241</v>
      </c>
      <c r="AE24" s="0"/>
      <c r="AF24" s="0"/>
      <c r="AG24" s="0"/>
      <c r="AH24" s="0"/>
      <c r="AI24" s="0"/>
      <c r="AJ24" s="0"/>
      <c r="AK24" s="11" t="n">
        <v>46030</v>
      </c>
      <c r="AL24" s="6" t="n">
        <v>19.7</v>
      </c>
      <c r="AM24" s="0" t="s">
        <v>240</v>
      </c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10" t="s">
        <f>=XIRR(AX2:AX23,AW2:AW23)</f>
      </c>
      <c r="AY24" s="0"/>
    </row>
    <row collapsed="false" customFormat="false" customHeight="false" hidden="false" ht="12.1" outlineLevel="0" r="25">
      <c r="A25" s="11" t="n">
        <v>46082</v>
      </c>
      <c r="B25" s="6" t="n">
        <v>2207.23</v>
      </c>
      <c r="C25" s="0" t="s">
        <v>240</v>
      </c>
      <c r="D25" s="0"/>
      <c r="E25" s="0"/>
      <c r="F25" s="0"/>
      <c r="G25" s="11" t="n">
        <v>46143</v>
      </c>
      <c r="H25" s="6" t="n">
        <v>101.35</v>
      </c>
      <c r="I25" s="0" t="s">
        <v>240</v>
      </c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46167</v>
      </c>
      <c r="W25" s="6" t="n">
        <v>-27.5</v>
      </c>
      <c r="X25" s="0" t="s">
        <v>199</v>
      </c>
      <c r="Y25" s="0"/>
      <c r="Z25" s="0"/>
      <c r="AA25" s="0"/>
      <c r="AB25" s="11" t="n">
        <v>46280</v>
      </c>
      <c r="AC25" s="6" t="n">
        <v>244.87</v>
      </c>
      <c r="AD25" s="0" t="s">
        <v>240</v>
      </c>
      <c r="AE25" s="0"/>
      <c r="AF25" s="0"/>
      <c r="AG25" s="0"/>
      <c r="AH25" s="0"/>
      <c r="AI25" s="0"/>
      <c r="AJ25" s="0"/>
      <c r="AK25" s="11" t="n">
        <v>46030</v>
      </c>
      <c r="AL25" s="6" t="n">
        <v>1.16</v>
      </c>
      <c r="AM25" s="0" t="s">
        <v>240</v>
      </c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8" t="s">
        <f>=-SUM(AX2:AX23)</f>
      </c>
      <c r="AY25" s="0" t="s">
        <v>243</v>
      </c>
    </row>
    <row collapsed="false" customFormat="false" customHeight="false" hidden="false" ht="12.1" outlineLevel="0" r="26">
      <c r="A26" s="11" t="n">
        <v>46086</v>
      </c>
      <c r="B26" s="6" t="n">
        <v>-314.75</v>
      </c>
      <c r="C26" s="0" t="s">
        <v>241</v>
      </c>
      <c r="D26" s="0"/>
      <c r="E26" s="0"/>
      <c r="F26" s="0"/>
      <c r="G26" s="11" t="n">
        <v>46153</v>
      </c>
      <c r="H26" s="6" t="n">
        <v>321.94</v>
      </c>
      <c r="I26" s="0" t="s">
        <v>240</v>
      </c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11" t="n">
        <v>46178</v>
      </c>
      <c r="W26" s="6" t="n">
        <v>899.28</v>
      </c>
      <c r="X26" s="0" t="s">
        <v>240</v>
      </c>
      <c r="Y26" s="0"/>
      <c r="Z26" s="0"/>
      <c r="AA26" s="0"/>
      <c r="AB26" s="11" t="n">
        <v>46283</v>
      </c>
      <c r="AC26" s="8" t="s">
        <f>=-Портфель!K11</f>
      </c>
      <c r="AD26" s="0" t="s">
        <v>242</v>
      </c>
      <c r="AE26" s="0"/>
      <c r="AF26" s="0"/>
      <c r="AG26" s="0"/>
      <c r="AH26" s="0"/>
      <c r="AI26" s="0"/>
      <c r="AJ26" s="0"/>
      <c r="AK26" s="11" t="n">
        <v>46031</v>
      </c>
      <c r="AL26" s="6" t="n">
        <v>6.96</v>
      </c>
      <c r="AM26" s="0" t="s">
        <v>240</v>
      </c>
    </row>
    <row collapsed="false" customFormat="false" customHeight="false" hidden="false" ht="12.1" outlineLevel="0" r="27">
      <c r="A27" s="11" t="n">
        <v>46094</v>
      </c>
      <c r="B27" s="6" t="n">
        <v>635.57</v>
      </c>
      <c r="C27" s="0" t="s">
        <v>240</v>
      </c>
      <c r="D27" s="0"/>
      <c r="E27" s="0"/>
      <c r="F27" s="0"/>
      <c r="G27" s="11" t="n">
        <v>46160</v>
      </c>
      <c r="H27" s="6" t="n">
        <v>758.61</v>
      </c>
      <c r="I27" s="0" t="s">
        <v>240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11" t="n">
        <v>46209</v>
      </c>
      <c r="W27" s="6" t="n">
        <v>3805.8</v>
      </c>
      <c r="X27" s="0" t="s">
        <v>240</v>
      </c>
      <c r="Y27" s="0"/>
      <c r="Z27" s="0"/>
      <c r="AA27" s="0"/>
      <c r="AB27" s="0"/>
      <c r="AC27" s="10" t="s">
        <f>=XIRR(AC2:AC26,AB2:AB26)</f>
      </c>
      <c r="AD27" s="0"/>
      <c r="AE27" s="0"/>
      <c r="AF27" s="0"/>
      <c r="AG27" s="0"/>
      <c r="AH27" s="0"/>
      <c r="AI27" s="0"/>
      <c r="AJ27" s="0"/>
      <c r="AK27" s="11" t="n">
        <v>46034</v>
      </c>
      <c r="AL27" s="6" t="n">
        <v>23.22</v>
      </c>
      <c r="AM27" s="0" t="s">
        <v>240</v>
      </c>
    </row>
    <row collapsed="false" customFormat="false" customHeight="false" hidden="false" ht="12.1" outlineLevel="0" r="28">
      <c r="A28" s="11" t="n">
        <v>46114</v>
      </c>
      <c r="B28" s="6" t="n">
        <v>-315.95</v>
      </c>
      <c r="C28" s="0" t="s">
        <v>241</v>
      </c>
      <c r="D28" s="0"/>
      <c r="E28" s="0"/>
      <c r="F28" s="0"/>
      <c r="G28" s="11" t="n">
        <v>46168</v>
      </c>
      <c r="H28" s="6" t="n">
        <v>197.38</v>
      </c>
      <c r="I28" s="0" t="s">
        <v>240</v>
      </c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11" t="n">
        <v>46209</v>
      </c>
      <c r="W28" s="6" t="n">
        <v>253.58</v>
      </c>
      <c r="X28" s="0" t="s">
        <v>240</v>
      </c>
      <c r="Y28" s="0"/>
      <c r="Z28" s="0"/>
      <c r="AA28" s="0"/>
      <c r="AB28" s="0"/>
      <c r="AC28" s="8" t="s">
        <f>=-SUM(AC2:AC26)</f>
      </c>
      <c r="AD28" s="0" t="s">
        <v>243</v>
      </c>
      <c r="AE28" s="0"/>
      <c r="AF28" s="0"/>
      <c r="AG28" s="0"/>
      <c r="AH28" s="0"/>
      <c r="AI28" s="0"/>
      <c r="AJ28" s="0"/>
      <c r="AK28" s="11" t="n">
        <v>46035</v>
      </c>
      <c r="AL28" s="6" t="n">
        <v>306.53</v>
      </c>
      <c r="AM28" s="0" t="s">
        <v>240</v>
      </c>
    </row>
    <row collapsed="false" customFormat="false" customHeight="false" hidden="false" ht="12.1" outlineLevel="0" r="29">
      <c r="A29" s="11" t="n">
        <v>46121</v>
      </c>
      <c r="B29" s="6" t="n">
        <v>640.4</v>
      </c>
      <c r="C29" s="0" t="s">
        <v>240</v>
      </c>
      <c r="D29" s="0"/>
      <c r="E29" s="0"/>
      <c r="F29" s="0"/>
      <c r="G29" s="11" t="n">
        <v>46168</v>
      </c>
      <c r="H29" s="6" t="n">
        <v>197.62</v>
      </c>
      <c r="I29" s="0" t="s">
        <v>240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11" t="n">
        <v>46212</v>
      </c>
      <c r="W29" s="6" t="n">
        <v>254.98</v>
      </c>
      <c r="X29" s="0" t="s">
        <v>240</v>
      </c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11" t="n">
        <v>46035</v>
      </c>
      <c r="AL29" s="6" t="n">
        <v>2.32</v>
      </c>
      <c r="AM29" s="0" t="s">
        <v>240</v>
      </c>
    </row>
    <row collapsed="false" customFormat="false" customHeight="false" hidden="false" ht="12.1" outlineLevel="0" r="30">
      <c r="A30" s="11" t="n">
        <v>46122</v>
      </c>
      <c r="B30" s="6" t="n">
        <v>318.81</v>
      </c>
      <c r="C30" s="0" t="s">
        <v>240</v>
      </c>
      <c r="D30" s="0"/>
      <c r="E30" s="0"/>
      <c r="F30" s="0"/>
      <c r="G30" s="11" t="n">
        <v>46181</v>
      </c>
      <c r="H30" s="6" t="n">
        <v>102.17</v>
      </c>
      <c r="I30" s="0" t="s">
        <v>240</v>
      </c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11" t="n">
        <v>46219</v>
      </c>
      <c r="W30" s="6" t="n">
        <v>240.92</v>
      </c>
      <c r="X30" s="0" t="s">
        <v>240</v>
      </c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11" t="n">
        <v>46036</v>
      </c>
      <c r="AL30" s="6" t="n">
        <v>109.21</v>
      </c>
      <c r="AM30" s="0" t="s">
        <v>240</v>
      </c>
    </row>
    <row collapsed="false" customFormat="false" customHeight="false" hidden="false" ht="12.1" outlineLevel="0" r="31">
      <c r="A31" s="11" t="n">
        <v>46125</v>
      </c>
      <c r="B31" s="6" t="n">
        <v>-316.86</v>
      </c>
      <c r="C31" s="0" t="s">
        <v>241</v>
      </c>
      <c r="D31" s="0"/>
      <c r="E31" s="0"/>
      <c r="F31" s="0"/>
      <c r="G31" s="11" t="n">
        <v>46197</v>
      </c>
      <c r="H31" s="6" t="n">
        <v>84.24</v>
      </c>
      <c r="I31" s="0" t="s">
        <v>240</v>
      </c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11" t="n">
        <v>46239</v>
      </c>
      <c r="W31" s="6" t="n">
        <v>548.72</v>
      </c>
      <c r="X31" s="0" t="s">
        <v>240</v>
      </c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11" t="n">
        <v>46036</v>
      </c>
      <c r="AL31" s="6" t="n">
        <v>1.16</v>
      </c>
      <c r="AM31" s="0" t="s">
        <v>240</v>
      </c>
    </row>
    <row collapsed="false" customFormat="false" customHeight="false" hidden="false" ht="12.1" outlineLevel="0" r="32">
      <c r="A32" s="11" t="n">
        <v>46129</v>
      </c>
      <c r="B32" s="6" t="n">
        <v>323.6</v>
      </c>
      <c r="C32" s="0" t="s">
        <v>240</v>
      </c>
      <c r="D32" s="0"/>
      <c r="E32" s="0"/>
      <c r="F32" s="0"/>
      <c r="G32" s="11" t="n">
        <v>46197</v>
      </c>
      <c r="H32" s="6" t="n">
        <v>168.48</v>
      </c>
      <c r="I32" s="0" t="s">
        <v>240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11" t="n">
        <v>46239</v>
      </c>
      <c r="W32" s="6" t="n">
        <v>274.38</v>
      </c>
      <c r="X32" s="0" t="s">
        <v>240</v>
      </c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11" t="n">
        <v>46037</v>
      </c>
      <c r="AL32" s="6" t="n">
        <v>4.65</v>
      </c>
      <c r="AM32" s="0" t="s">
        <v>240</v>
      </c>
    </row>
    <row collapsed="false" customFormat="false" customHeight="false" hidden="false" ht="12.1" outlineLevel="0" r="33">
      <c r="A33" s="11" t="n">
        <v>46129</v>
      </c>
      <c r="B33" s="6" t="n">
        <v>-323.62</v>
      </c>
      <c r="C33" s="0" t="s">
        <v>241</v>
      </c>
      <c r="D33" s="0"/>
      <c r="E33" s="0"/>
      <c r="F33" s="0"/>
      <c r="G33" s="11" t="n">
        <v>46198</v>
      </c>
      <c r="H33" s="6" t="n">
        <v>78.58</v>
      </c>
      <c r="I33" s="0" t="s">
        <v>240</v>
      </c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11" t="n">
        <v>46244</v>
      </c>
      <c r="W33" s="6" t="n">
        <v>-123.6</v>
      </c>
      <c r="X33" s="0" t="s">
        <v>230</v>
      </c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11" t="n">
        <v>46038</v>
      </c>
      <c r="AL33" s="6" t="n">
        <v>6.98</v>
      </c>
      <c r="AM33" s="0" t="s">
        <v>240</v>
      </c>
    </row>
    <row collapsed="false" customFormat="false" customHeight="false" hidden="false" ht="12.1" outlineLevel="0" r="34">
      <c r="A34" s="11" t="n">
        <v>46129</v>
      </c>
      <c r="B34" s="6" t="n">
        <v>-323.62</v>
      </c>
      <c r="C34" s="0" t="s">
        <v>241</v>
      </c>
      <c r="D34" s="0"/>
      <c r="E34" s="0"/>
      <c r="F34" s="0"/>
      <c r="G34" s="11" t="n">
        <v>46209</v>
      </c>
      <c r="H34" s="6" t="n">
        <v>155.48</v>
      </c>
      <c r="I34" s="0" t="s">
        <v>240</v>
      </c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11" t="n">
        <v>46247</v>
      </c>
      <c r="W34" s="6" t="n">
        <v>552.68</v>
      </c>
      <c r="X34" s="0" t="s">
        <v>240</v>
      </c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11" t="n">
        <v>46041</v>
      </c>
      <c r="AL34" s="6" t="n">
        <v>423.81</v>
      </c>
      <c r="AM34" s="0" t="s">
        <v>240</v>
      </c>
    </row>
    <row collapsed="false" customFormat="false" customHeight="false" hidden="false" ht="12.1" outlineLevel="0" r="35">
      <c r="A35" s="11" t="n">
        <v>46129</v>
      </c>
      <c r="B35" s="6" t="n">
        <v>-3236.21</v>
      </c>
      <c r="C35" s="0" t="s">
        <v>241</v>
      </c>
      <c r="D35" s="0"/>
      <c r="E35" s="0"/>
      <c r="F35" s="0"/>
      <c r="G35" s="11" t="n">
        <v>46213</v>
      </c>
      <c r="H35" s="6" t="n">
        <v>150.31</v>
      </c>
      <c r="I35" s="0" t="s">
        <v>240</v>
      </c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11" t="n">
        <v>46251</v>
      </c>
      <c r="W35" s="6" t="n">
        <v>252.86</v>
      </c>
      <c r="X35" s="0" t="s">
        <v>240</v>
      </c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11" t="n">
        <v>46041</v>
      </c>
      <c r="AL35" s="6" t="n">
        <v>3.49</v>
      </c>
      <c r="AM35" s="0" t="s">
        <v>240</v>
      </c>
    </row>
    <row collapsed="false" customFormat="false" customHeight="false" hidden="false" ht="12.1" outlineLevel="0" r="36">
      <c r="A36" s="11" t="n">
        <v>46129</v>
      </c>
      <c r="B36" s="6" t="n">
        <v>-2265.42</v>
      </c>
      <c r="C36" s="0" t="s">
        <v>241</v>
      </c>
      <c r="D36" s="0"/>
      <c r="E36" s="0"/>
      <c r="F36" s="0"/>
      <c r="G36" s="11" t="n">
        <v>46213</v>
      </c>
      <c r="H36" s="6" t="n">
        <v>751.57</v>
      </c>
      <c r="I36" s="0" t="s">
        <v>240</v>
      </c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11" t="n">
        <v>46269</v>
      </c>
      <c r="W36" s="6" t="n">
        <v>790.68</v>
      </c>
      <c r="X36" s="0" t="s">
        <v>240</v>
      </c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11" t="n">
        <v>46043</v>
      </c>
      <c r="AL36" s="6" t="n">
        <v>4.66</v>
      </c>
      <c r="AM36" s="0" t="s">
        <v>240</v>
      </c>
    </row>
    <row collapsed="false" customFormat="false" customHeight="false" hidden="false" ht="12.1" outlineLevel="0" r="37">
      <c r="A37" s="11" t="n">
        <v>46129</v>
      </c>
      <c r="B37" s="6" t="n">
        <v>-323.62</v>
      </c>
      <c r="C37" s="0" t="s">
        <v>241</v>
      </c>
      <c r="D37" s="0"/>
      <c r="E37" s="0"/>
      <c r="F37" s="0"/>
      <c r="G37" s="11" t="n">
        <v>46213</v>
      </c>
      <c r="H37" s="6" t="n">
        <v>150.31</v>
      </c>
      <c r="I37" s="0" t="s">
        <v>240</v>
      </c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11" t="n">
        <v>46269</v>
      </c>
      <c r="W37" s="6" t="n">
        <v>263.46</v>
      </c>
      <c r="X37" s="0" t="s">
        <v>240</v>
      </c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11" t="n">
        <v>46043</v>
      </c>
      <c r="AL37" s="6" t="n">
        <v>4.66</v>
      </c>
      <c r="AM37" s="0" t="s">
        <v>240</v>
      </c>
    </row>
    <row collapsed="false" customFormat="false" customHeight="false" hidden="false" ht="12.1" outlineLevel="0" r="38">
      <c r="A38" s="11" t="n">
        <v>46129</v>
      </c>
      <c r="B38" s="6" t="n">
        <v>-2912.59</v>
      </c>
      <c r="C38" s="0" t="s">
        <v>241</v>
      </c>
      <c r="D38" s="0"/>
      <c r="E38" s="0"/>
      <c r="F38" s="0"/>
      <c r="G38" s="11" t="n">
        <v>46219</v>
      </c>
      <c r="H38" s="6" t="n">
        <v>62.71</v>
      </c>
      <c r="I38" s="0" t="s">
        <v>240</v>
      </c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11" t="n">
        <v>46283</v>
      </c>
      <c r="W38" s="8" t="s">
        <f>=-Портфель!K9</f>
      </c>
      <c r="X38" s="0" t="s">
        <v>242</v>
      </c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11" t="n">
        <v>46044</v>
      </c>
      <c r="AL38" s="6" t="n">
        <v>6.99</v>
      </c>
      <c r="AM38" s="0" t="s">
        <v>240</v>
      </c>
    </row>
    <row collapsed="false" customFormat="false" customHeight="false" hidden="false" ht="12.1" outlineLevel="0" r="39">
      <c r="A39" s="11" t="n">
        <v>46129</v>
      </c>
      <c r="B39" s="6" t="n">
        <v>-7766.9</v>
      </c>
      <c r="C39" s="0" t="s">
        <v>241</v>
      </c>
      <c r="D39" s="0"/>
      <c r="E39" s="0"/>
      <c r="F39" s="0"/>
      <c r="G39" s="11" t="n">
        <v>46223</v>
      </c>
      <c r="H39" s="6" t="n">
        <v>117.7</v>
      </c>
      <c r="I39" s="0" t="s">
        <v>240</v>
      </c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10" t="s">
        <f>=XIRR(W2:W38,V2:V38)</f>
      </c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11" t="n">
        <v>46045</v>
      </c>
      <c r="AL39" s="6" t="n">
        <v>10.5</v>
      </c>
      <c r="AM39" s="0" t="s">
        <v>240</v>
      </c>
    </row>
    <row collapsed="false" customFormat="false" customHeight="false" hidden="false" ht="12.1" outlineLevel="0" r="40">
      <c r="A40" s="11" t="n">
        <v>46129</v>
      </c>
      <c r="B40" s="6" t="n">
        <v>-323.62</v>
      </c>
      <c r="C40" s="0" t="s">
        <v>241</v>
      </c>
      <c r="D40" s="0"/>
      <c r="E40" s="0"/>
      <c r="F40" s="0"/>
      <c r="G40" s="11" t="n">
        <v>46223</v>
      </c>
      <c r="H40" s="6" t="n">
        <v>117.02</v>
      </c>
      <c r="I40" s="0" t="s">
        <v>240</v>
      </c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8" t="s">
        <f>=-SUM(W2:W38)</f>
      </c>
      <c r="X40" s="0" t="s">
        <v>243</v>
      </c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11" t="n">
        <v>46048</v>
      </c>
      <c r="AL40" s="6" t="n">
        <v>21.02</v>
      </c>
      <c r="AM40" s="0" t="s">
        <v>240</v>
      </c>
    </row>
    <row collapsed="false" customFormat="false" customHeight="false" hidden="false" ht="12.1" outlineLevel="0" r="41">
      <c r="A41" s="11" t="n">
        <v>46146</v>
      </c>
      <c r="B41" s="6" t="n">
        <v>320.37</v>
      </c>
      <c r="C41" s="0" t="s">
        <v>240</v>
      </c>
      <c r="D41" s="0"/>
      <c r="E41" s="0"/>
      <c r="F41" s="0"/>
      <c r="G41" s="11" t="n">
        <v>46225</v>
      </c>
      <c r="H41" s="6" t="n">
        <v>1499.71</v>
      </c>
      <c r="I41" s="0" t="s">
        <v>240</v>
      </c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11" t="n">
        <v>46049</v>
      </c>
      <c r="AL41" s="6" t="n">
        <v>7.01</v>
      </c>
      <c r="AM41" s="0" t="s">
        <v>240</v>
      </c>
    </row>
    <row collapsed="false" customFormat="false" customHeight="false" hidden="false" ht="12.1" outlineLevel="0" r="42">
      <c r="A42" s="11" t="n">
        <v>46150</v>
      </c>
      <c r="B42" s="6" t="n">
        <v>321.76</v>
      </c>
      <c r="C42" s="0" t="s">
        <v>240</v>
      </c>
      <c r="D42" s="0"/>
      <c r="E42" s="0"/>
      <c r="F42" s="0"/>
      <c r="G42" s="11" t="n">
        <v>46227</v>
      </c>
      <c r="H42" s="6" t="n">
        <v>299.67</v>
      </c>
      <c r="I42" s="0" t="s">
        <v>240</v>
      </c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11" t="n">
        <v>46051</v>
      </c>
      <c r="AL42" s="6" t="n">
        <v>22.2</v>
      </c>
      <c r="AM42" s="0" t="s">
        <v>240</v>
      </c>
    </row>
    <row collapsed="false" customFormat="false" customHeight="false" hidden="false" ht="12.1" outlineLevel="0" r="43">
      <c r="A43" s="11" t="n">
        <v>46150</v>
      </c>
      <c r="B43" s="6" t="n">
        <v>321.5</v>
      </c>
      <c r="C43" s="0" t="s">
        <v>240</v>
      </c>
      <c r="D43" s="0"/>
      <c r="E43" s="0"/>
      <c r="F43" s="0"/>
      <c r="G43" s="11" t="n">
        <v>46227</v>
      </c>
      <c r="H43" s="6" t="n">
        <v>150.47</v>
      </c>
      <c r="I43" s="0" t="s">
        <v>240</v>
      </c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11" t="n">
        <v>46051</v>
      </c>
      <c r="AL43" s="6" t="n">
        <v>1.17</v>
      </c>
      <c r="AM43" s="0" t="s">
        <v>240</v>
      </c>
    </row>
    <row collapsed="false" customFormat="false" customHeight="false" hidden="false" ht="12.1" outlineLevel="0" r="44">
      <c r="A44" s="11" t="n">
        <v>46154</v>
      </c>
      <c r="B44" s="6" t="n">
        <v>652.26</v>
      </c>
      <c r="C44" s="0" t="s">
        <v>240</v>
      </c>
      <c r="D44" s="0"/>
      <c r="E44" s="0"/>
      <c r="F44" s="0"/>
      <c r="G44" s="11" t="n">
        <v>46240</v>
      </c>
      <c r="H44" s="6" t="n">
        <v>-1505.4</v>
      </c>
      <c r="I44" s="0" t="s">
        <v>229</v>
      </c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11" t="n">
        <v>46052</v>
      </c>
      <c r="AL44" s="6" t="n">
        <v>7.02</v>
      </c>
      <c r="AM44" s="0" t="s">
        <v>240</v>
      </c>
    </row>
    <row collapsed="false" customFormat="false" customHeight="false" hidden="false" ht="12.1" outlineLevel="0" r="45">
      <c r="A45" s="11" t="n">
        <v>46174</v>
      </c>
      <c r="B45" s="6" t="n">
        <v>645.29</v>
      </c>
      <c r="C45" s="0" t="s">
        <v>240</v>
      </c>
      <c r="D45" s="0"/>
      <c r="E45" s="0"/>
      <c r="F45" s="0"/>
      <c r="G45" s="11" t="n">
        <v>46244</v>
      </c>
      <c r="H45" s="6" t="n">
        <v>91.91</v>
      </c>
      <c r="I45" s="0" t="s">
        <v>240</v>
      </c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11" t="n">
        <v>46055</v>
      </c>
      <c r="AL45" s="6" t="n">
        <v>19.9</v>
      </c>
      <c r="AM45" s="0" t="s">
        <v>240</v>
      </c>
    </row>
    <row collapsed="false" customFormat="false" customHeight="false" hidden="false" ht="12.1" outlineLevel="0" r="46">
      <c r="A46" s="11" t="n">
        <v>46223</v>
      </c>
      <c r="B46" s="6" t="n">
        <v>-1146.4</v>
      </c>
      <c r="C46" s="0" t="s">
        <v>218</v>
      </c>
      <c r="D46" s="0"/>
      <c r="E46" s="0"/>
      <c r="F46" s="0"/>
      <c r="G46" s="11" t="n">
        <v>46244</v>
      </c>
      <c r="H46" s="6" t="n">
        <v>91.5</v>
      </c>
      <c r="I46" s="0" t="s">
        <v>240</v>
      </c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11" t="n">
        <v>46056</v>
      </c>
      <c r="AL46" s="6" t="n">
        <v>395.76</v>
      </c>
      <c r="AM46" s="0" t="s">
        <v>240</v>
      </c>
    </row>
    <row collapsed="false" customFormat="false" customHeight="false" hidden="false" ht="12.1" outlineLevel="0" r="47">
      <c r="A47" s="11" t="n">
        <v>46223</v>
      </c>
      <c r="B47" s="6" t="n">
        <v>1026.25</v>
      </c>
      <c r="C47" s="0" t="s">
        <v>240</v>
      </c>
      <c r="D47" s="0"/>
      <c r="E47" s="0"/>
      <c r="F47" s="0"/>
      <c r="G47" s="11" t="n">
        <v>46251</v>
      </c>
      <c r="H47" s="6" t="n">
        <v>232.43</v>
      </c>
      <c r="I47" s="0" t="s">
        <v>240</v>
      </c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11" t="n">
        <v>46056</v>
      </c>
      <c r="AL47" s="6" t="n">
        <v>3.51</v>
      </c>
      <c r="AM47" s="0" t="s">
        <v>240</v>
      </c>
    </row>
    <row collapsed="false" customFormat="false" customHeight="false" hidden="false" ht="12.1" outlineLevel="0" r="48">
      <c r="A48" s="11" t="n">
        <v>46227</v>
      </c>
      <c r="B48" s="6" t="n">
        <v>267.83</v>
      </c>
      <c r="C48" s="0" t="s">
        <v>240</v>
      </c>
      <c r="D48" s="0"/>
      <c r="E48" s="0"/>
      <c r="F48" s="0"/>
      <c r="G48" s="11" t="n">
        <v>46251</v>
      </c>
      <c r="H48" s="6" t="n">
        <v>929.98</v>
      </c>
      <c r="I48" s="0" t="s">
        <v>240</v>
      </c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11" t="n">
        <v>46056</v>
      </c>
      <c r="AL48" s="6" t="n">
        <v>5.86</v>
      </c>
      <c r="AM48" s="0" t="s">
        <v>240</v>
      </c>
    </row>
    <row collapsed="false" customFormat="false" customHeight="false" hidden="false" ht="12.1" outlineLevel="0" r="49">
      <c r="A49" s="11" t="n">
        <v>46238</v>
      </c>
      <c r="B49" s="6" t="n">
        <v>1137.6</v>
      </c>
      <c r="C49" s="0" t="s">
        <v>240</v>
      </c>
      <c r="D49" s="0"/>
      <c r="E49" s="0"/>
      <c r="F49" s="0"/>
      <c r="G49" s="11" t="n">
        <v>46253</v>
      </c>
      <c r="H49" s="6" t="n">
        <v>6682.99</v>
      </c>
      <c r="I49" s="0" t="s">
        <v>240</v>
      </c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11" t="n">
        <v>46057</v>
      </c>
      <c r="AL49" s="6" t="n">
        <v>18.74</v>
      </c>
      <c r="AM49" s="0" t="s">
        <v>240</v>
      </c>
    </row>
    <row collapsed="false" customFormat="false" customHeight="false" hidden="false" ht="12.1" outlineLevel="0" r="50">
      <c r="A50" s="11" t="n">
        <v>46245</v>
      </c>
      <c r="B50" s="6" t="n">
        <v>286.99</v>
      </c>
      <c r="C50" s="0" t="s">
        <v>240</v>
      </c>
      <c r="D50" s="0"/>
      <c r="E50" s="0"/>
      <c r="F50" s="0"/>
      <c r="G50" s="11" t="n">
        <v>46254</v>
      </c>
      <c r="H50" s="6" t="n">
        <v>312.31</v>
      </c>
      <c r="I50" s="0" t="s">
        <v>240</v>
      </c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11" t="n">
        <v>46059</v>
      </c>
      <c r="AL50" s="6" t="n">
        <v>7.04</v>
      </c>
      <c r="AM50" s="0" t="s">
        <v>240</v>
      </c>
    </row>
    <row collapsed="false" customFormat="false" customHeight="false" hidden="false" ht="12.1" outlineLevel="0" r="51">
      <c r="A51" s="11" t="n">
        <v>46279</v>
      </c>
      <c r="B51" s="6" t="n">
        <v>4581.72</v>
      </c>
      <c r="C51" s="0" t="s">
        <v>240</v>
      </c>
      <c r="D51" s="0"/>
      <c r="E51" s="0"/>
      <c r="F51" s="0"/>
      <c r="G51" s="11" t="n">
        <v>46259</v>
      </c>
      <c r="H51" s="6" t="n">
        <v>460.31</v>
      </c>
      <c r="I51" s="0" t="s">
        <v>240</v>
      </c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11" t="n">
        <v>46062</v>
      </c>
      <c r="AL51" s="6" t="n">
        <v>228.87</v>
      </c>
      <c r="AM51" s="0" t="s">
        <v>240</v>
      </c>
    </row>
    <row collapsed="false" customFormat="false" customHeight="false" hidden="false" ht="12.1" outlineLevel="0" r="52">
      <c r="A52" s="11" t="n">
        <v>46279</v>
      </c>
      <c r="B52" s="6" t="n">
        <v>576.27</v>
      </c>
      <c r="C52" s="0" t="s">
        <v>240</v>
      </c>
      <c r="D52" s="0"/>
      <c r="E52" s="0"/>
      <c r="F52" s="0"/>
      <c r="G52" s="11" t="n">
        <v>46269</v>
      </c>
      <c r="H52" s="6" t="n">
        <v>840.17</v>
      </c>
      <c r="I52" s="0" t="s">
        <v>240</v>
      </c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11" t="n">
        <v>46062</v>
      </c>
      <c r="AL52" s="6" t="n">
        <v>2.35</v>
      </c>
      <c r="AM52" s="0" t="s">
        <v>240</v>
      </c>
    </row>
    <row collapsed="false" customFormat="false" customHeight="false" hidden="false" ht="12.1" outlineLevel="0" r="53">
      <c r="A53" s="11" t="n">
        <v>46283</v>
      </c>
      <c r="B53" s="8" t="s">
        <f>=-Портфель!K2</f>
      </c>
      <c r="C53" s="0" t="s">
        <v>242</v>
      </c>
      <c r="D53" s="0"/>
      <c r="E53" s="0"/>
      <c r="F53" s="0"/>
      <c r="G53" s="11" t="n">
        <v>46269</v>
      </c>
      <c r="H53" s="6" t="n">
        <v>912.79</v>
      </c>
      <c r="I53" s="0" t="s">
        <v>240</v>
      </c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11" t="n">
        <v>46064</v>
      </c>
      <c r="AL53" s="6" t="n">
        <v>1.17</v>
      </c>
      <c r="AM53" s="0" t="s">
        <v>240</v>
      </c>
    </row>
    <row collapsed="false" customFormat="false" customHeight="false" hidden="false" ht="12.1" outlineLevel="0" r="54">
      <c r="A54" s="0"/>
      <c r="B54" s="10" t="s">
        <f>=XIRR(B2:B53,A2:A53)</f>
      </c>
      <c r="C54" s="0"/>
      <c r="D54" s="0"/>
      <c r="E54" s="0"/>
      <c r="F54" s="0"/>
      <c r="G54" s="11" t="n">
        <v>46269</v>
      </c>
      <c r="H54" s="6" t="n">
        <v>141.15</v>
      </c>
      <c r="I54" s="0" t="s">
        <v>240</v>
      </c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11" t="n">
        <v>46065</v>
      </c>
      <c r="AL54" s="6" t="n">
        <v>1.17</v>
      </c>
      <c r="AM54" s="0" t="s">
        <v>240</v>
      </c>
    </row>
    <row collapsed="false" customFormat="false" customHeight="false" hidden="false" ht="12.1" outlineLevel="0" r="55">
      <c r="A55" s="0"/>
      <c r="B55" s="8" t="s">
        <f>=-SUM(B2:B53)</f>
      </c>
      <c r="C55" s="0" t="s">
        <v>243</v>
      </c>
      <c r="D55" s="0"/>
      <c r="E55" s="0"/>
      <c r="F55" s="0"/>
      <c r="G55" s="11" t="n">
        <v>46273</v>
      </c>
      <c r="H55" s="6" t="n">
        <v>210.46</v>
      </c>
      <c r="I55" s="0" t="s">
        <v>240</v>
      </c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11" t="n">
        <v>46066</v>
      </c>
      <c r="AL55" s="6" t="n">
        <v>8.23</v>
      </c>
      <c r="AM55" s="0" t="s">
        <v>240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11" t="n">
        <v>46283</v>
      </c>
      <c r="H56" s="8" t="s">
        <f>=-Портфель!K4</f>
      </c>
      <c r="I56" s="0" t="s">
        <v>242</v>
      </c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11" t="n">
        <v>46069</v>
      </c>
      <c r="AL56" s="6" t="n">
        <v>3.53</v>
      </c>
      <c r="AM56" s="0" t="s">
        <v>240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10" t="s">
        <f>=XIRR(H2:H56,G2:G56)</f>
      </c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11" t="n">
        <v>46069</v>
      </c>
      <c r="AL57" s="6" t="n">
        <v>296.43</v>
      </c>
      <c r="AM57" s="0" t="s">
        <v>240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8" t="s">
        <f>=-SUM(H2:H56)</f>
      </c>
      <c r="I58" s="0" t="s">
        <v>243</v>
      </c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11" t="n">
        <v>46069</v>
      </c>
      <c r="AL58" s="6" t="n">
        <v>3.53</v>
      </c>
      <c r="AM58" s="0" t="s">
        <v>240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11" t="n">
        <v>46071</v>
      </c>
      <c r="AL59" s="6" t="n">
        <v>4.71</v>
      </c>
      <c r="AM59" s="0" t="s">
        <v>240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11" t="n">
        <v>46072</v>
      </c>
      <c r="AL60" s="6" t="n">
        <v>101.31</v>
      </c>
      <c r="AM60" s="0" t="s">
        <v>240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11" t="n">
        <v>46072</v>
      </c>
      <c r="AL61" s="6" t="n">
        <v>1.18</v>
      </c>
      <c r="AM61" s="0" t="s">
        <v>240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11" t="n">
        <v>46073</v>
      </c>
      <c r="AL62" s="6" t="n">
        <v>2.36</v>
      </c>
      <c r="AM62" s="0" t="s">
        <v>240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11" t="n">
        <v>46076</v>
      </c>
      <c r="AL63" s="6" t="n">
        <v>22.42</v>
      </c>
      <c r="AM63" s="0" t="s">
        <v>240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11" t="n">
        <v>46076</v>
      </c>
      <c r="AL64" s="6" t="n">
        <v>9.44</v>
      </c>
      <c r="AM64" s="0" t="s">
        <v>240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11" t="n">
        <v>46077</v>
      </c>
      <c r="AL65" s="6" t="n">
        <v>3.54</v>
      </c>
      <c r="AM65" s="0" t="s">
        <v>240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11" t="n">
        <v>46077</v>
      </c>
      <c r="AL66" s="6" t="n">
        <v>16.51</v>
      </c>
      <c r="AM66" s="0" t="s">
        <v>240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11" t="n">
        <v>46078</v>
      </c>
      <c r="AL67" s="6" t="n">
        <v>14.16</v>
      </c>
      <c r="AM67" s="0" t="s">
        <v>240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11" t="n">
        <v>46079</v>
      </c>
      <c r="AL68" s="6" t="n">
        <v>9.45</v>
      </c>
      <c r="AM68" s="0" t="s">
        <v>240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11" t="n">
        <v>46083</v>
      </c>
      <c r="AL69" s="6" t="n">
        <v>30.75</v>
      </c>
      <c r="AM69" s="0" t="s">
        <v>240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11" t="n">
        <v>46083</v>
      </c>
      <c r="AL70" s="6" t="n">
        <v>205.74</v>
      </c>
      <c r="AM70" s="0" t="s">
        <v>240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11" t="n">
        <v>46084</v>
      </c>
      <c r="AL71" s="6" t="n">
        <v>8.28</v>
      </c>
      <c r="AM71" s="0" t="s">
        <v>240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11" t="n">
        <v>46084</v>
      </c>
      <c r="AL72" s="6" t="n">
        <v>3.55</v>
      </c>
      <c r="AM72" s="0" t="s">
        <v>240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11" t="n">
        <v>46087</v>
      </c>
      <c r="AL73" s="6" t="n">
        <v>2.37</v>
      </c>
      <c r="AM73" s="0" t="s">
        <v>240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11" t="n">
        <v>46090</v>
      </c>
      <c r="AL74" s="6" t="n">
        <v>299.98</v>
      </c>
      <c r="AM74" s="0" t="s">
        <v>240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11" t="n">
        <v>46090</v>
      </c>
      <c r="AL75" s="6" t="n">
        <v>2.37</v>
      </c>
      <c r="AM75" s="0" t="s">
        <v>240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11" t="n">
        <v>46092</v>
      </c>
      <c r="AL76" s="6" t="n">
        <v>7.12</v>
      </c>
      <c r="AM76" s="0" t="s">
        <v>240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11" t="n">
        <v>46093</v>
      </c>
      <c r="AL77" s="6" t="n">
        <v>2.37</v>
      </c>
      <c r="AM77" s="0" t="s">
        <v>240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11" t="n">
        <v>46094</v>
      </c>
      <c r="AL78" s="6" t="n">
        <v>3.57</v>
      </c>
      <c r="AM78" s="0" t="s">
        <v>240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11" t="n">
        <v>46094</v>
      </c>
      <c r="AL79" s="6" t="n">
        <v>7.13</v>
      </c>
      <c r="AM79" s="0" t="s">
        <v>240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11" t="n">
        <v>46097</v>
      </c>
      <c r="AL80" s="6" t="n">
        <v>217.51</v>
      </c>
      <c r="AM80" s="0" t="s">
        <v>240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11" t="n">
        <v>46097</v>
      </c>
      <c r="AL81" s="6" t="n">
        <v>7.13</v>
      </c>
      <c r="AM81" s="0" t="s">
        <v>240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11" t="n">
        <v>46099</v>
      </c>
      <c r="AL82" s="6" t="n">
        <v>2.38</v>
      </c>
      <c r="AM82" s="0" t="s">
        <v>240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11" t="n">
        <v>46104</v>
      </c>
      <c r="AL83" s="6" t="n">
        <v>4.77</v>
      </c>
      <c r="AM83" s="0" t="s">
        <v>240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11" t="n">
        <v>46105</v>
      </c>
      <c r="AL84" s="6" t="n">
        <v>9.53</v>
      </c>
      <c r="AM84" s="0" t="s">
        <v>240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11" t="n">
        <v>46106</v>
      </c>
      <c r="AL85" s="6" t="n">
        <v>1.19</v>
      </c>
      <c r="AM85" s="0" t="s">
        <v>240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11" t="n">
        <v>46107</v>
      </c>
      <c r="AL86" s="6" t="n">
        <v>2.39</v>
      </c>
      <c r="AM86" s="0" t="s">
        <v>240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11" t="n">
        <v>46108</v>
      </c>
      <c r="AL87" s="6" t="n">
        <v>8.36</v>
      </c>
      <c r="AM87" s="0" t="s">
        <v>240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11" t="n">
        <v>46112</v>
      </c>
      <c r="AL88" s="6" t="n">
        <v>4.78</v>
      </c>
      <c r="AM88" s="0" t="s">
        <v>240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11" t="n">
        <v>46113</v>
      </c>
      <c r="AL89" s="6" t="n">
        <v>103.98</v>
      </c>
      <c r="AM89" s="0" t="s">
        <v>240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11" t="n">
        <v>46113</v>
      </c>
      <c r="AL90" s="6" t="n">
        <v>1.2</v>
      </c>
      <c r="AM90" s="0" t="s">
        <v>240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11" t="n">
        <v>46114</v>
      </c>
      <c r="AL91" s="6" t="n">
        <v>1.2</v>
      </c>
      <c r="AM91" s="0" t="s">
        <v>240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11" t="n">
        <v>46118</v>
      </c>
      <c r="AL92" s="6" t="n">
        <v>396.37</v>
      </c>
      <c r="AM92" s="0" t="s">
        <v>240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11" t="n">
        <v>46118</v>
      </c>
      <c r="AL93" s="6" t="n">
        <v>3.59</v>
      </c>
      <c r="AM93" s="0" t="s">
        <v>240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11" t="n">
        <v>46119</v>
      </c>
      <c r="AL94" s="6" t="n">
        <v>9.58</v>
      </c>
      <c r="AM94" s="0" t="s">
        <v>240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11" t="n">
        <v>46120</v>
      </c>
      <c r="AL95" s="6" t="n">
        <v>4.79</v>
      </c>
      <c r="AM95" s="0" t="s">
        <v>240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11" t="n">
        <v>46122</v>
      </c>
      <c r="AL96" s="6" t="n">
        <v>3.6</v>
      </c>
      <c r="AM96" s="0" t="s">
        <v>240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11" t="n">
        <v>46125</v>
      </c>
      <c r="AL97" s="6" t="n">
        <v>105.65</v>
      </c>
      <c r="AM97" s="0" t="s">
        <v>240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11" t="n">
        <v>46125</v>
      </c>
      <c r="AL98" s="6" t="n">
        <v>1.2</v>
      </c>
      <c r="AM98" s="0" t="s">
        <v>240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  <c r="AH99" s="0"/>
      <c r="AI99" s="0"/>
      <c r="AJ99" s="0"/>
      <c r="AK99" s="11" t="n">
        <v>46126</v>
      </c>
      <c r="AL99" s="6" t="n">
        <v>4.8</v>
      </c>
      <c r="AM99" s="0" t="s">
        <v>240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  <c r="AH100" s="0"/>
      <c r="AI100" s="0"/>
      <c r="AJ100" s="0"/>
      <c r="AK100" s="11" t="n">
        <v>46127</v>
      </c>
      <c r="AL100" s="6" t="n">
        <v>78.1</v>
      </c>
      <c r="AM100" s="0" t="s">
        <v>240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11" t="n">
        <v>46127</v>
      </c>
      <c r="AL101" s="6" t="n">
        <v>15.62</v>
      </c>
      <c r="AM101" s="0" t="s">
        <v>240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11" t="n">
        <v>46127</v>
      </c>
      <c r="AL102" s="6" t="n">
        <v>25.23</v>
      </c>
      <c r="AM102" s="0" t="s">
        <v>240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11" t="n">
        <v>46128</v>
      </c>
      <c r="AL103" s="6" t="n">
        <v>161.07</v>
      </c>
      <c r="AM103" s="0" t="s">
        <v>240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11" t="n">
        <v>46128</v>
      </c>
      <c r="AL104" s="6" t="n">
        <v>1.2</v>
      </c>
      <c r="AM104" s="0" t="s">
        <v>240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11" t="n">
        <v>46128</v>
      </c>
      <c r="AL105" s="6" t="n">
        <v>62.5</v>
      </c>
      <c r="AM105" s="0" t="s">
        <v>240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11" t="n">
        <v>46128</v>
      </c>
      <c r="AL106" s="6" t="n">
        <v>1.2</v>
      </c>
      <c r="AM106" s="0" t="s">
        <v>240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11" t="n">
        <v>46129</v>
      </c>
      <c r="AL107" s="6" t="n">
        <v>31.27</v>
      </c>
      <c r="AM107" s="0" t="s">
        <v>240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11" t="n">
        <v>46133</v>
      </c>
      <c r="AL108" s="6" t="n">
        <v>1058.4</v>
      </c>
      <c r="AM108" s="0" t="s">
        <v>240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11" t="n">
        <v>46133</v>
      </c>
      <c r="AL109" s="6" t="n">
        <v>12.04</v>
      </c>
      <c r="AM109" s="0" t="s">
        <v>240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11" t="n">
        <v>46134</v>
      </c>
      <c r="AL110" s="6" t="n">
        <v>21.68</v>
      </c>
      <c r="AM110" s="0" t="s">
        <v>240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AB111" s="0"/>
      <c r="AC111" s="0"/>
      <c r="AD111" s="0"/>
      <c r="AE111" s="0"/>
      <c r="AF111" s="0"/>
      <c r="AG111" s="0"/>
      <c r="AH111" s="0"/>
      <c r="AI111" s="0"/>
      <c r="AJ111" s="0"/>
      <c r="AK111" s="11" t="n">
        <v>46134</v>
      </c>
      <c r="AL111" s="6" t="n">
        <v>4.82</v>
      </c>
      <c r="AM111" s="0" t="s">
        <v>240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11" t="n">
        <v>46135</v>
      </c>
      <c r="AL112" s="6" t="n">
        <v>13.25</v>
      </c>
      <c r="AM112" s="0" t="s">
        <v>240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11" t="n">
        <v>46135</v>
      </c>
      <c r="AL113" s="6" t="n">
        <v>1.2</v>
      </c>
      <c r="AM113" s="0" t="s">
        <v>240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11" t="n">
        <v>46135</v>
      </c>
      <c r="AL114" s="6" t="n">
        <v>4.82</v>
      </c>
      <c r="AM114" s="0" t="s">
        <v>240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AB115" s="0"/>
      <c r="AC115" s="0"/>
      <c r="AD115" s="0"/>
      <c r="AE115" s="0"/>
      <c r="AF115" s="0"/>
      <c r="AG115" s="0"/>
      <c r="AH115" s="0"/>
      <c r="AI115" s="0"/>
      <c r="AJ115" s="0"/>
      <c r="AK115" s="11" t="n">
        <v>46136</v>
      </c>
      <c r="AL115" s="6" t="n">
        <v>211.07</v>
      </c>
      <c r="AM115" s="0" t="s">
        <v>240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AB116" s="0"/>
      <c r="AC116" s="0"/>
      <c r="AD116" s="0"/>
      <c r="AE116" s="0"/>
      <c r="AF116" s="0"/>
      <c r="AG116" s="0"/>
      <c r="AH116" s="0"/>
      <c r="AI116" s="0"/>
      <c r="AJ116" s="0"/>
      <c r="AK116" s="11" t="n">
        <v>46136</v>
      </c>
      <c r="AL116" s="6" t="n">
        <v>2.41</v>
      </c>
      <c r="AM116" s="0" t="s">
        <v>240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11" t="n">
        <v>46139</v>
      </c>
      <c r="AL117" s="6" t="n">
        <v>13.27</v>
      </c>
      <c r="AM117" s="0" t="s">
        <v>240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11" t="n">
        <v>46141</v>
      </c>
      <c r="AL118" s="6" t="n">
        <v>213.66</v>
      </c>
      <c r="AM118" s="0" t="s">
        <v>240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11" t="n">
        <v>46141</v>
      </c>
      <c r="AL119" s="6" t="n">
        <v>2.41</v>
      </c>
      <c r="AM119" s="0" t="s">
        <v>240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11" t="n">
        <v>46141</v>
      </c>
      <c r="AL120" s="6" t="n">
        <v>21.74</v>
      </c>
      <c r="AM120" s="0" t="s">
        <v>240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11" t="n">
        <v>46141</v>
      </c>
      <c r="AL121" s="6" t="n">
        <v>3.62</v>
      </c>
      <c r="AM121" s="0" t="s">
        <v>240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11" t="n">
        <v>46142</v>
      </c>
      <c r="AL122" s="6" t="n">
        <v>1.21</v>
      </c>
      <c r="AM122" s="0" t="s">
        <v>240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11" t="n">
        <v>46143</v>
      </c>
      <c r="AL123" s="6" t="n">
        <v>12.1</v>
      </c>
      <c r="AM123" s="0" t="s">
        <v>240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11" t="n">
        <v>46153</v>
      </c>
      <c r="AL124" s="6" t="n">
        <v>692.39</v>
      </c>
      <c r="AM124" s="0" t="s">
        <v>240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11" t="n">
        <v>46153</v>
      </c>
      <c r="AL125" s="6" t="n">
        <v>7.28</v>
      </c>
      <c r="AM125" s="0" t="s">
        <v>240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11" t="n">
        <v>46157</v>
      </c>
      <c r="AL126" s="6" t="n">
        <v>4.86</v>
      </c>
      <c r="AM126" s="0" t="s">
        <v>240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11" t="n">
        <v>46169</v>
      </c>
      <c r="AL127" s="6" t="n">
        <v>198.71</v>
      </c>
      <c r="AM127" s="0" t="s">
        <v>240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11" t="n">
        <v>46169</v>
      </c>
      <c r="AL128" s="6" t="n">
        <v>1.22</v>
      </c>
      <c r="AM128" s="0" t="s">
        <v>240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11" t="n">
        <v>46174</v>
      </c>
      <c r="AL129" s="6" t="n">
        <v>-7376.67</v>
      </c>
      <c r="AM129" s="0" t="s">
        <v>241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11" t="n">
        <v>46174</v>
      </c>
      <c r="AL130" s="6" t="n">
        <v>9206.91</v>
      </c>
      <c r="AM130" s="0" t="s">
        <v>240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AB131" s="0"/>
      <c r="AC131" s="0"/>
      <c r="AD131" s="0"/>
      <c r="AE131" s="0"/>
      <c r="AF131" s="0"/>
      <c r="AG131" s="0"/>
      <c r="AH131" s="0"/>
      <c r="AI131" s="0"/>
      <c r="AJ131" s="0"/>
      <c r="AK131" s="11" t="n">
        <v>46174</v>
      </c>
      <c r="AL131" s="6" t="n">
        <v>-9205.41</v>
      </c>
      <c r="AM131" s="0" t="s">
        <v>241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AB132" s="0"/>
      <c r="AC132" s="0"/>
      <c r="AD132" s="0"/>
      <c r="AE132" s="0"/>
      <c r="AF132" s="0"/>
      <c r="AG132" s="0"/>
      <c r="AH132" s="0"/>
      <c r="AI132" s="0"/>
      <c r="AJ132" s="0"/>
      <c r="AK132" s="11" t="n">
        <v>46174</v>
      </c>
      <c r="AL132" s="6" t="n">
        <v>4.88</v>
      </c>
      <c r="AM132" s="0" t="s">
        <v>240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11" t="n">
        <v>46176</v>
      </c>
      <c r="AL133" s="6" t="n">
        <v>4.89</v>
      </c>
      <c r="AM133" s="0" t="s">
        <v>240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11" t="n">
        <v>46177</v>
      </c>
      <c r="AL134" s="6" t="n">
        <v>3.67</v>
      </c>
      <c r="AM134" s="0" t="s">
        <v>240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11" t="n">
        <v>46177</v>
      </c>
      <c r="AL135" s="6" t="n">
        <v>4.89</v>
      </c>
      <c r="AM135" s="0" t="s">
        <v>240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11" t="n">
        <v>46177</v>
      </c>
      <c r="AL136" s="6" t="n">
        <v>7.34</v>
      </c>
      <c r="AM136" s="0" t="s">
        <v>240</v>
      </c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11" t="n">
        <v>46181</v>
      </c>
      <c r="AL137" s="6" t="n">
        <v>297.5</v>
      </c>
      <c r="AM137" s="0" t="s">
        <v>240</v>
      </c>
    </row>
    <row collapsed="false" customFormat="false" customHeight="false" hidden="false" ht="12.1" outlineLevel="0" r="138">
      <c r="A138" s="0"/>
      <c r="B138" s="0"/>
      <c r="C138" s="0"/>
      <c r="D138" s="0"/>
      <c r="E138" s="0"/>
      <c r="F138" s="0"/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11" t="n">
        <v>46181</v>
      </c>
      <c r="AL138" s="6" t="n">
        <v>2.45</v>
      </c>
      <c r="AM138" s="0" t="s">
        <v>240</v>
      </c>
    </row>
    <row collapsed="false" customFormat="false" customHeight="false" hidden="false" ht="12.1" outlineLevel="0" r="139">
      <c r="A139" s="0"/>
      <c r="B139" s="0"/>
      <c r="C139" s="0"/>
      <c r="D139" s="0"/>
      <c r="E139" s="0"/>
      <c r="F139" s="0"/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11" t="n">
        <v>46181</v>
      </c>
      <c r="AL139" s="6" t="n">
        <v>9.79</v>
      </c>
      <c r="AM139" s="0" t="s">
        <v>240</v>
      </c>
    </row>
    <row collapsed="false" customFormat="false" customHeight="false" hidden="false" ht="12.1" outlineLevel="0" r="140">
      <c r="A140" s="0"/>
      <c r="B140" s="0"/>
      <c r="C140" s="0"/>
      <c r="D140" s="0"/>
      <c r="E140" s="0"/>
      <c r="F140" s="0"/>
      <c r="G140" s="0"/>
      <c r="H140" s="0"/>
      <c r="I140" s="0"/>
      <c r="J140" s="0"/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11" t="n">
        <v>46182</v>
      </c>
      <c r="AL140" s="6" t="n">
        <v>2.45</v>
      </c>
      <c r="AM140" s="0" t="s">
        <v>240</v>
      </c>
    </row>
    <row collapsed="false" customFormat="false" customHeight="false" hidden="false" ht="12.1" outlineLevel="0" r="141">
      <c r="A141" s="0"/>
      <c r="B141" s="0"/>
      <c r="C141" s="0"/>
      <c r="D141" s="0"/>
      <c r="E141" s="0"/>
      <c r="F141" s="0"/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11" t="n">
        <v>46182</v>
      </c>
      <c r="AL141" s="6" t="n">
        <v>4.9</v>
      </c>
      <c r="AM141" s="0" t="s">
        <v>240</v>
      </c>
    </row>
    <row collapsed="false" customFormat="false" customHeight="false" hidden="false" ht="12.1" outlineLevel="0" r="142">
      <c r="A142" s="0"/>
      <c r="B142" s="0"/>
      <c r="C142" s="0"/>
      <c r="D142" s="0"/>
      <c r="E142" s="0"/>
      <c r="F142" s="0"/>
      <c r="G142" s="0"/>
      <c r="H142" s="0"/>
      <c r="I142" s="0"/>
      <c r="J142" s="0"/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11" t="n">
        <v>46183</v>
      </c>
      <c r="AL142" s="6" t="n">
        <v>4.9</v>
      </c>
      <c r="AM142" s="0" t="s">
        <v>240</v>
      </c>
    </row>
    <row collapsed="false" customFormat="false" customHeight="false" hidden="false" ht="12.1" outlineLevel="0" r="143">
      <c r="A143" s="0"/>
      <c r="B143" s="0"/>
      <c r="C143" s="0"/>
      <c r="D143" s="0"/>
      <c r="E143" s="0"/>
      <c r="F143" s="0"/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11" t="n">
        <v>46188</v>
      </c>
      <c r="AL143" s="6" t="n">
        <v>396.26</v>
      </c>
      <c r="AM143" s="0" t="s">
        <v>240</v>
      </c>
    </row>
    <row collapsed="false" customFormat="false" customHeight="false" hidden="false" ht="12.1" outlineLevel="0" r="144">
      <c r="A144" s="0"/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11" t="n">
        <v>46188</v>
      </c>
      <c r="AL144" s="6" t="n">
        <v>3.68</v>
      </c>
      <c r="AM144" s="0" t="s">
        <v>240</v>
      </c>
    </row>
    <row collapsed="false" customFormat="false" customHeight="false" hidden="false" ht="12.1" outlineLevel="0" r="145">
      <c r="A145" s="0"/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11" t="n">
        <v>46192</v>
      </c>
      <c r="AL145" s="6" t="n">
        <v>4.91</v>
      </c>
      <c r="AM145" s="0" t="s">
        <v>240</v>
      </c>
    </row>
    <row collapsed="false" customFormat="false" customHeight="false" hidden="false" ht="12.1" outlineLevel="0" r="146">
      <c r="A146" s="0"/>
      <c r="B146" s="0"/>
      <c r="C146" s="0"/>
      <c r="D146" s="0"/>
      <c r="E146" s="0"/>
      <c r="F146" s="0"/>
      <c r="G146" s="0"/>
      <c r="H146" s="0"/>
      <c r="I146" s="0"/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11" t="n">
        <v>46195</v>
      </c>
      <c r="AL146" s="6" t="n">
        <v>297.64</v>
      </c>
      <c r="AM146" s="0" t="s">
        <v>240</v>
      </c>
    </row>
    <row collapsed="false" customFormat="false" customHeight="false" hidden="false" ht="12.1" outlineLevel="0" r="147">
      <c r="A147" s="0"/>
      <c r="B147" s="0"/>
      <c r="C147" s="0"/>
      <c r="D147" s="0"/>
      <c r="E147" s="0"/>
      <c r="F147" s="0"/>
      <c r="G147" s="0"/>
      <c r="H147" s="0"/>
      <c r="I147" s="0"/>
      <c r="J147" s="0"/>
      <c r="K147" s="0"/>
      <c r="L147" s="0"/>
      <c r="M147" s="0"/>
      <c r="N147" s="0"/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AB147" s="0"/>
      <c r="AC147" s="0"/>
      <c r="AD147" s="0"/>
      <c r="AE147" s="0"/>
      <c r="AF147" s="0"/>
      <c r="AG147" s="0"/>
      <c r="AH147" s="0"/>
      <c r="AI147" s="0"/>
      <c r="AJ147" s="0"/>
      <c r="AK147" s="11" t="n">
        <v>46195</v>
      </c>
      <c r="AL147" s="6" t="n">
        <v>2.46</v>
      </c>
      <c r="AM147" s="0" t="s">
        <v>240</v>
      </c>
    </row>
    <row collapsed="false" customFormat="false" customHeight="false" hidden="false" ht="12.1" outlineLevel="0" r="148">
      <c r="A148" s="0"/>
      <c r="B148" s="0"/>
      <c r="C148" s="0"/>
      <c r="D148" s="0"/>
      <c r="E148" s="0"/>
      <c r="F148" s="0"/>
      <c r="G148" s="0"/>
      <c r="H148" s="0"/>
      <c r="I148" s="0"/>
      <c r="J148" s="0"/>
      <c r="K148" s="0"/>
      <c r="L148" s="0"/>
      <c r="M148" s="0"/>
      <c r="N148" s="0"/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AB148" s="0"/>
      <c r="AC148" s="0"/>
      <c r="AD148" s="0"/>
      <c r="AE148" s="0"/>
      <c r="AF148" s="0"/>
      <c r="AG148" s="0"/>
      <c r="AH148" s="0"/>
      <c r="AI148" s="0"/>
      <c r="AJ148" s="0"/>
      <c r="AK148" s="11" t="n">
        <v>46197</v>
      </c>
      <c r="AL148" s="6" t="n">
        <v>4.92</v>
      </c>
      <c r="AM148" s="0" t="s">
        <v>240</v>
      </c>
    </row>
    <row collapsed="false" customFormat="false" customHeight="false" hidden="false" ht="12.1" outlineLevel="0" r="149">
      <c r="A149" s="0"/>
      <c r="B149" s="0"/>
      <c r="C149" s="0"/>
      <c r="D149" s="0"/>
      <c r="E149" s="0"/>
      <c r="F149" s="0"/>
      <c r="G149" s="0"/>
      <c r="H149" s="0"/>
      <c r="I149" s="0"/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AB149" s="0"/>
      <c r="AC149" s="0"/>
      <c r="AD149" s="0"/>
      <c r="AE149" s="0"/>
      <c r="AF149" s="0"/>
      <c r="AG149" s="0"/>
      <c r="AH149" s="0"/>
      <c r="AI149" s="0"/>
      <c r="AJ149" s="0"/>
      <c r="AK149" s="11" t="n">
        <v>46198</v>
      </c>
      <c r="AL149" s="6" t="n">
        <v>4.92</v>
      </c>
      <c r="AM149" s="0" t="s">
        <v>240</v>
      </c>
    </row>
    <row collapsed="false" customFormat="false" customHeight="false" hidden="false" ht="12.1" outlineLevel="0" r="150">
      <c r="A150" s="0"/>
      <c r="B150" s="0"/>
      <c r="C150" s="0"/>
      <c r="D150" s="0"/>
      <c r="E150" s="0"/>
      <c r="F150" s="0"/>
      <c r="G150" s="0"/>
      <c r="H150" s="0"/>
      <c r="I150" s="0"/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AB150" s="0"/>
      <c r="AC150" s="0"/>
      <c r="AD150" s="0"/>
      <c r="AE150" s="0"/>
      <c r="AF150" s="0"/>
      <c r="AG150" s="0"/>
      <c r="AH150" s="0"/>
      <c r="AI150" s="0"/>
      <c r="AJ150" s="0"/>
      <c r="AK150" s="11" t="n">
        <v>46209</v>
      </c>
      <c r="AL150" s="6" t="n">
        <v>197.76</v>
      </c>
      <c r="AM150" s="0" t="s">
        <v>240</v>
      </c>
    </row>
    <row collapsed="false" customFormat="false" customHeight="false" hidden="false" ht="12.1" outlineLevel="0" r="151">
      <c r="A151" s="0"/>
      <c r="B151" s="0"/>
      <c r="C151" s="0"/>
      <c r="D151" s="0"/>
      <c r="E151" s="0"/>
      <c r="F151" s="0"/>
      <c r="G151" s="0"/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AB151" s="0"/>
      <c r="AC151" s="0"/>
      <c r="AD151" s="0"/>
      <c r="AE151" s="0"/>
      <c r="AF151" s="0"/>
      <c r="AG151" s="0"/>
      <c r="AH151" s="0"/>
      <c r="AI151" s="0"/>
      <c r="AJ151" s="0"/>
      <c r="AK151" s="11" t="n">
        <v>46209</v>
      </c>
      <c r="AL151" s="6" t="n">
        <v>2.47</v>
      </c>
      <c r="AM151" s="0" t="s">
        <v>240</v>
      </c>
    </row>
    <row collapsed="false" customFormat="false" customHeight="false" hidden="false" ht="12.1" outlineLevel="0" r="152">
      <c r="A152" s="0"/>
      <c r="B152" s="0"/>
      <c r="C152" s="0"/>
      <c r="D152" s="0"/>
      <c r="E152" s="0"/>
      <c r="F152" s="0"/>
      <c r="G152" s="0"/>
      <c r="H152" s="0"/>
      <c r="I152" s="0"/>
      <c r="J152" s="0"/>
      <c r="K152" s="0"/>
      <c r="L152" s="0"/>
      <c r="M152" s="0"/>
      <c r="N152" s="0"/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  <c r="AH152" s="0"/>
      <c r="AI152" s="0"/>
      <c r="AJ152" s="0"/>
      <c r="AK152" s="11" t="n">
        <v>46210</v>
      </c>
      <c r="AL152" s="6" t="n">
        <v>296.57</v>
      </c>
      <c r="AM152" s="0" t="s">
        <v>240</v>
      </c>
    </row>
    <row collapsed="false" customFormat="false" customHeight="false" hidden="false" ht="12.1" outlineLevel="0" r="153">
      <c r="A153" s="0"/>
      <c r="B153" s="0"/>
      <c r="C153" s="0"/>
      <c r="D153" s="0"/>
      <c r="E153" s="0"/>
      <c r="F153" s="0"/>
      <c r="G153" s="0"/>
      <c r="H153" s="0"/>
      <c r="I153" s="0"/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  <c r="AH153" s="0"/>
      <c r="AI153" s="0"/>
      <c r="AJ153" s="0"/>
      <c r="AK153" s="11" t="n">
        <v>46210</v>
      </c>
      <c r="AL153" s="6" t="n">
        <v>3.71</v>
      </c>
      <c r="AM153" s="0" t="s">
        <v>240</v>
      </c>
    </row>
    <row collapsed="false" customFormat="false" customHeight="false" hidden="false" ht="12.1" outlineLevel="0" r="154">
      <c r="A154" s="0"/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  <c r="AA154" s="0"/>
      <c r="AB154" s="0"/>
      <c r="AC154" s="0"/>
      <c r="AD154" s="0"/>
      <c r="AE154" s="0"/>
      <c r="AF154" s="0"/>
      <c r="AG154" s="0"/>
      <c r="AH154" s="0"/>
      <c r="AI154" s="0"/>
      <c r="AJ154" s="0"/>
      <c r="AK154" s="11" t="n">
        <v>46219</v>
      </c>
      <c r="AL154" s="6" t="n">
        <v>99.22</v>
      </c>
      <c r="AM154" s="0" t="s">
        <v>240</v>
      </c>
    </row>
    <row collapsed="false" customFormat="false" customHeight="false" hidden="false" ht="12.1" outlineLevel="0" r="155">
      <c r="A155" s="0"/>
      <c r="B155" s="0"/>
      <c r="C155" s="0"/>
      <c r="D155" s="0"/>
      <c r="E155" s="0"/>
      <c r="F155" s="0"/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0"/>
      <c r="AE155" s="0"/>
      <c r="AF155" s="0"/>
      <c r="AG155" s="0"/>
      <c r="AH155" s="0"/>
      <c r="AI155" s="0"/>
      <c r="AJ155" s="0"/>
      <c r="AK155" s="11" t="n">
        <v>46220</v>
      </c>
      <c r="AL155" s="6" t="n">
        <v>4.97</v>
      </c>
      <c r="AM155" s="0" t="s">
        <v>240</v>
      </c>
    </row>
    <row collapsed="false" customFormat="false" customHeight="false" hidden="false" ht="12.1" outlineLevel="0" r="156">
      <c r="A156" s="0"/>
      <c r="B156" s="0"/>
      <c r="C156" s="0"/>
      <c r="D156" s="0"/>
      <c r="E156" s="0"/>
      <c r="F156" s="0"/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0"/>
      <c r="AD156" s="0"/>
      <c r="AE156" s="0"/>
      <c r="AF156" s="0"/>
      <c r="AG156" s="0"/>
      <c r="AH156" s="0"/>
      <c r="AI156" s="0"/>
      <c r="AJ156" s="0"/>
      <c r="AK156" s="11" t="n">
        <v>46223</v>
      </c>
      <c r="AL156" s="6" t="n">
        <v>297.98</v>
      </c>
      <c r="AM156" s="0" t="s">
        <v>240</v>
      </c>
    </row>
    <row collapsed="false" customFormat="false" customHeight="false" hidden="false" ht="12.1" outlineLevel="0" r="157">
      <c r="A157" s="0"/>
      <c r="B157" s="0"/>
      <c r="C157" s="0"/>
      <c r="D157" s="0"/>
      <c r="E157" s="0"/>
      <c r="F157" s="0"/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AB157" s="0"/>
      <c r="AC157" s="0"/>
      <c r="AD157" s="0"/>
      <c r="AE157" s="0"/>
      <c r="AF157" s="0"/>
      <c r="AG157" s="0"/>
      <c r="AH157" s="0"/>
      <c r="AI157" s="0"/>
      <c r="AJ157" s="0"/>
      <c r="AK157" s="11" t="n">
        <v>46223</v>
      </c>
      <c r="AL157" s="6" t="n">
        <v>2.48</v>
      </c>
      <c r="AM157" s="0" t="s">
        <v>240</v>
      </c>
    </row>
    <row collapsed="false" customFormat="false" customHeight="false" hidden="false" ht="12.1" outlineLevel="0" r="158">
      <c r="A158" s="0"/>
      <c r="B158" s="0"/>
      <c r="C158" s="0"/>
      <c r="D158" s="0"/>
      <c r="E158" s="0"/>
      <c r="F158" s="0"/>
      <c r="G158" s="0"/>
      <c r="H158" s="0"/>
      <c r="I158" s="0"/>
      <c r="J158" s="0"/>
      <c r="K158" s="0"/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  <c r="AH158" s="0"/>
      <c r="AI158" s="0"/>
      <c r="AJ158" s="0"/>
      <c r="AK158" s="11" t="n">
        <v>46225</v>
      </c>
      <c r="AL158" s="6" t="n">
        <v>-1984.27</v>
      </c>
      <c r="AM158" s="0" t="s">
        <v>241</v>
      </c>
    </row>
    <row collapsed="false" customFormat="false" customHeight="false" hidden="false" ht="12.1" outlineLevel="0" r="159">
      <c r="A159" s="0"/>
      <c r="B159" s="0"/>
      <c r="C159" s="0"/>
      <c r="D159" s="0"/>
      <c r="E159" s="0"/>
      <c r="F159" s="0"/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AB159" s="0"/>
      <c r="AC159" s="0"/>
      <c r="AD159" s="0"/>
      <c r="AE159" s="0"/>
      <c r="AF159" s="0"/>
      <c r="AG159" s="0"/>
      <c r="AH159" s="0"/>
      <c r="AI159" s="0"/>
      <c r="AJ159" s="0"/>
      <c r="AK159" s="11" t="n">
        <v>46230</v>
      </c>
      <c r="AL159" s="6" t="n">
        <v>989.85</v>
      </c>
      <c r="AM159" s="0" t="s">
        <v>240</v>
      </c>
    </row>
    <row collapsed="false" customFormat="false" customHeight="false" hidden="false" ht="12.1" outlineLevel="0" r="160">
      <c r="A160" s="0"/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0"/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AB160" s="0"/>
      <c r="AC160" s="0"/>
      <c r="AD160" s="0"/>
      <c r="AE160" s="0"/>
      <c r="AF160" s="0"/>
      <c r="AG160" s="0"/>
      <c r="AH160" s="0"/>
      <c r="AI160" s="0"/>
      <c r="AJ160" s="0"/>
      <c r="AK160" s="11" t="n">
        <v>46230</v>
      </c>
      <c r="AL160" s="6" t="n">
        <v>9.96</v>
      </c>
      <c r="AM160" s="0" t="s">
        <v>240</v>
      </c>
    </row>
    <row collapsed="false" customFormat="false" customHeight="false" hidden="false" ht="12.1" outlineLevel="0" r="161">
      <c r="A161" s="0"/>
      <c r="B161" s="0"/>
      <c r="C161" s="0"/>
      <c r="D161" s="0"/>
      <c r="E161" s="0"/>
      <c r="F161" s="0"/>
      <c r="G161" s="0"/>
      <c r="H161" s="0"/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  <c r="AH161" s="0"/>
      <c r="AI161" s="0"/>
      <c r="AJ161" s="0"/>
      <c r="AK161" s="11" t="n">
        <v>46232</v>
      </c>
      <c r="AL161" s="6" t="n">
        <v>198.05</v>
      </c>
      <c r="AM161" s="0" t="s">
        <v>240</v>
      </c>
    </row>
    <row collapsed="false" customFormat="false" customHeight="false" hidden="false" ht="12.1" outlineLevel="0" r="162">
      <c r="A162" s="0"/>
      <c r="B162" s="0"/>
      <c r="C162" s="0"/>
      <c r="D162" s="0"/>
      <c r="E162" s="0"/>
      <c r="F162" s="0"/>
      <c r="G162" s="0"/>
      <c r="H162" s="0"/>
      <c r="I162" s="0"/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AB162" s="0"/>
      <c r="AC162" s="0"/>
      <c r="AD162" s="0"/>
      <c r="AE162" s="0"/>
      <c r="AF162" s="0"/>
      <c r="AG162" s="0"/>
      <c r="AH162" s="0"/>
      <c r="AI162" s="0"/>
      <c r="AJ162" s="0"/>
      <c r="AK162" s="11" t="n">
        <v>46232</v>
      </c>
      <c r="AL162" s="6" t="n">
        <v>1.25</v>
      </c>
      <c r="AM162" s="0" t="s">
        <v>240</v>
      </c>
    </row>
    <row collapsed="false" customFormat="false" customHeight="false" hidden="false" ht="12.1" outlineLevel="0" r="163">
      <c r="A163" s="0"/>
      <c r="B163" s="0"/>
      <c r="C163" s="0"/>
      <c r="D163" s="0"/>
      <c r="E163" s="0"/>
      <c r="F163" s="0"/>
      <c r="G163" s="0"/>
      <c r="H163" s="0"/>
      <c r="I163" s="0"/>
      <c r="J163" s="0"/>
      <c r="K163" s="0"/>
      <c r="L163" s="0"/>
      <c r="M163" s="0"/>
      <c r="N163" s="0"/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AB163" s="0"/>
      <c r="AC163" s="0"/>
      <c r="AD163" s="0"/>
      <c r="AE163" s="0"/>
      <c r="AF163" s="0"/>
      <c r="AG163" s="0"/>
      <c r="AH163" s="0"/>
      <c r="AI163" s="0"/>
      <c r="AJ163" s="0"/>
      <c r="AK163" s="11" t="n">
        <v>46244</v>
      </c>
      <c r="AL163" s="6" t="n">
        <v>396.5</v>
      </c>
      <c r="AM163" s="0" t="s">
        <v>240</v>
      </c>
    </row>
    <row collapsed="false" customFormat="false" customHeight="false" hidden="false" ht="12.1" outlineLevel="0" r="164">
      <c r="A164" s="0"/>
      <c r="B164" s="0"/>
      <c r="C164" s="0"/>
      <c r="D164" s="0"/>
      <c r="E164" s="0"/>
      <c r="F164" s="0"/>
      <c r="G164" s="0"/>
      <c r="H164" s="0"/>
      <c r="I164" s="0"/>
      <c r="J164" s="0"/>
      <c r="K164" s="0"/>
      <c r="L164" s="0"/>
      <c r="M164" s="0"/>
      <c r="N164" s="0"/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AB164" s="0"/>
      <c r="AC164" s="0"/>
      <c r="AD164" s="0"/>
      <c r="AE164" s="0"/>
      <c r="AF164" s="0"/>
      <c r="AG164" s="0"/>
      <c r="AH164" s="0"/>
      <c r="AI164" s="0"/>
      <c r="AJ164" s="0"/>
      <c r="AK164" s="11" t="n">
        <v>46244</v>
      </c>
      <c r="AL164" s="6" t="n">
        <v>3.75</v>
      </c>
      <c r="AM164" s="0" t="s">
        <v>240</v>
      </c>
    </row>
    <row collapsed="false" customFormat="false" customHeight="false" hidden="false" ht="12.1" outlineLevel="0" r="165">
      <c r="A165" s="0"/>
      <c r="B165" s="0"/>
      <c r="C165" s="0"/>
      <c r="D165" s="0"/>
      <c r="E165" s="0"/>
      <c r="F165" s="0"/>
      <c r="G165" s="0"/>
      <c r="H165" s="0"/>
      <c r="I165" s="0"/>
      <c r="J165" s="0"/>
      <c r="K165" s="0"/>
      <c r="L165" s="0"/>
      <c r="M165" s="0"/>
      <c r="N165" s="0"/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AB165" s="0"/>
      <c r="AC165" s="0"/>
      <c r="AD165" s="0"/>
      <c r="AE165" s="0"/>
      <c r="AF165" s="0"/>
      <c r="AG165" s="0"/>
      <c r="AH165" s="0"/>
      <c r="AI165" s="0"/>
      <c r="AJ165" s="0"/>
      <c r="AK165" s="11" t="n">
        <v>46251</v>
      </c>
      <c r="AL165" s="6" t="n">
        <v>99.04</v>
      </c>
      <c r="AM165" s="0" t="s">
        <v>240</v>
      </c>
    </row>
    <row collapsed="false" customFormat="false" customHeight="false" hidden="false" ht="12.1" outlineLevel="0" r="166">
      <c r="A166" s="0"/>
      <c r="B166" s="0"/>
      <c r="C166" s="0"/>
      <c r="D166" s="0"/>
      <c r="E166" s="0"/>
      <c r="F166" s="0"/>
      <c r="G166" s="0"/>
      <c r="H166" s="0"/>
      <c r="I166" s="0"/>
      <c r="J166" s="0"/>
      <c r="K166" s="0"/>
      <c r="L166" s="0"/>
      <c r="M166" s="0"/>
      <c r="N166" s="0"/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AB166" s="0"/>
      <c r="AC166" s="0"/>
      <c r="AD166" s="0"/>
      <c r="AE166" s="0"/>
      <c r="AF166" s="0"/>
      <c r="AG166" s="0"/>
      <c r="AH166" s="0"/>
      <c r="AI166" s="0"/>
      <c r="AJ166" s="0"/>
      <c r="AK166" s="11" t="n">
        <v>46251</v>
      </c>
      <c r="AL166" s="6" t="n">
        <v>1.25</v>
      </c>
      <c r="AM166" s="0" t="s">
        <v>240</v>
      </c>
    </row>
    <row collapsed="false" customFormat="false" customHeight="false" hidden="false" ht="12.1" outlineLevel="0" r="167">
      <c r="A167" s="0"/>
      <c r="B167" s="0"/>
      <c r="C167" s="0"/>
      <c r="D167" s="0"/>
      <c r="E167" s="0"/>
      <c r="F167" s="0"/>
      <c r="G167" s="0"/>
      <c r="H167" s="0"/>
      <c r="I167" s="0"/>
      <c r="J167" s="0"/>
      <c r="K167" s="0"/>
      <c r="L167" s="0"/>
      <c r="M167" s="0"/>
      <c r="N167" s="0"/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AB167" s="0"/>
      <c r="AC167" s="0"/>
      <c r="AD167" s="0"/>
      <c r="AE167" s="0"/>
      <c r="AF167" s="0"/>
      <c r="AG167" s="0"/>
      <c r="AH167" s="0"/>
      <c r="AI167" s="0"/>
      <c r="AJ167" s="0"/>
      <c r="AK167" s="11" t="n">
        <v>46260</v>
      </c>
      <c r="AL167" s="6" t="n">
        <v>395.89</v>
      </c>
      <c r="AM167" s="0" t="s">
        <v>240</v>
      </c>
    </row>
    <row collapsed="false" customFormat="false" customHeight="false" hidden="false" ht="12.1" outlineLevel="0" r="168">
      <c r="A168" s="0"/>
      <c r="B168" s="0"/>
      <c r="C168" s="0"/>
      <c r="D168" s="0"/>
      <c r="E168" s="0"/>
      <c r="F168" s="0"/>
      <c r="G168" s="0"/>
      <c r="H168" s="0"/>
      <c r="I168" s="0"/>
      <c r="J168" s="0"/>
      <c r="K168" s="0"/>
      <c r="L168" s="0"/>
      <c r="M168" s="0"/>
      <c r="N168" s="0"/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AB168" s="0"/>
      <c r="AC168" s="0"/>
      <c r="AD168" s="0"/>
      <c r="AE168" s="0"/>
      <c r="AF168" s="0"/>
      <c r="AG168" s="0"/>
      <c r="AH168" s="0"/>
      <c r="AI168" s="0"/>
      <c r="AJ168" s="0"/>
      <c r="AK168" s="11" t="n">
        <v>46260</v>
      </c>
      <c r="AL168" s="6" t="n">
        <v>3.77</v>
      </c>
      <c r="AM168" s="0" t="s">
        <v>240</v>
      </c>
    </row>
    <row collapsed="false" customFormat="false" customHeight="false" hidden="false" ht="12.1" outlineLevel="0" r="169">
      <c r="A169" s="0"/>
      <c r="B169" s="0"/>
      <c r="C169" s="0"/>
      <c r="D169" s="0"/>
      <c r="E169" s="0"/>
      <c r="F169" s="0"/>
      <c r="G169" s="0"/>
      <c r="H169" s="0"/>
      <c r="I169" s="0"/>
      <c r="J169" s="0"/>
      <c r="K169" s="0"/>
      <c r="L169" s="0"/>
      <c r="M169" s="0"/>
      <c r="N169" s="0"/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AB169" s="0"/>
      <c r="AC169" s="0"/>
      <c r="AD169" s="0"/>
      <c r="AE169" s="0"/>
      <c r="AF169" s="0"/>
      <c r="AG169" s="0"/>
      <c r="AH169" s="0"/>
      <c r="AI169" s="0"/>
      <c r="AJ169" s="0"/>
      <c r="AK169" s="11" t="n">
        <v>46268</v>
      </c>
      <c r="AL169" s="6" t="n">
        <v>197.91</v>
      </c>
      <c r="AM169" s="0" t="s">
        <v>240</v>
      </c>
    </row>
    <row collapsed="false" customFormat="false" customHeight="false" hidden="false" ht="12.1" outlineLevel="0" r="170">
      <c r="A170" s="0"/>
      <c r="B170" s="0"/>
      <c r="C170" s="0"/>
      <c r="D170" s="0"/>
      <c r="E170" s="0"/>
      <c r="F170" s="0"/>
      <c r="G170" s="0"/>
      <c r="H170" s="0"/>
      <c r="I170" s="0"/>
      <c r="J170" s="0"/>
      <c r="K170" s="0"/>
      <c r="L170" s="0"/>
      <c r="M170" s="0"/>
      <c r="N170" s="0"/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AB170" s="0"/>
      <c r="AC170" s="0"/>
      <c r="AD170" s="0"/>
      <c r="AE170" s="0"/>
      <c r="AF170" s="0"/>
      <c r="AG170" s="0"/>
      <c r="AH170" s="0"/>
      <c r="AI170" s="0"/>
      <c r="AJ170" s="0"/>
      <c r="AK170" s="11" t="n">
        <v>46269</v>
      </c>
      <c r="AL170" s="6" t="n">
        <v>2.52</v>
      </c>
      <c r="AM170" s="0" t="s">
        <v>240</v>
      </c>
    </row>
    <row collapsed="false" customFormat="false" customHeight="false" hidden="false" ht="12.1" outlineLevel="0" r="171">
      <c r="A171" s="0"/>
      <c r="B171" s="0"/>
      <c r="C171" s="0"/>
      <c r="D171" s="0"/>
      <c r="E171" s="0"/>
      <c r="F171" s="0"/>
      <c r="G171" s="0"/>
      <c r="H171" s="0"/>
      <c r="I171" s="0"/>
      <c r="J171" s="0"/>
      <c r="K171" s="0"/>
      <c r="L171" s="0"/>
      <c r="M171" s="0"/>
      <c r="N171" s="0"/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AB171" s="0"/>
      <c r="AC171" s="0"/>
      <c r="AD171" s="0"/>
      <c r="AE171" s="0"/>
      <c r="AF171" s="0"/>
      <c r="AG171" s="0"/>
      <c r="AH171" s="0"/>
      <c r="AI171" s="0"/>
      <c r="AJ171" s="0"/>
      <c r="AK171" s="11" t="n">
        <v>46273</v>
      </c>
      <c r="AL171" s="6" t="n">
        <v>296.71</v>
      </c>
      <c r="AM171" s="0" t="s">
        <v>240</v>
      </c>
    </row>
    <row collapsed="false" customFormat="false" customHeight="false" hidden="false" ht="12.1" outlineLevel="0" r="172">
      <c r="A172" s="0"/>
      <c r="B172" s="0"/>
      <c r="C172" s="0"/>
      <c r="D172" s="0"/>
      <c r="E172" s="0"/>
      <c r="F172" s="0"/>
      <c r="G172" s="0"/>
      <c r="H172" s="0"/>
      <c r="I172" s="0"/>
      <c r="J172" s="0"/>
      <c r="K172" s="0"/>
      <c r="L172" s="0"/>
      <c r="M172" s="0"/>
      <c r="N172" s="0"/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AB172" s="0"/>
      <c r="AC172" s="0"/>
      <c r="AD172" s="0"/>
      <c r="AE172" s="0"/>
      <c r="AF172" s="0"/>
      <c r="AG172" s="0"/>
      <c r="AH172" s="0"/>
      <c r="AI172" s="0"/>
      <c r="AJ172" s="0"/>
      <c r="AK172" s="11" t="n">
        <v>46273</v>
      </c>
      <c r="AL172" s="6" t="n">
        <v>2.53</v>
      </c>
      <c r="AM172" s="0" t="s">
        <v>240</v>
      </c>
    </row>
    <row collapsed="false" customFormat="false" customHeight="false" hidden="false" ht="12.1" outlineLevel="0" r="173">
      <c r="A173" s="0"/>
      <c r="B173" s="0"/>
      <c r="C173" s="0"/>
      <c r="D173" s="0"/>
      <c r="E173" s="0"/>
      <c r="F173" s="0"/>
      <c r="G173" s="0"/>
      <c r="H173" s="0"/>
      <c r="I173" s="0"/>
      <c r="J173" s="0"/>
      <c r="K173" s="0"/>
      <c r="L173" s="0"/>
      <c r="M173" s="0"/>
      <c r="N173" s="0"/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AB173" s="0"/>
      <c r="AC173" s="0"/>
      <c r="AD173" s="0"/>
      <c r="AE173" s="0"/>
      <c r="AF173" s="0"/>
      <c r="AG173" s="0"/>
      <c r="AH173" s="0"/>
      <c r="AI173" s="0"/>
      <c r="AJ173" s="0"/>
      <c r="AK173" s="11" t="n">
        <v>46279</v>
      </c>
      <c r="AL173" s="6" t="n">
        <v>198.65</v>
      </c>
      <c r="AM173" s="0" t="s">
        <v>240</v>
      </c>
    </row>
    <row collapsed="false" customFormat="false" customHeight="false" hidden="false" ht="12.1" outlineLevel="0" r="174">
      <c r="A174" s="0"/>
      <c r="B174" s="0"/>
      <c r="C174" s="0"/>
      <c r="D174" s="0"/>
      <c r="E174" s="0"/>
      <c r="F174" s="0"/>
      <c r="G174" s="0"/>
      <c r="H174" s="0"/>
      <c r="I174" s="0"/>
      <c r="J174" s="0"/>
      <c r="K174" s="0"/>
      <c r="L174" s="0"/>
      <c r="M174" s="0"/>
      <c r="N174" s="0"/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AB174" s="0"/>
      <c r="AC174" s="0"/>
      <c r="AD174" s="0"/>
      <c r="AE174" s="0"/>
      <c r="AF174" s="0"/>
      <c r="AG174" s="0"/>
      <c r="AH174" s="0"/>
      <c r="AI174" s="0"/>
      <c r="AJ174" s="0"/>
      <c r="AK174" s="11" t="n">
        <v>46279</v>
      </c>
      <c r="AL174" s="6" t="n">
        <v>1.27</v>
      </c>
      <c r="AM174" s="0" t="s">
        <v>240</v>
      </c>
    </row>
    <row collapsed="false" customFormat="false" customHeight="false" hidden="false" ht="12.1" outlineLevel="0" r="175">
      <c r="A175" s="0"/>
      <c r="B175" s="0"/>
      <c r="C175" s="0"/>
      <c r="D175" s="0"/>
      <c r="E175" s="0"/>
      <c r="F175" s="0"/>
      <c r="G175" s="0"/>
      <c r="H175" s="0"/>
      <c r="I175" s="0"/>
      <c r="J175" s="0"/>
      <c r="K175" s="0"/>
      <c r="L175" s="0"/>
      <c r="M175" s="0"/>
      <c r="N175" s="0"/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AB175" s="0"/>
      <c r="AC175" s="0"/>
      <c r="AD175" s="0"/>
      <c r="AE175" s="0"/>
      <c r="AF175" s="0"/>
      <c r="AG175" s="0"/>
      <c r="AH175" s="0"/>
      <c r="AI175" s="0"/>
      <c r="AJ175" s="0"/>
      <c r="AK175" s="11" t="n">
        <v>46283</v>
      </c>
      <c r="AL175" s="8" t="s">
        <f>=-Портфель!K15</f>
      </c>
      <c r="AM175" s="0" t="s">
        <v>242</v>
      </c>
    </row>
    <row collapsed="false" customFormat="false" customHeight="false" hidden="false" ht="12.1" outlineLevel="0" r="176">
      <c r="A176" s="0"/>
      <c r="B176" s="0"/>
      <c r="C176" s="0"/>
      <c r="D176" s="0"/>
      <c r="E176" s="0"/>
      <c r="F176" s="0"/>
      <c r="G176" s="0"/>
      <c r="H176" s="0"/>
      <c r="I176" s="0"/>
      <c r="J176" s="0"/>
      <c r="K176" s="0"/>
      <c r="L176" s="0"/>
      <c r="M176" s="0"/>
      <c r="N176" s="0"/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AB176" s="0"/>
      <c r="AC176" s="0"/>
      <c r="AD176" s="0"/>
      <c r="AE176" s="0"/>
      <c r="AF176" s="0"/>
      <c r="AG176" s="0"/>
      <c r="AH176" s="0"/>
      <c r="AI176" s="0"/>
      <c r="AJ176" s="0"/>
      <c r="AK176" s="0"/>
      <c r="AL176" s="10" t="s">
        <f>=XIRR(AL2:AL175,AK2:AK175)</f>
      </c>
      <c r="AM176" s="0"/>
    </row>
    <row collapsed="false" customFormat="false" customHeight="false" hidden="false" ht="12.1" outlineLevel="0" r="177">
      <c r="A177" s="0"/>
      <c r="B177" s="0"/>
      <c r="C177" s="0"/>
      <c r="D177" s="0"/>
      <c r="E177" s="0"/>
      <c r="F177" s="0"/>
      <c r="G177" s="0"/>
      <c r="H177" s="0"/>
      <c r="I177" s="0"/>
      <c r="J177" s="0"/>
      <c r="K177" s="0"/>
      <c r="L177" s="0"/>
      <c r="M177" s="0"/>
      <c r="N177" s="0"/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AB177" s="0"/>
      <c r="AC177" s="0"/>
      <c r="AD177" s="0"/>
      <c r="AE177" s="0"/>
      <c r="AF177" s="0"/>
      <c r="AG177" s="0"/>
      <c r="AH177" s="0"/>
      <c r="AI177" s="0"/>
      <c r="AJ177" s="0"/>
      <c r="AK177" s="0"/>
      <c r="AL177" s="8" t="s">
        <f>=-SUM(AL2:AL175)</f>
      </c>
      <c r="AM177" s="0" t="s">
        <v>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D8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244</v>
      </c>
      <c r="C1" s="0"/>
      <c r="D1" s="0"/>
      <c r="E1" s="4" t="s">
        <v>245</v>
      </c>
      <c r="F1" s="0"/>
      <c r="G1" s="0"/>
      <c r="H1" s="4" t="s">
        <v>246</v>
      </c>
      <c r="I1" s="0"/>
      <c r="J1" s="0"/>
      <c r="K1" s="4" t="s">
        <v>247</v>
      </c>
      <c r="L1" s="0"/>
      <c r="M1" s="0"/>
      <c r="N1" s="4" t="s">
        <v>248</v>
      </c>
      <c r="O1" s="0"/>
      <c r="P1" s="0"/>
      <c r="Q1" s="4" t="s">
        <v>249</v>
      </c>
      <c r="R1" s="0"/>
      <c r="S1" s="0"/>
      <c r="T1" s="4" t="s">
        <v>250</v>
      </c>
      <c r="U1" s="0"/>
      <c r="V1" s="0"/>
      <c r="W1" s="4" t="s">
        <v>251</v>
      </c>
      <c r="X1" s="0"/>
      <c r="Y1" s="0"/>
      <c r="Z1" s="4" t="s">
        <v>252</v>
      </c>
      <c r="AA1" s="0"/>
      <c r="AB1" s="0"/>
      <c r="AC1" s="4" t="s">
        <v>253</v>
      </c>
      <c r="AD1" s="0"/>
      <c r="AE1" s="0"/>
      <c r="AF1" s="4" t="s">
        <v>254</v>
      </c>
      <c r="AG1" s="0"/>
      <c r="AH1" s="0"/>
      <c r="AI1" s="4" t="s">
        <v>255</v>
      </c>
      <c r="AJ1" s="0"/>
      <c r="AK1" s="0"/>
      <c r="AL1" s="4" t="s">
        <v>256</v>
      </c>
      <c r="AM1" s="0"/>
      <c r="AN1" s="0"/>
      <c r="AO1" s="4" t="s">
        <v>257</v>
      </c>
      <c r="AP1" s="0"/>
      <c r="AQ1" s="0"/>
      <c r="AR1" s="4" t="s">
        <v>258</v>
      </c>
      <c r="AS1" s="0"/>
      <c r="AT1" s="0"/>
      <c r="AU1" s="4" t="s">
        <v>259</v>
      </c>
      <c r="AV1" s="0"/>
      <c r="AW1" s="0"/>
      <c r="AX1" s="4" t="s">
        <v>260</v>
      </c>
      <c r="AY1" s="0"/>
      <c r="AZ1" s="0"/>
      <c r="BA1" s="4" t="s">
        <v>261</v>
      </c>
      <c r="BB1" s="0"/>
      <c r="BC1" s="0"/>
      <c r="BD1" s="4" t="s">
        <v>262</v>
      </c>
      <c r="BE1" s="0"/>
      <c r="BF1" s="0"/>
      <c r="BG1" s="4" t="s">
        <v>263</v>
      </c>
      <c r="BH1" s="0"/>
      <c r="BI1" s="0"/>
      <c r="BJ1" s="4" t="s">
        <v>264</v>
      </c>
      <c r="BK1" s="0"/>
      <c r="BL1" s="0"/>
      <c r="BM1" s="4" t="s">
        <v>265</v>
      </c>
      <c r="BN1" s="0"/>
      <c r="BO1" s="0"/>
      <c r="BP1" s="4" t="s">
        <v>266</v>
      </c>
      <c r="BQ1" s="0"/>
      <c r="BR1" s="0"/>
      <c r="BS1" s="4" t="s">
        <v>267</v>
      </c>
      <c r="BT1" s="0"/>
      <c r="BU1" s="0"/>
      <c r="BV1" s="4" t="s">
        <v>268</v>
      </c>
      <c r="BW1" s="0"/>
      <c r="BX1" s="0"/>
      <c r="BY1" s="4" t="s">
        <v>269</v>
      </c>
      <c r="BZ1" s="0"/>
      <c r="CA1" s="0"/>
      <c r="CB1" s="4" t="s">
        <v>270</v>
      </c>
      <c r="CC1" s="0"/>
      <c r="CD1" s="0"/>
      <c r="CE1" s="4" t="s">
        <v>271</v>
      </c>
      <c r="CF1" s="0"/>
      <c r="CG1" s="0"/>
      <c r="CH1" s="4" t="s">
        <v>272</v>
      </c>
      <c r="CI1" s="0"/>
      <c r="CJ1" s="0"/>
      <c r="CK1" s="4" t="s">
        <v>273</v>
      </c>
      <c r="CL1" s="0"/>
      <c r="CM1" s="0"/>
      <c r="CN1" s="4" t="s">
        <v>274</v>
      </c>
      <c r="CO1" s="0"/>
      <c r="CP1" s="0"/>
      <c r="CQ1" s="4" t="s">
        <v>275</v>
      </c>
      <c r="CR1" s="0"/>
      <c r="CS1" s="0"/>
      <c r="CT1" s="4" t="s">
        <v>276</v>
      </c>
      <c r="CU1" s="0"/>
      <c r="CV1" s="0"/>
      <c r="CW1" s="4" t="s">
        <v>277</v>
      </c>
      <c r="CX1" s="0"/>
      <c r="CY1" s="0"/>
      <c r="CZ1" s="4" t="s">
        <v>278</v>
      </c>
      <c r="DA1" s="0"/>
      <c r="DB1" s="0"/>
      <c r="DC1" s="4" t="s">
        <v>279</v>
      </c>
      <c r="DD1" s="0"/>
      <c r="DE1" s="0"/>
      <c r="DF1" s="4" t="s">
        <v>280</v>
      </c>
      <c r="DG1" s="0"/>
      <c r="DH1" s="0"/>
      <c r="DI1" s="4" t="s">
        <v>281</v>
      </c>
      <c r="DJ1" s="0"/>
      <c r="DK1" s="0"/>
      <c r="DL1" s="4" t="s">
        <v>282</v>
      </c>
      <c r="DM1" s="0"/>
      <c r="DN1" s="0"/>
      <c r="DO1" s="4" t="s">
        <v>283</v>
      </c>
      <c r="DP1" s="0"/>
      <c r="DQ1" s="0"/>
      <c r="DR1" s="4" t="s">
        <v>284</v>
      </c>
      <c r="DS1" s="0"/>
      <c r="DT1" s="0"/>
      <c r="DU1" s="4" t="s">
        <v>285</v>
      </c>
      <c r="DV1" s="0"/>
      <c r="DW1" s="0"/>
      <c r="DX1" s="4" t="s">
        <v>286</v>
      </c>
      <c r="DY1" s="0"/>
      <c r="DZ1" s="0"/>
      <c r="EA1" s="4" t="s">
        <v>287</v>
      </c>
      <c r="EB1" s="0"/>
      <c r="EC1" s="0"/>
      <c r="ED1" s="4" t="s">
        <v>288</v>
      </c>
      <c r="EE1" s="0"/>
      <c r="EF1" s="0"/>
      <c r="EG1" s="4" t="s">
        <v>289</v>
      </c>
      <c r="EH1" s="0"/>
      <c r="EI1" s="0"/>
      <c r="EJ1" s="4" t="s">
        <v>290</v>
      </c>
      <c r="EK1" s="0"/>
      <c r="EL1" s="0"/>
      <c r="EM1" s="4" t="s">
        <v>291</v>
      </c>
      <c r="EN1" s="0"/>
      <c r="EO1" s="0"/>
      <c r="EP1" s="4" t="s">
        <v>292</v>
      </c>
      <c r="EQ1" s="0"/>
      <c r="ER1" s="0"/>
      <c r="ES1" s="4" t="s">
        <v>293</v>
      </c>
      <c r="ET1" s="0"/>
      <c r="EU1" s="0"/>
      <c r="EV1" s="4" t="s">
        <v>294</v>
      </c>
      <c r="EW1" s="0"/>
      <c r="EX1" s="0"/>
      <c r="EY1" s="4" t="s">
        <v>295</v>
      </c>
      <c r="EZ1" s="0"/>
      <c r="FA1" s="0"/>
      <c r="FB1" s="4" t="s">
        <v>296</v>
      </c>
      <c r="FC1" s="0"/>
      <c r="FD1" s="0"/>
      <c r="FE1" s="4" t="s">
        <v>297</v>
      </c>
      <c r="FF1" s="0"/>
      <c r="FG1" s="0"/>
      <c r="FH1" s="4" t="s">
        <v>298</v>
      </c>
      <c r="FI1" s="0"/>
      <c r="FJ1" s="0"/>
      <c r="FK1" s="4" t="s">
        <v>299</v>
      </c>
      <c r="FL1" s="0"/>
      <c r="FM1" s="0"/>
      <c r="FN1" s="4" t="s">
        <v>300</v>
      </c>
      <c r="FO1" s="0"/>
      <c r="FP1" s="0"/>
      <c r="FQ1" s="4" t="s">
        <v>301</v>
      </c>
      <c r="FR1" s="0"/>
      <c r="FS1" s="0"/>
      <c r="FT1" s="4" t="s">
        <v>302</v>
      </c>
      <c r="FU1" s="0"/>
      <c r="FV1" s="0"/>
      <c r="FW1" s="4" t="s">
        <v>303</v>
      </c>
      <c r="FX1" s="0"/>
      <c r="FY1" s="0"/>
      <c r="FZ1" s="4" t="s">
        <v>304</v>
      </c>
      <c r="GA1" s="0"/>
      <c r="GB1" s="0"/>
      <c r="GC1" s="4" t="s">
        <v>305</v>
      </c>
      <c r="GD1" s="0"/>
      <c r="GE1" s="0"/>
      <c r="GF1" s="4" t="s">
        <v>306</v>
      </c>
      <c r="GG1" s="0"/>
      <c r="GH1" s="0"/>
      <c r="GI1" s="4" t="s">
        <v>307</v>
      </c>
      <c r="GJ1" s="0"/>
      <c r="GK1" s="0"/>
      <c r="GL1" s="4" t="s">
        <v>308</v>
      </c>
      <c r="GM1" s="0"/>
      <c r="GN1" s="0"/>
      <c r="GO1" s="4" t="s">
        <v>309</v>
      </c>
      <c r="GP1" s="0"/>
      <c r="GQ1" s="0"/>
      <c r="GR1" s="4" t="s">
        <v>310</v>
      </c>
      <c r="GS1" s="0"/>
      <c r="GT1" s="0"/>
      <c r="GU1" s="4" t="s">
        <v>311</v>
      </c>
      <c r="GV1" s="0"/>
      <c r="GW1" s="0"/>
      <c r="GX1" s="4" t="s">
        <v>312</v>
      </c>
      <c r="GY1" s="0"/>
      <c r="GZ1" s="0"/>
      <c r="HA1" s="4" t="s">
        <v>313</v>
      </c>
      <c r="HB1" s="0"/>
      <c r="HC1" s="0"/>
      <c r="HD1" s="4" t="s">
        <v>314</v>
      </c>
      <c r="HE1" s="0"/>
      <c r="HF1" s="0"/>
      <c r="HG1" s="4" t="s">
        <v>315</v>
      </c>
      <c r="HH1" s="0"/>
      <c r="HI1" s="0"/>
      <c r="HJ1" s="4" t="s">
        <v>316</v>
      </c>
      <c r="HK1" s="0"/>
      <c r="HL1" s="0"/>
      <c r="HM1" s="4" t="s">
        <v>317</v>
      </c>
      <c r="HN1" s="0"/>
      <c r="HO1" s="0"/>
      <c r="HP1" s="4" t="s">
        <v>318</v>
      </c>
      <c r="HQ1" s="0"/>
      <c r="HR1" s="0"/>
      <c r="HS1" s="4" t="s">
        <v>319</v>
      </c>
      <c r="HT1" s="0"/>
      <c r="HU1" s="0"/>
      <c r="HV1" s="4" t="s">
        <v>320</v>
      </c>
      <c r="HW1" s="0"/>
      <c r="HX1" s="0"/>
      <c r="HY1" s="4" t="s">
        <v>321</v>
      </c>
      <c r="HZ1" s="0"/>
      <c r="IA1" s="0"/>
      <c r="IB1" s="4" t="s">
        <v>322</v>
      </c>
      <c r="IC1" s="0"/>
      <c r="ID1" s="0"/>
      <c r="IE1" s="4" t="s">
        <v>323</v>
      </c>
      <c r="IF1" s="0"/>
      <c r="IG1" s="0"/>
      <c r="IH1" s="4" t="s">
        <v>324</v>
      </c>
      <c r="II1" s="0"/>
      <c r="IJ1" s="0"/>
      <c r="IK1" s="4" t="s">
        <v>325</v>
      </c>
      <c r="IL1" s="0"/>
      <c r="IM1" s="0"/>
      <c r="IN1" s="4" t="s">
        <v>326</v>
      </c>
      <c r="IO1" s="0"/>
      <c r="IP1" s="0"/>
      <c r="IQ1" s="4" t="s">
        <v>327</v>
      </c>
      <c r="IR1" s="0"/>
      <c r="IS1" s="0"/>
      <c r="IT1" s="4" t="s">
        <v>328</v>
      </c>
      <c r="IU1" s="0"/>
      <c r="IV1" s="0"/>
      <c r="IW1" s="4" t="s">
        <v>329</v>
      </c>
      <c r="IX1" s="0"/>
      <c r="IY1" s="0"/>
      <c r="IZ1" s="4" t="s">
        <v>330</v>
      </c>
      <c r="JA1" s="0"/>
      <c r="JB1" s="0"/>
      <c r="JC1" s="4" t="s">
        <v>331</v>
      </c>
      <c r="JD1" s="0"/>
    </row>
    <row collapsed="false" customFormat="false" customHeight="false" hidden="false" ht="12.1" outlineLevel="0" r="2">
      <c r="A2" s="11" t="n">
        <v>45096</v>
      </c>
      <c r="B2" s="6" t="n">
        <v>1708.86</v>
      </c>
      <c r="C2" s="0" t="s">
        <v>240</v>
      </c>
      <c r="D2" s="11" t="n">
        <v>45096</v>
      </c>
      <c r="E2" s="6" t="n">
        <v>1842.07</v>
      </c>
      <c r="F2" s="0" t="s">
        <v>240</v>
      </c>
      <c r="G2" s="11" t="n">
        <v>45128</v>
      </c>
      <c r="H2" s="6" t="n">
        <v>202.88</v>
      </c>
      <c r="I2" s="0" t="s">
        <v>240</v>
      </c>
      <c r="J2" s="11" t="n">
        <v>45128</v>
      </c>
      <c r="K2" s="6" t="n">
        <v>51.19</v>
      </c>
      <c r="L2" s="0" t="s">
        <v>240</v>
      </c>
      <c r="M2" s="11" t="n">
        <v>45139</v>
      </c>
      <c r="N2" s="6" t="n">
        <v>879.54</v>
      </c>
      <c r="O2" s="0" t="s">
        <v>240</v>
      </c>
      <c r="P2" s="11" t="n">
        <v>45152</v>
      </c>
      <c r="Q2" s="6" t="n">
        <v>795.14</v>
      </c>
      <c r="R2" s="0" t="s">
        <v>240</v>
      </c>
      <c r="S2" s="11" t="n">
        <v>45160</v>
      </c>
      <c r="T2" s="6" t="n">
        <v>851.09</v>
      </c>
      <c r="U2" s="0" t="s">
        <v>240</v>
      </c>
      <c r="V2" s="11" t="n">
        <v>45166</v>
      </c>
      <c r="W2" s="6" t="n">
        <v>1710.86</v>
      </c>
      <c r="X2" s="0" t="s">
        <v>240</v>
      </c>
      <c r="Y2" s="11" t="n">
        <v>45167</v>
      </c>
      <c r="Z2" s="6" t="n">
        <v>6746.89</v>
      </c>
      <c r="AA2" s="0" t="s">
        <v>240</v>
      </c>
      <c r="AB2" s="11" t="n">
        <v>45168</v>
      </c>
      <c r="AC2" s="6" t="n">
        <v>2778.72</v>
      </c>
      <c r="AD2" s="0" t="s">
        <v>240</v>
      </c>
      <c r="AE2" s="11" t="n">
        <v>45211</v>
      </c>
      <c r="AF2" s="6" t="n">
        <v>18662.12</v>
      </c>
      <c r="AG2" s="0" t="s">
        <v>240</v>
      </c>
      <c r="AH2" s="11" t="n">
        <v>45215</v>
      </c>
      <c r="AI2" s="6" t="n">
        <v>18748.08</v>
      </c>
      <c r="AJ2" s="0" t="s">
        <v>240</v>
      </c>
      <c r="AK2" s="11" t="n">
        <v>45266</v>
      </c>
      <c r="AL2" s="6" t="n">
        <v>3774.02</v>
      </c>
      <c r="AM2" s="0" t="s">
        <v>240</v>
      </c>
      <c r="AN2" s="11" t="n">
        <v>45267</v>
      </c>
      <c r="AO2" s="6" t="n">
        <v>1564.48</v>
      </c>
      <c r="AP2" s="0" t="s">
        <v>240</v>
      </c>
      <c r="AQ2" s="11" t="n">
        <v>45267</v>
      </c>
      <c r="AR2" s="6" t="n">
        <v>1066.85</v>
      </c>
      <c r="AS2" s="0" t="s">
        <v>240</v>
      </c>
      <c r="AT2" s="11" t="n">
        <v>45267</v>
      </c>
      <c r="AU2" s="6" t="n">
        <v>1111.14</v>
      </c>
      <c r="AV2" s="0" t="s">
        <v>240</v>
      </c>
      <c r="AW2" s="11" t="n">
        <v>45267</v>
      </c>
      <c r="AX2" s="6" t="n">
        <v>389.01</v>
      </c>
      <c r="AY2" s="0" t="s">
        <v>240</v>
      </c>
      <c r="AZ2" s="11" t="n">
        <v>45267</v>
      </c>
      <c r="BA2" s="6" t="n">
        <v>1382.89</v>
      </c>
      <c r="BB2" s="0" t="s">
        <v>240</v>
      </c>
      <c r="BC2" s="11" t="n">
        <v>45273</v>
      </c>
      <c r="BD2" s="6" t="n">
        <v>708.96</v>
      </c>
      <c r="BE2" s="0" t="s">
        <v>240</v>
      </c>
      <c r="BF2" s="11" t="n">
        <v>45273</v>
      </c>
      <c r="BG2" s="6" t="n">
        <v>1310.8</v>
      </c>
      <c r="BH2" s="0" t="s">
        <v>240</v>
      </c>
      <c r="BI2" s="11" t="n">
        <v>45274</v>
      </c>
      <c r="BJ2" s="6" t="n">
        <v>164.13</v>
      </c>
      <c r="BK2" s="0" t="s">
        <v>240</v>
      </c>
      <c r="BL2" s="11" t="n">
        <v>45275</v>
      </c>
      <c r="BM2" s="6" t="n">
        <v>711.59</v>
      </c>
      <c r="BN2" s="0" t="s">
        <v>240</v>
      </c>
      <c r="BO2" s="11" t="n">
        <v>45285</v>
      </c>
      <c r="BP2" s="6" t="n">
        <v>4071.25</v>
      </c>
      <c r="BQ2" s="0" t="s">
        <v>240</v>
      </c>
      <c r="BR2" s="11" t="n">
        <v>45285</v>
      </c>
      <c r="BS2" s="6" t="n">
        <v>1914.03</v>
      </c>
      <c r="BT2" s="0" t="s">
        <v>240</v>
      </c>
      <c r="BU2" s="11" t="n">
        <v>45324</v>
      </c>
      <c r="BV2" s="6" t="n">
        <v>549.48</v>
      </c>
      <c r="BW2" s="0" t="s">
        <v>240</v>
      </c>
      <c r="BX2" s="11" t="n">
        <v>45324</v>
      </c>
      <c r="BY2" s="6" t="n">
        <v>3409.72</v>
      </c>
      <c r="BZ2" s="0" t="s">
        <v>240</v>
      </c>
      <c r="CA2" s="11" t="n">
        <v>45362</v>
      </c>
      <c r="CB2" s="6" t="n">
        <v>7770.88</v>
      </c>
      <c r="CC2" s="0" t="s">
        <v>240</v>
      </c>
      <c r="CD2" s="11" t="n">
        <v>45366</v>
      </c>
      <c r="CE2" s="6" t="n">
        <v>5855.69</v>
      </c>
      <c r="CF2" s="0" t="s">
        <v>240</v>
      </c>
      <c r="CG2" s="11" t="n">
        <v>45366</v>
      </c>
      <c r="CH2" s="6" t="n">
        <v>3264.61</v>
      </c>
      <c r="CI2" s="0" t="s">
        <v>240</v>
      </c>
      <c r="CJ2" s="11" t="n">
        <v>45366</v>
      </c>
      <c r="CK2" s="6" t="n">
        <v>6764.41</v>
      </c>
      <c r="CL2" s="0" t="s">
        <v>240</v>
      </c>
      <c r="CM2" s="11" t="n">
        <v>45366</v>
      </c>
      <c r="CN2" s="6" t="n">
        <v>5983.78</v>
      </c>
      <c r="CO2" s="0" t="s">
        <v>240</v>
      </c>
      <c r="CP2" s="11" t="n">
        <v>45370</v>
      </c>
      <c r="CQ2" s="6" t="n">
        <v>3747</v>
      </c>
      <c r="CR2" s="0" t="s">
        <v>240</v>
      </c>
      <c r="CS2" s="11" t="n">
        <v>45371</v>
      </c>
      <c r="CT2" s="6" t="n">
        <v>2496.1</v>
      </c>
      <c r="CU2" s="0" t="s">
        <v>240</v>
      </c>
      <c r="CV2" s="11" t="n">
        <v>45372</v>
      </c>
      <c r="CW2" s="6" t="n">
        <v>9499.6</v>
      </c>
      <c r="CX2" s="0" t="s">
        <v>240</v>
      </c>
      <c r="CY2" s="11" t="n">
        <v>45373</v>
      </c>
      <c r="CZ2" s="6" t="n">
        <v>162.98</v>
      </c>
      <c r="DA2" s="0" t="s">
        <v>240</v>
      </c>
      <c r="DB2" s="11" t="n">
        <v>45383</v>
      </c>
      <c r="DC2" s="6" t="n">
        <v>1651.32</v>
      </c>
      <c r="DD2" s="0" t="s">
        <v>240</v>
      </c>
      <c r="DE2" s="11" t="n">
        <v>45384</v>
      </c>
      <c r="DF2" s="6" t="n">
        <v>1643.31</v>
      </c>
      <c r="DG2" s="0" t="s">
        <v>240</v>
      </c>
      <c r="DH2" s="11" t="n">
        <v>45407</v>
      </c>
      <c r="DI2" s="6" t="n">
        <v>30829.64</v>
      </c>
      <c r="DJ2" s="0" t="s">
        <v>240</v>
      </c>
      <c r="DK2" s="11" t="n">
        <v>45447</v>
      </c>
      <c r="DL2" s="6" t="n">
        <v>16938.54</v>
      </c>
      <c r="DM2" s="0" t="s">
        <v>240</v>
      </c>
      <c r="DN2" s="11" t="n">
        <v>45460</v>
      </c>
      <c r="DO2" s="6" t="n">
        <v>2145.71</v>
      </c>
      <c r="DP2" s="0" t="s">
        <v>240</v>
      </c>
      <c r="DQ2" s="11" t="n">
        <v>45460</v>
      </c>
      <c r="DR2" s="6" t="n">
        <v>2881.71</v>
      </c>
      <c r="DS2" s="0" t="s">
        <v>240</v>
      </c>
      <c r="DT2" s="11" t="n">
        <v>45540</v>
      </c>
      <c r="DU2" s="6" t="n">
        <v>3345.68</v>
      </c>
      <c r="DV2" s="0" t="s">
        <v>240</v>
      </c>
      <c r="DW2" s="11" t="n">
        <v>45705</v>
      </c>
      <c r="DX2" s="6" t="n">
        <v>1050.53</v>
      </c>
      <c r="DY2" s="0" t="s">
        <v>240</v>
      </c>
      <c r="DZ2" s="11" t="n">
        <v>45706</v>
      </c>
      <c r="EA2" s="6" t="n">
        <v>277.04</v>
      </c>
      <c r="EB2" s="0" t="s">
        <v>240</v>
      </c>
      <c r="EC2" s="11" t="n">
        <v>45707</v>
      </c>
      <c r="ED2" s="6" t="n">
        <v>194.93</v>
      </c>
      <c r="EE2" s="0" t="s">
        <v>240</v>
      </c>
      <c r="EF2" s="11" t="n">
        <v>45707</v>
      </c>
      <c r="EG2" s="6" t="n">
        <v>394.4</v>
      </c>
      <c r="EH2" s="0" t="s">
        <v>240</v>
      </c>
      <c r="EI2" s="11" t="n">
        <v>45720</v>
      </c>
      <c r="EJ2" s="6" t="n">
        <v>11521.76</v>
      </c>
      <c r="EK2" s="0" t="s">
        <v>240</v>
      </c>
      <c r="EL2" s="11" t="n">
        <v>45722</v>
      </c>
      <c r="EM2" s="6" t="n">
        <v>-2218.89</v>
      </c>
      <c r="EN2" s="0" t="s">
        <v>241</v>
      </c>
      <c r="EO2" s="11" t="n">
        <v>45727</v>
      </c>
      <c r="EP2" s="6" t="n">
        <v>779.64</v>
      </c>
      <c r="EQ2" s="0" t="s">
        <v>240</v>
      </c>
      <c r="ER2" s="11" t="n">
        <v>45861</v>
      </c>
      <c r="ES2" s="6" t="n">
        <v>2339.22</v>
      </c>
      <c r="ET2" s="0" t="s">
        <v>240</v>
      </c>
      <c r="EU2" s="11" t="n">
        <v>45861</v>
      </c>
      <c r="EV2" s="6" t="n">
        <v>2208.36</v>
      </c>
      <c r="EW2" s="0" t="s">
        <v>240</v>
      </c>
      <c r="EX2" s="11" t="n">
        <v>45861</v>
      </c>
      <c r="EY2" s="6" t="n">
        <v>2297.96</v>
      </c>
      <c r="EZ2" s="0" t="s">
        <v>240</v>
      </c>
      <c r="FA2" s="11" t="n">
        <v>45861</v>
      </c>
      <c r="FB2" s="6" t="n">
        <v>2146</v>
      </c>
      <c r="FC2" s="0" t="s">
        <v>240</v>
      </c>
      <c r="FD2" s="11" t="n">
        <v>45861</v>
      </c>
      <c r="FE2" s="6" t="n">
        <v>2194.06</v>
      </c>
      <c r="FF2" s="0" t="s">
        <v>240</v>
      </c>
      <c r="FG2" s="11" t="n">
        <v>45861</v>
      </c>
      <c r="FH2" s="6" t="n">
        <v>1082.61</v>
      </c>
      <c r="FI2" s="0" t="s">
        <v>240</v>
      </c>
      <c r="FJ2" s="11" t="n">
        <v>45861</v>
      </c>
      <c r="FK2" s="6" t="n">
        <v>1183.41</v>
      </c>
      <c r="FL2" s="0" t="s">
        <v>240</v>
      </c>
      <c r="FM2" s="11" t="n">
        <v>45861</v>
      </c>
      <c r="FN2" s="6" t="n">
        <v>1135.98</v>
      </c>
      <c r="FO2" s="0" t="s">
        <v>240</v>
      </c>
      <c r="FP2" s="11" t="n">
        <v>45861</v>
      </c>
      <c r="FQ2" s="6" t="n">
        <v>1004.74</v>
      </c>
      <c r="FR2" s="0" t="s">
        <v>240</v>
      </c>
      <c r="FS2" s="11" t="n">
        <v>45861</v>
      </c>
      <c r="FT2" s="6" t="n">
        <v>526.5</v>
      </c>
      <c r="FU2" s="0" t="s">
        <v>240</v>
      </c>
      <c r="FV2" s="11" t="n">
        <v>45861</v>
      </c>
      <c r="FW2" s="6" t="n">
        <v>1062.5</v>
      </c>
      <c r="FX2" s="0" t="s">
        <v>240</v>
      </c>
      <c r="FY2" s="11" t="n">
        <v>45866</v>
      </c>
      <c r="FZ2" s="6" t="n">
        <v>3034.5</v>
      </c>
      <c r="GA2" s="0" t="s">
        <v>240</v>
      </c>
      <c r="GB2" s="11" t="n">
        <v>45881</v>
      </c>
      <c r="GC2" s="6" t="n">
        <v>11262.37</v>
      </c>
      <c r="GD2" s="0" t="s">
        <v>240</v>
      </c>
      <c r="GE2" s="11" t="n">
        <v>45896</v>
      </c>
      <c r="GF2" s="6" t="n">
        <v>2010.36</v>
      </c>
      <c r="GG2" s="0" t="s">
        <v>240</v>
      </c>
      <c r="GH2" s="11" t="n">
        <v>45896</v>
      </c>
      <c r="GI2" s="6" t="n">
        <v>5120.53</v>
      </c>
      <c r="GJ2" s="0" t="s">
        <v>240</v>
      </c>
      <c r="GK2" s="11" t="n">
        <v>45909</v>
      </c>
      <c r="GL2" s="6" t="n">
        <v>9186.09</v>
      </c>
      <c r="GM2" s="0" t="s">
        <v>240</v>
      </c>
      <c r="GN2" s="11" t="n">
        <v>45911</v>
      </c>
      <c r="GO2" s="6" t="n">
        <v>3.63</v>
      </c>
      <c r="GP2" s="0" t="s">
        <v>240</v>
      </c>
      <c r="GQ2" s="11" t="n">
        <v>45939</v>
      </c>
      <c r="GR2" s="6" t="n">
        <v>120.93</v>
      </c>
      <c r="GS2" s="0" t="s">
        <v>240</v>
      </c>
      <c r="GT2" s="11" t="n">
        <v>45991</v>
      </c>
      <c r="GU2" s="6" t="n">
        <v>509.7</v>
      </c>
      <c r="GV2" s="0" t="s">
        <v>240</v>
      </c>
      <c r="GW2" s="11" t="n">
        <v>46000</v>
      </c>
      <c r="GX2" s="6" t="n">
        <v>980.91</v>
      </c>
      <c r="GY2" s="0" t="s">
        <v>240</v>
      </c>
      <c r="GZ2" s="11" t="n">
        <v>46007</v>
      </c>
      <c r="HA2" s="6" t="n">
        <v>64.56</v>
      </c>
      <c r="HB2" s="0" t="s">
        <v>240</v>
      </c>
      <c r="HC2" s="11" t="n">
        <v>46009</v>
      </c>
      <c r="HD2" s="6" t="n">
        <v>4185.14</v>
      </c>
      <c r="HE2" s="0" t="s">
        <v>240</v>
      </c>
      <c r="HF2" s="11" t="n">
        <v>46009</v>
      </c>
      <c r="HG2" s="6" t="n">
        <v>4597.68</v>
      </c>
      <c r="HH2" s="0" t="s">
        <v>240</v>
      </c>
      <c r="HI2" s="11" t="n">
        <v>46009</v>
      </c>
      <c r="HJ2" s="6" t="n">
        <v>3216.07</v>
      </c>
      <c r="HK2" s="0" t="s">
        <v>240</v>
      </c>
      <c r="HL2" s="11" t="n">
        <v>46009</v>
      </c>
      <c r="HM2" s="6" t="n">
        <v>12883.62</v>
      </c>
      <c r="HN2" s="0" t="s">
        <v>240</v>
      </c>
      <c r="HO2" s="11" t="n">
        <v>46010</v>
      </c>
      <c r="HP2" s="6" t="n">
        <v>4238.89</v>
      </c>
      <c r="HQ2" s="0" t="s">
        <v>240</v>
      </c>
      <c r="HR2" s="11" t="n">
        <v>46010</v>
      </c>
      <c r="HS2" s="6" t="n">
        <v>3610.88</v>
      </c>
      <c r="HT2" s="0" t="s">
        <v>240</v>
      </c>
      <c r="HU2" s="11" t="n">
        <v>46016</v>
      </c>
      <c r="HV2" s="6" t="n">
        <v>716.29</v>
      </c>
      <c r="HW2" s="0" t="s">
        <v>240</v>
      </c>
      <c r="HX2" s="11" t="n">
        <v>46016</v>
      </c>
      <c r="HY2" s="6" t="n">
        <v>669.76</v>
      </c>
      <c r="HZ2" s="0" t="s">
        <v>240</v>
      </c>
      <c r="IA2" s="11" t="n">
        <v>46016</v>
      </c>
      <c r="IB2" s="6" t="n">
        <v>991.05</v>
      </c>
      <c r="IC2" s="0" t="s">
        <v>240</v>
      </c>
      <c r="ID2" s="11" t="n">
        <v>46036</v>
      </c>
      <c r="IE2" s="6" t="n">
        <v>937.37</v>
      </c>
      <c r="IF2" s="0" t="s">
        <v>240</v>
      </c>
      <c r="IG2" s="11" t="n">
        <v>46044</v>
      </c>
      <c r="IH2" s="6" t="n">
        <v>38.7</v>
      </c>
      <c r="II2" s="0" t="s">
        <v>240</v>
      </c>
      <c r="IJ2" s="11" t="n">
        <v>46050</v>
      </c>
      <c r="IK2" s="6" t="n">
        <v>40.62</v>
      </c>
      <c r="IL2" s="0" t="s">
        <v>240</v>
      </c>
      <c r="IM2" s="11" t="n">
        <v>46077</v>
      </c>
      <c r="IN2" s="6" t="n">
        <v>1121.49</v>
      </c>
      <c r="IO2" s="0" t="s">
        <v>240</v>
      </c>
      <c r="IP2" s="11" t="n">
        <v>46090</v>
      </c>
      <c r="IQ2" s="6" t="n">
        <v>138.78</v>
      </c>
      <c r="IR2" s="0" t="s">
        <v>240</v>
      </c>
      <c r="IS2" s="11" t="n">
        <v>46104</v>
      </c>
      <c r="IT2" s="6" t="n">
        <v>413.09</v>
      </c>
      <c r="IU2" s="0" t="s">
        <v>240</v>
      </c>
      <c r="IV2" s="11" t="n">
        <v>46104</v>
      </c>
      <c r="IW2" s="6" t="n">
        <v>904.97</v>
      </c>
      <c r="IX2" s="0" t="s">
        <v>240</v>
      </c>
      <c r="IY2" s="11" t="n">
        <v>46128</v>
      </c>
      <c r="IZ2" s="6" t="n">
        <v>219.69</v>
      </c>
      <c r="JA2" s="0" t="s">
        <v>240</v>
      </c>
      <c r="JB2" s="11" t="n">
        <v>46132</v>
      </c>
      <c r="JC2" s="6" t="n">
        <v>981.28</v>
      </c>
      <c r="JD2" s="0" t="s">
        <v>240</v>
      </c>
    </row>
    <row collapsed="false" customFormat="false" customHeight="false" hidden="false" ht="12.1" outlineLevel="0" r="3">
      <c r="A3" s="11" t="n">
        <v>45127</v>
      </c>
      <c r="B3" s="6" t="n">
        <v>1723.76</v>
      </c>
      <c r="C3" s="0" t="s">
        <v>240</v>
      </c>
      <c r="D3" s="11" t="n">
        <v>45167</v>
      </c>
      <c r="E3" s="6" t="n">
        <v>-1079.43</v>
      </c>
      <c r="F3" s="0" t="s">
        <v>241</v>
      </c>
      <c r="G3" s="11" t="n">
        <v>45187</v>
      </c>
      <c r="H3" s="6" t="n">
        <v>-3.56</v>
      </c>
      <c r="I3" s="0" t="s">
        <v>127</v>
      </c>
      <c r="J3" s="11" t="n">
        <v>45168</v>
      </c>
      <c r="K3" s="6" t="n">
        <v>-1.17</v>
      </c>
      <c r="L3" s="0" t="s">
        <v>125</v>
      </c>
      <c r="M3" s="11" t="n">
        <v>45167</v>
      </c>
      <c r="N3" s="6" t="n">
        <v>-829.63</v>
      </c>
      <c r="O3" s="0" t="s">
        <v>241</v>
      </c>
      <c r="P3" s="11" t="n">
        <v>45210</v>
      </c>
      <c r="Q3" s="6" t="n">
        <v>-785.87</v>
      </c>
      <c r="R3" s="0" t="s">
        <v>241</v>
      </c>
      <c r="S3" s="11" t="n">
        <v>45167</v>
      </c>
      <c r="T3" s="6" t="n">
        <v>-827.84</v>
      </c>
      <c r="U3" s="0" t="s">
        <v>241</v>
      </c>
      <c r="V3" s="11" t="n">
        <v>45167</v>
      </c>
      <c r="W3" s="6" t="n">
        <v>-2342.63</v>
      </c>
      <c r="X3" s="0" t="s">
        <v>241</v>
      </c>
      <c r="Y3" s="11" t="n">
        <v>45210</v>
      </c>
      <c r="Z3" s="6" t="n">
        <v>-6922.54</v>
      </c>
      <c r="AA3" s="0" t="s">
        <v>241</v>
      </c>
      <c r="AB3" s="11" t="n">
        <v>45168</v>
      </c>
      <c r="AC3" s="6" t="n">
        <v>1111.39</v>
      </c>
      <c r="AD3" s="0" t="s">
        <v>240</v>
      </c>
      <c r="AE3" s="11" t="n">
        <v>45211</v>
      </c>
      <c r="AF3" s="6" t="n">
        <v>-18692.85</v>
      </c>
      <c r="AG3" s="0" t="s">
        <v>241</v>
      </c>
      <c r="AH3" s="11" t="n">
        <v>45308</v>
      </c>
      <c r="AI3" s="6" t="n">
        <v>-610.1</v>
      </c>
      <c r="AJ3" s="0" t="s">
        <v>135</v>
      </c>
      <c r="AK3" s="11" t="n">
        <v>45324</v>
      </c>
      <c r="AL3" s="6" t="n">
        <v>-4899.27</v>
      </c>
      <c r="AM3" s="0" t="s">
        <v>241</v>
      </c>
      <c r="AN3" s="11" t="n">
        <v>45356</v>
      </c>
      <c r="AO3" s="6" t="n">
        <v>-1850.01</v>
      </c>
      <c r="AP3" s="0" t="s">
        <v>241</v>
      </c>
      <c r="AQ3" s="11" t="n">
        <v>45267</v>
      </c>
      <c r="AR3" s="6" t="n">
        <v>990.8</v>
      </c>
      <c r="AS3" s="0" t="s">
        <v>240</v>
      </c>
      <c r="AT3" s="11" t="n">
        <v>45317</v>
      </c>
      <c r="AU3" s="6" t="n">
        <v>-1222.77</v>
      </c>
      <c r="AV3" s="0" t="s">
        <v>241</v>
      </c>
      <c r="AW3" s="11" t="n">
        <v>45288</v>
      </c>
      <c r="AX3" s="6" t="n">
        <v>1130.36</v>
      </c>
      <c r="AY3" s="0" t="s">
        <v>240</v>
      </c>
      <c r="AZ3" s="11" t="n">
        <v>45267</v>
      </c>
      <c r="BA3" s="6" t="n">
        <v>552.08</v>
      </c>
      <c r="BB3" s="0" t="s">
        <v>240</v>
      </c>
      <c r="BC3" s="11" t="n">
        <v>45278</v>
      </c>
      <c r="BD3" s="6" t="n">
        <v>745.39</v>
      </c>
      <c r="BE3" s="0" t="s">
        <v>240</v>
      </c>
      <c r="BF3" s="11" t="n">
        <v>45315</v>
      </c>
      <c r="BG3" s="6" t="n">
        <v>61.37</v>
      </c>
      <c r="BH3" s="0" t="s">
        <v>240</v>
      </c>
      <c r="BI3" s="11" t="n">
        <v>45278</v>
      </c>
      <c r="BJ3" s="6" t="n">
        <v>-168.42</v>
      </c>
      <c r="BK3" s="0" t="s">
        <v>241</v>
      </c>
      <c r="BL3" s="11" t="n">
        <v>45275</v>
      </c>
      <c r="BM3" s="6" t="n">
        <v>1423.18</v>
      </c>
      <c r="BN3" s="0" t="s">
        <v>240</v>
      </c>
      <c r="BO3" s="11" t="n">
        <v>45288</v>
      </c>
      <c r="BP3" s="6" t="n">
        <v>1985.98</v>
      </c>
      <c r="BQ3" s="0" t="s">
        <v>240</v>
      </c>
      <c r="BR3" s="11" t="n">
        <v>45356</v>
      </c>
      <c r="BS3" s="6" t="n">
        <v>-2360.61</v>
      </c>
      <c r="BT3" s="0" t="s">
        <v>241</v>
      </c>
      <c r="BU3" s="11" t="n">
        <v>45324</v>
      </c>
      <c r="BV3" s="6" t="n">
        <v>549.48</v>
      </c>
      <c r="BW3" s="0" t="s">
        <v>240</v>
      </c>
      <c r="BX3" s="11" t="n">
        <v>45351</v>
      </c>
      <c r="BY3" s="6" t="n">
        <v>3261.61</v>
      </c>
      <c r="BZ3" s="0" t="s">
        <v>240</v>
      </c>
      <c r="CA3" s="11" t="n">
        <v>45366</v>
      </c>
      <c r="CB3" s="6" t="n">
        <v>1500.55</v>
      </c>
      <c r="CC3" s="0" t="s">
        <v>240</v>
      </c>
      <c r="CD3" s="11" t="n">
        <v>45370</v>
      </c>
      <c r="CE3" s="6" t="n">
        <v>-5927.25</v>
      </c>
      <c r="CF3" s="0" t="s">
        <v>241</v>
      </c>
      <c r="CG3" s="11" t="n">
        <v>45366</v>
      </c>
      <c r="CH3" s="6" t="n">
        <v>3264.61</v>
      </c>
      <c r="CI3" s="0" t="s">
        <v>240</v>
      </c>
      <c r="CJ3" s="11" t="n">
        <v>45369</v>
      </c>
      <c r="CK3" s="6" t="n">
        <v>-6534.77</v>
      </c>
      <c r="CL3" s="0" t="s">
        <v>241</v>
      </c>
      <c r="CM3" s="11" t="n">
        <v>45371</v>
      </c>
      <c r="CN3" s="6" t="n">
        <v>2961.47</v>
      </c>
      <c r="CO3" s="0" t="s">
        <v>240</v>
      </c>
      <c r="CP3" s="11" t="n">
        <v>45370</v>
      </c>
      <c r="CQ3" s="6" t="n">
        <v>-3710.14</v>
      </c>
      <c r="CR3" s="0" t="s">
        <v>241</v>
      </c>
      <c r="CS3" s="11" t="n">
        <v>45371</v>
      </c>
      <c r="CT3" s="6" t="n">
        <v>21854.45</v>
      </c>
      <c r="CU3" s="0" t="s">
        <v>240</v>
      </c>
      <c r="CV3" s="11" t="n">
        <v>45372</v>
      </c>
      <c r="CW3" s="6" t="n">
        <v>-9134.68</v>
      </c>
      <c r="CX3" s="0" t="s">
        <v>241</v>
      </c>
      <c r="CY3" s="11" t="n">
        <v>45380</v>
      </c>
      <c r="CZ3" s="6" t="n">
        <v>547.68</v>
      </c>
      <c r="DA3" s="0" t="s">
        <v>240</v>
      </c>
      <c r="DB3" s="11" t="n">
        <v>45384</v>
      </c>
      <c r="DC3" s="6" t="n">
        <v>-1643.29</v>
      </c>
      <c r="DD3" s="0" t="s">
        <v>241</v>
      </c>
      <c r="DE3" s="11" t="n">
        <v>45385</v>
      </c>
      <c r="DF3" s="6" t="n">
        <v>-1632.19</v>
      </c>
      <c r="DG3" s="0" t="s">
        <v>241</v>
      </c>
      <c r="DH3" s="11" t="n">
        <v>45444</v>
      </c>
      <c r="DI3" s="6" t="n">
        <v>-2830.23</v>
      </c>
      <c r="DJ3" s="0" t="s">
        <v>241</v>
      </c>
      <c r="DK3" s="11" t="n">
        <v>45460</v>
      </c>
      <c r="DL3" s="6" t="n">
        <v>-677.86</v>
      </c>
      <c r="DM3" s="0" t="s">
        <v>241</v>
      </c>
      <c r="DN3" s="11" t="n">
        <v>45460</v>
      </c>
      <c r="DO3" s="6" t="n">
        <v>3218.57</v>
      </c>
      <c r="DP3" s="0" t="s">
        <v>240</v>
      </c>
      <c r="DQ3" s="11" t="n">
        <v>45460</v>
      </c>
      <c r="DR3" s="6" t="n">
        <v>1920.56</v>
      </c>
      <c r="DS3" s="0" t="s">
        <v>240</v>
      </c>
      <c r="DT3" s="11" t="n">
        <v>45554</v>
      </c>
      <c r="DU3" s="6" t="n">
        <v>-2813.74</v>
      </c>
      <c r="DV3" s="0" t="s">
        <v>241</v>
      </c>
      <c r="DW3" s="11" t="n">
        <v>45706</v>
      </c>
      <c r="DX3" s="6" t="n">
        <v>1043.62</v>
      </c>
      <c r="DY3" s="0" t="s">
        <v>240</v>
      </c>
      <c r="DZ3" s="11" t="n">
        <v>45706</v>
      </c>
      <c r="EA3" s="6" t="n">
        <v>253.63</v>
      </c>
      <c r="EB3" s="0" t="s">
        <v>240</v>
      </c>
      <c r="EC3" s="11" t="n">
        <v>45711</v>
      </c>
      <c r="ED3" s="6" t="n">
        <v>-198.7</v>
      </c>
      <c r="EE3" s="0" t="s">
        <v>241</v>
      </c>
      <c r="EF3" s="11" t="n">
        <v>45708</v>
      </c>
      <c r="EG3" s="6" t="n">
        <v>-399.7</v>
      </c>
      <c r="EH3" s="0" t="s">
        <v>241</v>
      </c>
      <c r="EI3" s="11" t="n">
        <v>45720</v>
      </c>
      <c r="EJ3" s="6" t="n">
        <v>11403.7</v>
      </c>
      <c r="EK3" s="0" t="s">
        <v>240</v>
      </c>
      <c r="EL3" s="11" t="n">
        <v>45722</v>
      </c>
      <c r="EM3" s="6" t="n">
        <v>4436.22</v>
      </c>
      <c r="EN3" s="0" t="s">
        <v>240</v>
      </c>
      <c r="EO3" s="11" t="n">
        <v>45801</v>
      </c>
      <c r="EP3" s="6" t="n">
        <v>-677.1</v>
      </c>
      <c r="EQ3" s="0" t="s">
        <v>241</v>
      </c>
      <c r="ER3" s="11" t="n">
        <v>45866</v>
      </c>
      <c r="ES3" s="6" t="n">
        <v>-2388.67</v>
      </c>
      <c r="ET3" s="0" t="s">
        <v>241</v>
      </c>
      <c r="EU3" s="11" t="n">
        <v>45866</v>
      </c>
      <c r="EV3" s="6" t="n">
        <v>-33.96</v>
      </c>
      <c r="EW3" s="0" t="s">
        <v>147</v>
      </c>
      <c r="EX3" s="11" t="n">
        <v>45866</v>
      </c>
      <c r="EY3" s="6" t="n">
        <v>-2306</v>
      </c>
      <c r="EZ3" s="0" t="s">
        <v>241</v>
      </c>
      <c r="FA3" s="11" t="n">
        <v>45881</v>
      </c>
      <c r="FB3" s="6" t="n">
        <v>-2203.55</v>
      </c>
      <c r="FC3" s="0" t="s">
        <v>241</v>
      </c>
      <c r="FD3" s="11" t="n">
        <v>45861</v>
      </c>
      <c r="FE3" s="6" t="n">
        <v>-2196.66</v>
      </c>
      <c r="FF3" s="0" t="s">
        <v>241</v>
      </c>
      <c r="FG3" s="11" t="n">
        <v>45881</v>
      </c>
      <c r="FH3" s="6" t="n">
        <v>-17.75</v>
      </c>
      <c r="FI3" s="0" t="s">
        <v>156</v>
      </c>
      <c r="FJ3" s="11" t="n">
        <v>45881</v>
      </c>
      <c r="FK3" s="6" t="n">
        <v>-112.64</v>
      </c>
      <c r="FL3" s="0" t="s">
        <v>157</v>
      </c>
      <c r="FM3" s="11" t="n">
        <v>45876</v>
      </c>
      <c r="FN3" s="6" t="n">
        <v>-17.96</v>
      </c>
      <c r="FO3" s="0" t="s">
        <v>152</v>
      </c>
      <c r="FP3" s="11" t="n">
        <v>45861</v>
      </c>
      <c r="FQ3" s="6" t="n">
        <v>1002.54</v>
      </c>
      <c r="FR3" s="0" t="s">
        <v>240</v>
      </c>
      <c r="FS3" s="11" t="n">
        <v>45861</v>
      </c>
      <c r="FT3" s="6" t="n">
        <v>-527.04</v>
      </c>
      <c r="FU3" s="0" t="s">
        <v>241</v>
      </c>
      <c r="FV3" s="11" t="n">
        <v>45879</v>
      </c>
      <c r="FW3" s="6" t="n">
        <v>-17.55</v>
      </c>
      <c r="FX3" s="0" t="s">
        <v>155</v>
      </c>
      <c r="FY3" s="11" t="n">
        <v>45866</v>
      </c>
      <c r="FZ3" s="6" t="n">
        <v>2427.6</v>
      </c>
      <c r="GA3" s="0" t="s">
        <v>240</v>
      </c>
      <c r="GB3" s="11" t="n">
        <v>45896</v>
      </c>
      <c r="GC3" s="6" t="n">
        <v>-182.6</v>
      </c>
      <c r="GD3" s="0" t="s">
        <v>161</v>
      </c>
      <c r="GE3" s="11" t="n">
        <v>45896</v>
      </c>
      <c r="GF3" s="6" t="n">
        <v>1004.68</v>
      </c>
      <c r="GG3" s="0" t="s">
        <v>240</v>
      </c>
      <c r="GH3" s="11" t="n">
        <v>45898</v>
      </c>
      <c r="GI3" s="6" t="n">
        <v>-40.65</v>
      </c>
      <c r="GJ3" s="0" t="s">
        <v>163</v>
      </c>
      <c r="GK3" s="11" t="n">
        <v>45918</v>
      </c>
      <c r="GL3" s="6" t="n">
        <v>-9340.81</v>
      </c>
      <c r="GM3" s="0" t="s">
        <v>241</v>
      </c>
      <c r="GN3" s="11" t="n">
        <v>45915</v>
      </c>
      <c r="GO3" s="6" t="n">
        <v>99.7</v>
      </c>
      <c r="GP3" s="0" t="s">
        <v>240</v>
      </c>
      <c r="GQ3" s="11" t="n">
        <v>45940</v>
      </c>
      <c r="GR3" s="6" t="n">
        <v>60.17</v>
      </c>
      <c r="GS3" s="0" t="s">
        <v>240</v>
      </c>
      <c r="GT3" s="11" t="n">
        <v>46001</v>
      </c>
      <c r="GU3" s="6" t="n">
        <v>-509.67</v>
      </c>
      <c r="GV3" s="0" t="s">
        <v>241</v>
      </c>
      <c r="GW3" s="11" t="n">
        <v>46027</v>
      </c>
      <c r="GX3" s="6" t="n">
        <v>-987.41</v>
      </c>
      <c r="GY3" s="0" t="s">
        <v>241</v>
      </c>
      <c r="GZ3" s="11" t="n">
        <v>46007</v>
      </c>
      <c r="HA3" s="6" t="n">
        <v>64.3</v>
      </c>
      <c r="HB3" s="0" t="s">
        <v>240</v>
      </c>
      <c r="HC3" s="11" t="n">
        <v>46010</v>
      </c>
      <c r="HD3" s="6" t="n">
        <v>-594.72</v>
      </c>
      <c r="HE3" s="0" t="s">
        <v>241</v>
      </c>
      <c r="HF3" s="11" t="n">
        <v>46010</v>
      </c>
      <c r="HG3" s="6" t="n">
        <v>-2306.36</v>
      </c>
      <c r="HH3" s="0" t="s">
        <v>241</v>
      </c>
      <c r="HI3" s="11" t="n">
        <v>46010</v>
      </c>
      <c r="HJ3" s="6" t="n">
        <v>647.51</v>
      </c>
      <c r="HK3" s="0" t="s">
        <v>240</v>
      </c>
      <c r="HL3" s="11" t="n">
        <v>46010</v>
      </c>
      <c r="HM3" s="6" t="n">
        <v>3419.49</v>
      </c>
      <c r="HN3" s="0" t="s">
        <v>240</v>
      </c>
      <c r="HO3" s="11" t="n">
        <v>46013</v>
      </c>
      <c r="HP3" s="6" t="n">
        <v>-124.55</v>
      </c>
      <c r="HQ3" s="0" t="s">
        <v>174</v>
      </c>
      <c r="HR3" s="11" t="n">
        <v>46129</v>
      </c>
      <c r="HS3" s="6" t="n">
        <v>-2250.89</v>
      </c>
      <c r="HT3" s="0" t="s">
        <v>241</v>
      </c>
      <c r="HU3" s="11" t="n">
        <v>46016</v>
      </c>
      <c r="HV3" s="6" t="n">
        <v>715.99</v>
      </c>
      <c r="HW3" s="0" t="s">
        <v>240</v>
      </c>
      <c r="HX3" s="11" t="n">
        <v>46018</v>
      </c>
      <c r="HY3" s="6" t="n">
        <v>-13.21</v>
      </c>
      <c r="HZ3" s="0" t="s">
        <v>178</v>
      </c>
      <c r="IA3" s="11" t="n">
        <v>46019</v>
      </c>
      <c r="IB3" s="6" t="n">
        <v>-20.84</v>
      </c>
      <c r="IC3" s="0" t="s">
        <v>179</v>
      </c>
      <c r="ID3" s="11" t="n">
        <v>46050</v>
      </c>
      <c r="IE3" s="6" t="n">
        <v>-943.55</v>
      </c>
      <c r="IF3" s="0" t="s">
        <v>241</v>
      </c>
      <c r="IG3" s="11" t="n">
        <v>46048</v>
      </c>
      <c r="IH3" s="6" t="n">
        <v>-42.18</v>
      </c>
      <c r="II3" s="0" t="s">
        <v>241</v>
      </c>
      <c r="IJ3" s="11" t="n">
        <v>46062</v>
      </c>
      <c r="IK3" s="6" t="n">
        <v>459.34</v>
      </c>
      <c r="IL3" s="0" t="s">
        <v>240</v>
      </c>
      <c r="IM3" s="11" t="n">
        <v>46077</v>
      </c>
      <c r="IN3" s="6" t="n">
        <v>2202.07</v>
      </c>
      <c r="IO3" s="0" t="s">
        <v>240</v>
      </c>
      <c r="IP3" s="11" t="n">
        <v>46128</v>
      </c>
      <c r="IQ3" s="6" t="n">
        <v>-142.23</v>
      </c>
      <c r="IR3" s="0" t="s">
        <v>241</v>
      </c>
      <c r="IS3" s="11" t="n">
        <v>46104</v>
      </c>
      <c r="IT3" s="6" t="n">
        <v>412.34</v>
      </c>
      <c r="IU3" s="0" t="s">
        <v>240</v>
      </c>
      <c r="IV3" s="11" t="n">
        <v>46251</v>
      </c>
      <c r="IW3" s="6" t="n">
        <v>-711.05</v>
      </c>
      <c r="IX3" s="0" t="s">
        <v>241</v>
      </c>
      <c r="IY3" s="11" t="n">
        <v>46140</v>
      </c>
      <c r="IZ3" s="6" t="n">
        <v>24719.08</v>
      </c>
      <c r="JA3" s="0" t="s">
        <v>240</v>
      </c>
      <c r="JB3" s="11" t="n">
        <v>46157</v>
      </c>
      <c r="JC3" s="6" t="n">
        <v>-150</v>
      </c>
      <c r="JD3" s="0" t="s">
        <v>197</v>
      </c>
    </row>
    <row collapsed="false" customFormat="false" customHeight="false" hidden="false" ht="12.1" outlineLevel="0" r="4">
      <c r="A4" s="11" t="n">
        <v>45210</v>
      </c>
      <c r="B4" s="6" t="n">
        <v>-3352.91</v>
      </c>
      <c r="C4" s="0" t="s">
        <v>241</v>
      </c>
      <c r="D4" s="11" t="n">
        <v>45167</v>
      </c>
      <c r="E4" s="6" t="n">
        <v>-1079.43</v>
      </c>
      <c r="F4" s="0" t="s">
        <v>241</v>
      </c>
      <c r="G4" s="11" t="n">
        <v>45278</v>
      </c>
      <c r="H4" s="6" t="n">
        <v>-3.56</v>
      </c>
      <c r="I4" s="0" t="s">
        <v>127</v>
      </c>
      <c r="J4" s="11" t="n">
        <v>45266</v>
      </c>
      <c r="K4" s="6" t="n">
        <v>-1.26</v>
      </c>
      <c r="L4" s="0" t="s">
        <v>130</v>
      </c>
      <c r="M4" s="11" t="n">
        <v>45273</v>
      </c>
      <c r="N4" s="6" t="n">
        <v>351.53</v>
      </c>
      <c r="O4" s="0" t="s">
        <v>240</v>
      </c>
      <c r="P4" s="11" t="n">
        <v>46047</v>
      </c>
      <c r="Q4" s="6" t="n">
        <v>522.77</v>
      </c>
      <c r="R4" s="0" t="s">
        <v>240</v>
      </c>
      <c r="S4" s="11" t="n">
        <v>45210</v>
      </c>
      <c r="T4" s="6" t="n">
        <v>757.98</v>
      </c>
      <c r="U4" s="0" t="s">
        <v>240</v>
      </c>
      <c r="V4" s="11" t="n">
        <v>45539</v>
      </c>
      <c r="W4" s="6" t="n">
        <v>3245.09</v>
      </c>
      <c r="X4" s="0" t="s">
        <v>240</v>
      </c>
      <c r="Y4" s="11" t="n">
        <v>45210</v>
      </c>
      <c r="Z4" s="6" t="n">
        <v>6965.57</v>
      </c>
      <c r="AA4" s="0" t="s">
        <v>240</v>
      </c>
      <c r="AB4" s="11" t="n">
        <v>45208</v>
      </c>
      <c r="AC4" s="6" t="n">
        <v>1082.93</v>
      </c>
      <c r="AD4" s="0" t="s">
        <v>240</v>
      </c>
      <c r="AE4" s="11" t="n">
        <v>45314</v>
      </c>
      <c r="AF4" s="6" t="n">
        <v>5784.63</v>
      </c>
      <c r="AG4" s="0" t="s">
        <v>240</v>
      </c>
      <c r="AH4" s="11" t="n">
        <v>45371</v>
      </c>
      <c r="AI4" s="6" t="n">
        <v>-18827.62</v>
      </c>
      <c r="AJ4" s="0" t="s">
        <v>241</v>
      </c>
      <c r="AK4" s="11" t="n">
        <v>45447</v>
      </c>
      <c r="AL4" s="6" t="n">
        <v>27375.89</v>
      </c>
      <c r="AM4" s="0" t="s">
        <v>240</v>
      </c>
      <c r="AN4" s="0"/>
      <c r="AO4" s="10" t="s">
        <f>=XIRR(AO2:AO3,AN2:AN3)</f>
      </c>
      <c r="AP4" s="0"/>
      <c r="AQ4" s="11" t="n">
        <v>45308</v>
      </c>
      <c r="AR4" s="6" t="n">
        <v>-668.46</v>
      </c>
      <c r="AS4" s="0" t="s">
        <v>241</v>
      </c>
      <c r="AT4" s="11" t="n">
        <v>45366</v>
      </c>
      <c r="AU4" s="6" t="n">
        <v>6957.48</v>
      </c>
      <c r="AV4" s="0" t="s">
        <v>240</v>
      </c>
      <c r="AW4" s="11" t="n">
        <v>45288</v>
      </c>
      <c r="AX4" s="6" t="n">
        <v>376.79</v>
      </c>
      <c r="AY4" s="0" t="s">
        <v>240</v>
      </c>
      <c r="AZ4" s="11" t="n">
        <v>45268</v>
      </c>
      <c r="BA4" s="6" t="n">
        <v>274.9</v>
      </c>
      <c r="BB4" s="0" t="s">
        <v>240</v>
      </c>
      <c r="BC4" s="11" t="n">
        <v>45285</v>
      </c>
      <c r="BD4" s="6" t="n">
        <v>1426.34</v>
      </c>
      <c r="BE4" s="0" t="s">
        <v>240</v>
      </c>
      <c r="BF4" s="11" t="n">
        <v>45327</v>
      </c>
      <c r="BG4" s="6" t="n">
        <v>495.91</v>
      </c>
      <c r="BH4" s="0" t="s">
        <v>240</v>
      </c>
      <c r="BI4" s="11" t="n">
        <v>45314</v>
      </c>
      <c r="BJ4" s="6" t="n">
        <v>3253.4</v>
      </c>
      <c r="BK4" s="0" t="s">
        <v>240</v>
      </c>
      <c r="BL4" s="11" t="n">
        <v>45350</v>
      </c>
      <c r="BM4" s="6" t="n">
        <v>-46.01</v>
      </c>
      <c r="BN4" s="0" t="s">
        <v>137</v>
      </c>
      <c r="BO4" s="11" t="n">
        <v>45288</v>
      </c>
      <c r="BP4" s="6" t="n">
        <v>1985.78</v>
      </c>
      <c r="BQ4" s="0" t="s">
        <v>240</v>
      </c>
      <c r="BR4" s="11" t="n">
        <v>45370</v>
      </c>
      <c r="BS4" s="6" t="n">
        <v>775.62</v>
      </c>
      <c r="BT4" s="0" t="s">
        <v>240</v>
      </c>
      <c r="BU4" s="11" t="n">
        <v>45327</v>
      </c>
      <c r="BV4" s="6" t="n">
        <v>4431.93</v>
      </c>
      <c r="BW4" s="0" t="s">
        <v>240</v>
      </c>
      <c r="BX4" s="11" t="n">
        <v>45370</v>
      </c>
      <c r="BY4" s="6" t="n">
        <v>-6454.84</v>
      </c>
      <c r="BZ4" s="0" t="s">
        <v>241</v>
      </c>
      <c r="CA4" s="11" t="n">
        <v>45369</v>
      </c>
      <c r="CB4" s="6" t="n">
        <v>748.8</v>
      </c>
      <c r="CC4" s="0" t="s">
        <v>240</v>
      </c>
      <c r="CD4" s="0"/>
      <c r="CE4" s="10" t="s">
        <f>=XIRR(CE2:CE3,CD2:CD3)</f>
      </c>
      <c r="CF4" s="0"/>
      <c r="CG4" s="11" t="n">
        <v>45372</v>
      </c>
      <c r="CH4" s="6" t="n">
        <v>19479.57</v>
      </c>
      <c r="CI4" s="0" t="s">
        <v>240</v>
      </c>
      <c r="CJ4" s="0"/>
      <c r="CK4" s="10" t="s">
        <f>=XIRR(CK2:CK3,CJ2:CJ3)</f>
      </c>
      <c r="CL4" s="0"/>
      <c r="CM4" s="11" t="n">
        <v>45444</v>
      </c>
      <c r="CN4" s="6" t="n">
        <v>-3125.1</v>
      </c>
      <c r="CO4" s="0" t="s">
        <v>241</v>
      </c>
      <c r="CP4" s="0"/>
      <c r="CQ4" s="10" t="s">
        <f>=XIRR(CQ2:CQ3,CP2:CP3)</f>
      </c>
      <c r="CR4" s="0"/>
      <c r="CS4" s="11" t="n">
        <v>45372</v>
      </c>
      <c r="CT4" s="6" t="n">
        <v>-24269.22</v>
      </c>
      <c r="CU4" s="0" t="s">
        <v>241</v>
      </c>
      <c r="CV4" s="0"/>
      <c r="CW4" s="10" t="s">
        <f>=XIRR(CW2:CW3,CV2:CV3)</f>
      </c>
      <c r="CX4" s="0"/>
      <c r="CY4" s="11" t="n">
        <v>45380</v>
      </c>
      <c r="CZ4" s="6" t="n">
        <v>-714.36</v>
      </c>
      <c r="DA4" s="0" t="s">
        <v>241</v>
      </c>
      <c r="DB4" s="11" t="n">
        <v>45707</v>
      </c>
      <c r="DC4" s="6" t="n">
        <v>1213.61</v>
      </c>
      <c r="DD4" s="0" t="s">
        <v>240</v>
      </c>
      <c r="DE4" s="11" t="n">
        <v>46057</v>
      </c>
      <c r="DF4" s="6" t="n">
        <v>4254.4</v>
      </c>
      <c r="DG4" s="0" t="s">
        <v>240</v>
      </c>
      <c r="DH4" s="11" t="n">
        <v>45444</v>
      </c>
      <c r="DI4" s="6" t="n">
        <v>-25467.61</v>
      </c>
      <c r="DJ4" s="0" t="s">
        <v>241</v>
      </c>
      <c r="DK4" s="11" t="n">
        <v>45460</v>
      </c>
      <c r="DL4" s="6" t="n">
        <v>-16263.77</v>
      </c>
      <c r="DM4" s="0" t="s">
        <v>241</v>
      </c>
      <c r="DN4" s="11" t="n">
        <v>45460</v>
      </c>
      <c r="DO4" s="6" t="n">
        <v>6428.74</v>
      </c>
      <c r="DP4" s="0" t="s">
        <v>240</v>
      </c>
      <c r="DQ4" s="11" t="n">
        <v>45504</v>
      </c>
      <c r="DR4" s="6" t="n">
        <v>855.69</v>
      </c>
      <c r="DS4" s="0" t="s">
        <v>240</v>
      </c>
      <c r="DT4" s="11" t="n">
        <v>45554</v>
      </c>
      <c r="DU4" s="6" t="n">
        <v>-703.65</v>
      </c>
      <c r="DV4" s="0" t="s">
        <v>241</v>
      </c>
      <c r="DW4" s="11" t="n">
        <v>45706</v>
      </c>
      <c r="DX4" s="6" t="n">
        <v>1017.01</v>
      </c>
      <c r="DY4" s="0" t="s">
        <v>240</v>
      </c>
      <c r="DZ4" s="11" t="n">
        <v>45706</v>
      </c>
      <c r="EA4" s="6" t="n">
        <v>507.05</v>
      </c>
      <c r="EB4" s="0" t="s">
        <v>240</v>
      </c>
      <c r="EC4" s="0"/>
      <c r="ED4" s="10" t="s">
        <f>=XIRR(ED2:ED3,EC2:EC3)</f>
      </c>
      <c r="EE4" s="0"/>
      <c r="EF4" s="0"/>
      <c r="EG4" s="10" t="s">
        <f>=XIRR(EG2:EG3,EF2:EF3)</f>
      </c>
      <c r="EH4" s="0"/>
      <c r="EI4" s="11" t="n">
        <v>45720</v>
      </c>
      <c r="EJ4" s="6" t="n">
        <v>22815.4</v>
      </c>
      <c r="EK4" s="0" t="s">
        <v>240</v>
      </c>
      <c r="EL4" s="11" t="n">
        <v>45722</v>
      </c>
      <c r="EM4" s="6" t="n">
        <v>-8851.57</v>
      </c>
      <c r="EN4" s="0" t="s">
        <v>241</v>
      </c>
      <c r="EO4" s="11" t="n">
        <v>45801</v>
      </c>
      <c r="EP4" s="6" t="n">
        <v>-135.42</v>
      </c>
      <c r="EQ4" s="0" t="s">
        <v>241</v>
      </c>
      <c r="ER4" s="0"/>
      <c r="ES4" s="10" t="s">
        <f>=XIRR(ES2:ES3,ER2:ER3)</f>
      </c>
      <c r="ET4" s="0"/>
      <c r="EU4" s="11" t="n">
        <v>45881</v>
      </c>
      <c r="EV4" s="6" t="n">
        <v>-2195.29</v>
      </c>
      <c r="EW4" s="0" t="s">
        <v>241</v>
      </c>
      <c r="EX4" s="0"/>
      <c r="EY4" s="10" t="s">
        <f>=XIRR(EY2:EY3,EX2:EX3)</f>
      </c>
      <c r="EZ4" s="0"/>
      <c r="FA4" s="0"/>
      <c r="FB4" s="10" t="s">
        <f>=XIRR(FB2:FB3,FA2:FA3)</f>
      </c>
      <c r="FC4" s="0"/>
      <c r="FD4" s="0"/>
      <c r="FE4" s="10" t="s">
        <f>=XIRR(FE2:FE3,FD2:FD3)</f>
      </c>
      <c r="FF4" s="0"/>
      <c r="FG4" s="11" t="n">
        <v>45881</v>
      </c>
      <c r="FH4" s="6" t="n">
        <v>-1078.75</v>
      </c>
      <c r="FI4" s="0" t="s">
        <v>241</v>
      </c>
      <c r="FJ4" s="11" t="n">
        <v>45881</v>
      </c>
      <c r="FK4" s="6" t="n">
        <v>-1087.17</v>
      </c>
      <c r="FL4" s="0" t="s">
        <v>241</v>
      </c>
      <c r="FM4" s="11" t="n">
        <v>45881</v>
      </c>
      <c r="FN4" s="6" t="n">
        <v>-1131.43</v>
      </c>
      <c r="FO4" s="0" t="s">
        <v>241</v>
      </c>
      <c r="FP4" s="11" t="n">
        <v>45881</v>
      </c>
      <c r="FQ4" s="6" t="n">
        <v>-2068.88</v>
      </c>
      <c r="FR4" s="0" t="s">
        <v>241</v>
      </c>
      <c r="FS4" s="0"/>
      <c r="FT4" s="10" t="s">
        <f>=XIRR(FT2:FT3,FS2:FS3)</f>
      </c>
      <c r="FU4" s="0"/>
      <c r="FV4" s="11" t="n">
        <v>45881</v>
      </c>
      <c r="FW4" s="6" t="n">
        <v>-1069.02</v>
      </c>
      <c r="FX4" s="0" t="s">
        <v>241</v>
      </c>
      <c r="FY4" s="11" t="n">
        <v>45866</v>
      </c>
      <c r="FZ4" s="6" t="n">
        <v>2730.78</v>
      </c>
      <c r="GA4" s="0" t="s">
        <v>240</v>
      </c>
      <c r="GB4" s="11" t="n">
        <v>45918</v>
      </c>
      <c r="GC4" s="6" t="n">
        <v>-11414.07</v>
      </c>
      <c r="GD4" s="0" t="s">
        <v>241</v>
      </c>
      <c r="GE4" s="11" t="n">
        <v>45909</v>
      </c>
      <c r="GF4" s="6" t="n">
        <v>1017.47</v>
      </c>
      <c r="GG4" s="0" t="s">
        <v>240</v>
      </c>
      <c r="GH4" s="11" t="n">
        <v>45930</v>
      </c>
      <c r="GI4" s="6" t="n">
        <v>-46.6</v>
      </c>
      <c r="GJ4" s="0" t="s">
        <v>168</v>
      </c>
      <c r="GK4" s="0"/>
      <c r="GL4" s="10" t="s">
        <f>=XIRR(GL2:GL3,GK2:GK3)</f>
      </c>
      <c r="GM4" s="0"/>
      <c r="GN4" s="11" t="n">
        <v>45918</v>
      </c>
      <c r="GO4" s="6" t="n">
        <v>-102.58</v>
      </c>
      <c r="GP4" s="0" t="s">
        <v>241</v>
      </c>
      <c r="GQ4" s="11" t="n">
        <v>45979</v>
      </c>
      <c r="GR4" s="6" t="n">
        <v>43.8</v>
      </c>
      <c r="GS4" s="0" t="s">
        <v>240</v>
      </c>
      <c r="GT4" s="0"/>
      <c r="GU4" s="10" t="s">
        <f>=XIRR(GU2:GU3,GT2:GT3)</f>
      </c>
      <c r="GV4" s="0"/>
      <c r="GW4" s="0"/>
      <c r="GX4" s="10" t="s">
        <f>=XIRR(GX2:GX3,GW2:GW3)</f>
      </c>
      <c r="GY4" s="0"/>
      <c r="GZ4" s="11" t="n">
        <v>46009</v>
      </c>
      <c r="HA4" s="6" t="n">
        <v>63.61</v>
      </c>
      <c r="HB4" s="0" t="s">
        <v>240</v>
      </c>
      <c r="HC4" s="11" t="n">
        <v>46017</v>
      </c>
      <c r="HD4" s="6" t="n">
        <v>575.36</v>
      </c>
      <c r="HE4" s="0" t="s">
        <v>240</v>
      </c>
      <c r="HF4" s="11" t="n">
        <v>46013</v>
      </c>
      <c r="HG4" s="6" t="n">
        <v>-31</v>
      </c>
      <c r="HH4" s="0" t="s">
        <v>173</v>
      </c>
      <c r="HI4" s="11" t="n">
        <v>46017</v>
      </c>
      <c r="HJ4" s="6" t="n">
        <v>636.91</v>
      </c>
      <c r="HK4" s="0" t="s">
        <v>240</v>
      </c>
      <c r="HL4" s="11" t="n">
        <v>46017</v>
      </c>
      <c r="HM4" s="6" t="n">
        <v>-4203.66</v>
      </c>
      <c r="HN4" s="0" t="s">
        <v>241</v>
      </c>
      <c r="HO4" s="11" t="n">
        <v>46129</v>
      </c>
      <c r="HP4" s="6" t="n">
        <v>-4365.82</v>
      </c>
      <c r="HQ4" s="0" t="s">
        <v>241</v>
      </c>
      <c r="HR4" s="11" t="n">
        <v>46129</v>
      </c>
      <c r="HS4" s="6" t="n">
        <v>-2250.89</v>
      </c>
      <c r="HT4" s="0" t="s">
        <v>241</v>
      </c>
      <c r="HU4" s="11" t="n">
        <v>46016</v>
      </c>
      <c r="HV4" s="6" t="n">
        <v>9946.58</v>
      </c>
      <c r="HW4" s="0" t="s">
        <v>240</v>
      </c>
      <c r="HX4" s="11" t="n">
        <v>46017</v>
      </c>
      <c r="HY4" s="6" t="n">
        <v>-745.64</v>
      </c>
      <c r="HZ4" s="0" t="s">
        <v>241</v>
      </c>
      <c r="IA4" s="11" t="n">
        <v>46027</v>
      </c>
      <c r="IB4" s="6" t="n">
        <v>-1000.95</v>
      </c>
      <c r="IC4" s="0" t="s">
        <v>241</v>
      </c>
      <c r="ID4" s="0"/>
      <c r="IE4" s="10" t="s">
        <f>=XIRR(IE2:IE3,ID2:ID3)</f>
      </c>
      <c r="IF4" s="0"/>
      <c r="IG4" s="0"/>
      <c r="IH4" s="10" t="s">
        <f>=XIRR(IH2:IH3,IG2:IG3)</f>
      </c>
      <c r="II4" s="0"/>
      <c r="IJ4" s="11" t="n">
        <v>46091</v>
      </c>
      <c r="IK4" s="6" t="n">
        <v>41.52</v>
      </c>
      <c r="IL4" s="0" t="s">
        <v>240</v>
      </c>
      <c r="IM4" s="11" t="n">
        <v>46104</v>
      </c>
      <c r="IN4" s="6" t="n">
        <v>1016.63</v>
      </c>
      <c r="IO4" s="0" t="s">
        <v>240</v>
      </c>
      <c r="IP4" s="0"/>
      <c r="IQ4" s="10" t="s">
        <f>=XIRR(IQ2:IQ3,IP2:IP3)</f>
      </c>
      <c r="IR4" s="0"/>
      <c r="IS4" s="11" t="n">
        <v>46251</v>
      </c>
      <c r="IT4" s="6" t="n">
        <v>-708.25</v>
      </c>
      <c r="IU4" s="0" t="s">
        <v>241</v>
      </c>
      <c r="IV4" s="0"/>
      <c r="IW4" s="10" t="s">
        <f>=XIRR(IW2:IW3,IV2:IV3)</f>
      </c>
      <c r="IX4" s="0"/>
      <c r="IY4" s="11" t="n">
        <v>46140</v>
      </c>
      <c r="IZ4" s="6" t="n">
        <v>275.89</v>
      </c>
      <c r="JA4" s="0" t="s">
        <v>240</v>
      </c>
      <c r="JB4" s="11" t="n">
        <v>46225</v>
      </c>
      <c r="JC4" s="6" t="n">
        <v>459.63</v>
      </c>
      <c r="JD4" s="0" t="s">
        <v>240</v>
      </c>
    </row>
    <row collapsed="false" customFormat="false" customHeight="false" hidden="false" ht="12.1" outlineLevel="0" r="5">
      <c r="A5" s="11" t="n">
        <v>45211</v>
      </c>
      <c r="B5" s="6" t="n">
        <v>18599.37</v>
      </c>
      <c r="C5" s="0" t="s">
        <v>240</v>
      </c>
      <c r="D5" s="11" t="n">
        <v>45371</v>
      </c>
      <c r="E5" s="6" t="n">
        <v>545.98</v>
      </c>
      <c r="F5" s="0" t="s">
        <v>240</v>
      </c>
      <c r="G5" s="11" t="n">
        <v>45277</v>
      </c>
      <c r="H5" s="6" t="n">
        <v>-200</v>
      </c>
      <c r="I5" s="0" t="s">
        <v>133</v>
      </c>
      <c r="J5" s="11" t="n">
        <v>45265</v>
      </c>
      <c r="K5" s="6" t="n">
        <v>-50</v>
      </c>
      <c r="L5" s="0" t="s">
        <v>129</v>
      </c>
      <c r="M5" s="11" t="n">
        <v>45279</v>
      </c>
      <c r="N5" s="6" t="n">
        <v>-353.26</v>
      </c>
      <c r="O5" s="0" t="s">
        <v>241</v>
      </c>
      <c r="P5" s="11" t="n">
        <v>46076</v>
      </c>
      <c r="Q5" s="6" t="n">
        <v>-575.35</v>
      </c>
      <c r="R5" s="0" t="s">
        <v>241</v>
      </c>
      <c r="S5" s="11" t="n">
        <v>45210</v>
      </c>
      <c r="T5" s="6" t="n">
        <v>2289.92</v>
      </c>
      <c r="U5" s="0" t="s">
        <v>240</v>
      </c>
      <c r="V5" s="11" t="n">
        <v>45539</v>
      </c>
      <c r="W5" s="6" t="n">
        <v>1297.04</v>
      </c>
      <c r="X5" s="0" t="s">
        <v>240</v>
      </c>
      <c r="Y5" s="11" t="n">
        <v>45210</v>
      </c>
      <c r="Z5" s="6" t="n">
        <v>-6904.55</v>
      </c>
      <c r="AA5" s="0" t="s">
        <v>241</v>
      </c>
      <c r="AB5" s="11" t="n">
        <v>45210</v>
      </c>
      <c r="AC5" s="6" t="n">
        <v>-4874.55</v>
      </c>
      <c r="AD5" s="0" t="s">
        <v>241</v>
      </c>
      <c r="AE5" s="11" t="n">
        <v>45351</v>
      </c>
      <c r="AF5" s="6" t="n">
        <v>-5375.69</v>
      </c>
      <c r="AG5" s="0" t="s">
        <v>241</v>
      </c>
      <c r="AH5" s="0"/>
      <c r="AI5" s="10" t="s">
        <f>=XIRR(AI2:AI4,AH2:AH4)</f>
      </c>
      <c r="AJ5" s="0"/>
      <c r="AK5" s="11" t="n">
        <v>45461</v>
      </c>
      <c r="AL5" s="6" t="n">
        <v>-499.5</v>
      </c>
      <c r="AM5" s="0" t="s">
        <v>138</v>
      </c>
      <c r="AN5" s="0"/>
      <c r="AO5" s="8" t="s">
        <f>=-SUM(AO2:AO3)</f>
      </c>
      <c r="AP5" s="0" t="s">
        <v>243</v>
      </c>
      <c r="AQ5" s="11" t="n">
        <v>45309</v>
      </c>
      <c r="AR5" s="6" t="n">
        <v>-2017.98</v>
      </c>
      <c r="AS5" s="0" t="s">
        <v>241</v>
      </c>
      <c r="AT5" s="11" t="n">
        <v>45370</v>
      </c>
      <c r="AU5" s="6" t="n">
        <v>-6849.52</v>
      </c>
      <c r="AV5" s="0" t="s">
        <v>241</v>
      </c>
      <c r="AW5" s="11" t="n">
        <v>45288</v>
      </c>
      <c r="AX5" s="6" t="n">
        <v>1111.19</v>
      </c>
      <c r="AY5" s="0" t="s">
        <v>240</v>
      </c>
      <c r="AZ5" s="11" t="n">
        <v>45314</v>
      </c>
      <c r="BA5" s="6" t="n">
        <v>-2464.61</v>
      </c>
      <c r="BB5" s="0" t="s">
        <v>241</v>
      </c>
      <c r="BC5" s="11" t="n">
        <v>45310</v>
      </c>
      <c r="BD5" s="6" t="n">
        <v>-3002.4</v>
      </c>
      <c r="BE5" s="0" t="s">
        <v>241</v>
      </c>
      <c r="BF5" s="11" t="n">
        <v>45357</v>
      </c>
      <c r="BG5" s="6" t="n">
        <v>-1922.36</v>
      </c>
      <c r="BH5" s="0" t="s">
        <v>241</v>
      </c>
      <c r="BI5" s="11" t="n">
        <v>45327</v>
      </c>
      <c r="BJ5" s="6" t="n">
        <v>-2917.37</v>
      </c>
      <c r="BK5" s="0" t="s">
        <v>241</v>
      </c>
      <c r="BL5" s="11" t="n">
        <v>45383</v>
      </c>
      <c r="BM5" s="6" t="n">
        <v>-722.91</v>
      </c>
      <c r="BN5" s="0" t="s">
        <v>241</v>
      </c>
      <c r="BO5" s="11" t="n">
        <v>45352</v>
      </c>
      <c r="BP5" s="6" t="n">
        <v>-2180.05</v>
      </c>
      <c r="BQ5" s="0" t="s">
        <v>241</v>
      </c>
      <c r="BR5" s="11" t="n">
        <v>45370</v>
      </c>
      <c r="BS5" s="6" t="n">
        <v>772.12</v>
      </c>
      <c r="BT5" s="0" t="s">
        <v>240</v>
      </c>
      <c r="BU5" s="11" t="n">
        <v>45327</v>
      </c>
      <c r="BV5" s="6" t="n">
        <v>2786.98</v>
      </c>
      <c r="BW5" s="0" t="s">
        <v>240</v>
      </c>
      <c r="BX5" s="11" t="n">
        <v>45371</v>
      </c>
      <c r="BY5" s="6" t="n">
        <v>2511.66</v>
      </c>
      <c r="BZ5" s="0" t="s">
        <v>240</v>
      </c>
      <c r="CA5" s="11" t="n">
        <v>45370</v>
      </c>
      <c r="CB5" s="6" t="n">
        <v>2230.47</v>
      </c>
      <c r="CC5" s="0" t="s">
        <v>240</v>
      </c>
      <c r="CD5" s="0"/>
      <c r="CE5" s="8" t="s">
        <f>=-SUM(CE2:CE3)</f>
      </c>
      <c r="CF5" s="0" t="s">
        <v>243</v>
      </c>
      <c r="CG5" s="11" t="n">
        <v>45372</v>
      </c>
      <c r="CH5" s="6" t="n">
        <v>3245.62</v>
      </c>
      <c r="CI5" s="0" t="s">
        <v>240</v>
      </c>
      <c r="CJ5" s="0"/>
      <c r="CK5" s="8" t="s">
        <f>=-SUM(CK2:CK3)</f>
      </c>
      <c r="CL5" s="0" t="s">
        <v>243</v>
      </c>
      <c r="CM5" s="11" t="n">
        <v>45444</v>
      </c>
      <c r="CN5" s="6" t="n">
        <v>-6252.07</v>
      </c>
      <c r="CO5" s="0" t="s">
        <v>241</v>
      </c>
      <c r="CP5" s="0"/>
      <c r="CQ5" s="8" t="s">
        <f>=-SUM(CQ2:CQ3)</f>
      </c>
      <c r="CR5" s="0" t="s">
        <v>243</v>
      </c>
      <c r="CS5" s="11" t="n">
        <v>45868</v>
      </c>
      <c r="CT5" s="6" t="n">
        <v>4268.46</v>
      </c>
      <c r="CU5" s="0" t="s">
        <v>240</v>
      </c>
      <c r="CV5" s="0"/>
      <c r="CW5" s="8" t="s">
        <f>=-SUM(CW2:CW3)</f>
      </c>
      <c r="CX5" s="0" t="s">
        <v>243</v>
      </c>
      <c r="CY5" s="11" t="n">
        <v>45867</v>
      </c>
      <c r="CZ5" s="6" t="n">
        <v>442.24</v>
      </c>
      <c r="DA5" s="0" t="s">
        <v>240</v>
      </c>
      <c r="DB5" s="11" t="n">
        <v>45708</v>
      </c>
      <c r="DC5" s="6" t="n">
        <v>-1226.79</v>
      </c>
      <c r="DD5" s="0" t="s">
        <v>241</v>
      </c>
      <c r="DE5" s="11" t="n">
        <v>46078</v>
      </c>
      <c r="DF5" s="6" t="n">
        <v>2847.22</v>
      </c>
      <c r="DG5" s="0" t="s">
        <v>240</v>
      </c>
      <c r="DH5" s="11" t="n">
        <v>45447</v>
      </c>
      <c r="DI5" s="6" t="n">
        <v>29333.46</v>
      </c>
      <c r="DJ5" s="0" t="s">
        <v>240</v>
      </c>
      <c r="DK5" s="0"/>
      <c r="DL5" s="10" t="s">
        <f>=XIRR(DL2:DL4,DK2:DK4)</f>
      </c>
      <c r="DM5" s="0"/>
      <c r="DN5" s="11" t="n">
        <v>45460</v>
      </c>
      <c r="DO5" s="6" t="n">
        <v>-3170.86</v>
      </c>
      <c r="DP5" s="0" t="s">
        <v>241</v>
      </c>
      <c r="DQ5" s="11" t="n">
        <v>45504</v>
      </c>
      <c r="DR5" s="6" t="n">
        <v>1714.18</v>
      </c>
      <c r="DS5" s="0" t="s">
        <v>240</v>
      </c>
      <c r="DT5" s="0"/>
      <c r="DU5" s="10" t="s">
        <f>=XIRR(DU2:DU4,DT2:DT4)</f>
      </c>
      <c r="DV5" s="0"/>
      <c r="DW5" s="11" t="n">
        <v>45706</v>
      </c>
      <c r="DX5" s="6" t="n">
        <v>1017.01</v>
      </c>
      <c r="DY5" s="0" t="s">
        <v>240</v>
      </c>
      <c r="DZ5" s="11" t="n">
        <v>45708</v>
      </c>
      <c r="EA5" s="6" t="n">
        <v>1052.13</v>
      </c>
      <c r="EB5" s="0" t="s">
        <v>240</v>
      </c>
      <c r="EC5" s="0"/>
      <c r="ED5" s="8" t="s">
        <f>=-SUM(ED2:ED3)</f>
      </c>
      <c r="EE5" s="0" t="s">
        <v>243</v>
      </c>
      <c r="EF5" s="0"/>
      <c r="EG5" s="8" t="s">
        <f>=-SUM(EG2:EG3)</f>
      </c>
      <c r="EH5" s="0" t="s">
        <v>243</v>
      </c>
      <c r="EI5" s="11" t="n">
        <v>45720</v>
      </c>
      <c r="EJ5" s="6" t="n">
        <v>45142.56</v>
      </c>
      <c r="EK5" s="0" t="s">
        <v>240</v>
      </c>
      <c r="EL5" s="11" t="n">
        <v>45722</v>
      </c>
      <c r="EM5" s="6" t="n">
        <v>-8855.57</v>
      </c>
      <c r="EN5" s="0" t="s">
        <v>241</v>
      </c>
      <c r="EO5" s="11" t="n">
        <v>45861</v>
      </c>
      <c r="EP5" s="6" t="n">
        <v>139.52</v>
      </c>
      <c r="EQ5" s="0" t="s">
        <v>240</v>
      </c>
      <c r="ER5" s="0"/>
      <c r="ES5" s="8" t="s">
        <f>=-SUM(ES2:ES3)</f>
      </c>
      <c r="ET5" s="0" t="s">
        <v>243</v>
      </c>
      <c r="EU5" s="0"/>
      <c r="EV5" s="10" t="s">
        <f>=XIRR(EV2:EV4,EU2:EU4)</f>
      </c>
      <c r="EW5" s="0"/>
      <c r="EX5" s="0"/>
      <c r="EY5" s="8" t="s">
        <f>=-SUM(EY2:EY3)</f>
      </c>
      <c r="EZ5" s="0" t="s">
        <v>243</v>
      </c>
      <c r="FA5" s="0"/>
      <c r="FB5" s="8" t="s">
        <f>=-SUM(FB2:FB3)</f>
      </c>
      <c r="FC5" s="0" t="s">
        <v>243</v>
      </c>
      <c r="FD5" s="0"/>
      <c r="FE5" s="8" t="s">
        <f>=-SUM(FE2:FE3)</f>
      </c>
      <c r="FF5" s="0" t="s">
        <v>243</v>
      </c>
      <c r="FG5" s="0"/>
      <c r="FH5" s="10" t="s">
        <f>=XIRR(FH2:FH4,FG2:FG4)</f>
      </c>
      <c r="FI5" s="0"/>
      <c r="FJ5" s="0"/>
      <c r="FK5" s="10" t="s">
        <f>=XIRR(FK2:FK4,FJ2:FJ4)</f>
      </c>
      <c r="FL5" s="0"/>
      <c r="FM5" s="0"/>
      <c r="FN5" s="10" t="s">
        <f>=XIRR(FN2:FN4,FM2:FM4)</f>
      </c>
      <c r="FO5" s="0"/>
      <c r="FP5" s="0"/>
      <c r="FQ5" s="10" t="s">
        <f>=XIRR(FQ2:FQ4,FP2:FP4)</f>
      </c>
      <c r="FR5" s="0"/>
      <c r="FS5" s="0"/>
      <c r="FT5" s="8" t="s">
        <f>=-SUM(FT2:FT3)</f>
      </c>
      <c r="FU5" s="0" t="s">
        <v>243</v>
      </c>
      <c r="FV5" s="0"/>
      <c r="FW5" s="10" t="s">
        <f>=XIRR(FW2:FW4,FV2:FV4)</f>
      </c>
      <c r="FX5" s="0"/>
      <c r="FY5" s="11" t="n">
        <v>45867</v>
      </c>
      <c r="FZ5" s="6" t="n">
        <v>101.17</v>
      </c>
      <c r="GA5" s="0" t="s">
        <v>240</v>
      </c>
      <c r="GB5" s="0"/>
      <c r="GC5" s="10" t="s">
        <f>=XIRR(GC2:GC4,GB2:GB4)</f>
      </c>
      <c r="GD5" s="0"/>
      <c r="GE5" s="11" t="n">
        <v>45918</v>
      </c>
      <c r="GF5" s="6" t="n">
        <v>-1026.64</v>
      </c>
      <c r="GG5" s="0" t="s">
        <v>241</v>
      </c>
      <c r="GH5" s="11" t="n">
        <v>45961</v>
      </c>
      <c r="GI5" s="6" t="n">
        <v>-44.25</v>
      </c>
      <c r="GJ5" s="0" t="s">
        <v>170</v>
      </c>
      <c r="GK5" s="0"/>
      <c r="GL5" s="8" t="s">
        <f>=-SUM(GL2:GL3)</f>
      </c>
      <c r="GM5" s="0" t="s">
        <v>243</v>
      </c>
      <c r="GN5" s="11" t="n">
        <v>45954</v>
      </c>
      <c r="GO5" s="6" t="n">
        <v>98.97</v>
      </c>
      <c r="GP5" s="0" t="s">
        <v>240</v>
      </c>
      <c r="GQ5" s="11" t="n">
        <v>45989</v>
      </c>
      <c r="GR5" s="6" t="n">
        <v>-223.16</v>
      </c>
      <c r="GS5" s="0" t="s">
        <v>241</v>
      </c>
      <c r="GT5" s="0"/>
      <c r="GU5" s="8" t="s">
        <f>=-SUM(GU2:GU3)</f>
      </c>
      <c r="GV5" s="0" t="s">
        <v>243</v>
      </c>
      <c r="GW5" s="0"/>
      <c r="GX5" s="8" t="s">
        <f>=-SUM(GX2:GX3)</f>
      </c>
      <c r="GY5" s="0" t="s">
        <v>243</v>
      </c>
      <c r="GZ5" s="11" t="n">
        <v>46009</v>
      </c>
      <c r="HA5" s="6" t="n">
        <v>63.61</v>
      </c>
      <c r="HB5" s="0" t="s">
        <v>240</v>
      </c>
      <c r="HC5" s="11" t="n">
        <v>46033</v>
      </c>
      <c r="HD5" s="6" t="n">
        <v>-49.91</v>
      </c>
      <c r="HE5" s="0" t="s">
        <v>184</v>
      </c>
      <c r="HF5" s="11" t="n">
        <v>46086</v>
      </c>
      <c r="HG5" s="6" t="n">
        <v>2478.59</v>
      </c>
      <c r="HH5" s="0" t="s">
        <v>240</v>
      </c>
      <c r="HI5" s="11" t="n">
        <v>46086</v>
      </c>
      <c r="HJ5" s="6" t="n">
        <v>-607.82</v>
      </c>
      <c r="HK5" s="0" t="s">
        <v>241</v>
      </c>
      <c r="HL5" s="11" t="n">
        <v>46038</v>
      </c>
      <c r="HM5" s="6" t="n">
        <v>141.48</v>
      </c>
      <c r="HN5" s="0" t="s">
        <v>240</v>
      </c>
      <c r="HO5" s="0"/>
      <c r="HP5" s="10" t="s">
        <f>=XIRR(HP2:HP4,HO2:HO4)</f>
      </c>
      <c r="HQ5" s="0"/>
      <c r="HR5" s="0"/>
      <c r="HS5" s="10" t="s">
        <f>=XIRR(HS2:HS4,HR2:HR4)</f>
      </c>
      <c r="HT5" s="0"/>
      <c r="HU5" s="11" t="n">
        <v>46016</v>
      </c>
      <c r="HV5" s="6" t="n">
        <v>-11723.5</v>
      </c>
      <c r="HW5" s="0" t="s">
        <v>241</v>
      </c>
      <c r="HX5" s="0"/>
      <c r="HY5" s="10" t="s">
        <f>=XIRR(HY2:HY4,HX2:HX4)</f>
      </c>
      <c r="HZ5" s="0"/>
      <c r="IA5" s="0"/>
      <c r="IB5" s="10" t="s">
        <f>=XIRR(IB2:IB4,IA2:IA4)</f>
      </c>
      <c r="IC5" s="0"/>
      <c r="ID5" s="0"/>
      <c r="IE5" s="8" t="s">
        <f>=-SUM(IE2:IE3)</f>
      </c>
      <c r="IF5" s="0" t="s">
        <v>243</v>
      </c>
      <c r="IG5" s="0"/>
      <c r="IH5" s="8" t="s">
        <f>=-SUM(IH2:IH3)</f>
      </c>
      <c r="II5" s="0" t="s">
        <v>243</v>
      </c>
      <c r="IJ5" s="11" t="n">
        <v>46099</v>
      </c>
      <c r="IK5" s="6" t="n">
        <v>-560.4</v>
      </c>
      <c r="IL5" s="0" t="s">
        <v>241</v>
      </c>
      <c r="IM5" s="11" t="n">
        <v>46125</v>
      </c>
      <c r="IN5" s="6" t="n">
        <v>954.67</v>
      </c>
      <c r="IO5" s="0" t="s">
        <v>240</v>
      </c>
      <c r="IP5" s="0"/>
      <c r="IQ5" s="8" t="s">
        <f>=-SUM(IQ2:IQ3)</f>
      </c>
      <c r="IR5" s="0" t="s">
        <v>243</v>
      </c>
      <c r="IS5" s="0"/>
      <c r="IT5" s="10" t="s">
        <f>=XIRR(IT2:IT4,IS2:IS4)</f>
      </c>
      <c r="IU5" s="0"/>
      <c r="IV5" s="0"/>
      <c r="IW5" s="8" t="s">
        <f>=-SUM(IW2:IW3)</f>
      </c>
      <c r="IX5" s="0" t="s">
        <v>243</v>
      </c>
      <c r="IY5" s="11" t="n">
        <v>46154</v>
      </c>
      <c r="IZ5" s="6" t="n">
        <v>184.9</v>
      </c>
      <c r="JA5" s="0" t="s">
        <v>240</v>
      </c>
      <c r="JB5" s="11" t="n">
        <v>46227</v>
      </c>
      <c r="JC5" s="6" t="n">
        <v>874.03</v>
      </c>
      <c r="JD5" s="0" t="s">
        <v>240</v>
      </c>
    </row>
    <row collapsed="false" customFormat="false" customHeight="false" hidden="false" ht="12.1" outlineLevel="0" r="6">
      <c r="A6" s="11" t="n">
        <v>45211</v>
      </c>
      <c r="B6" s="6" t="n">
        <v>-18588.4</v>
      </c>
      <c r="C6" s="0" t="s">
        <v>241</v>
      </c>
      <c r="D6" s="11" t="n">
        <v>45376</v>
      </c>
      <c r="E6" s="6" t="n">
        <v>-555.6</v>
      </c>
      <c r="F6" s="0" t="s">
        <v>241</v>
      </c>
      <c r="G6" s="0"/>
      <c r="H6" s="10" t="s">
        <f>=XIRR(H2:H5,G2:G5)</f>
      </c>
      <c r="I6" s="0"/>
      <c r="J6" s="0"/>
      <c r="K6" s="10" t="s">
        <f>=XIRR(K2:K5,J2:J5)</f>
      </c>
      <c r="L6" s="0"/>
      <c r="M6" s="11" t="n">
        <v>45317</v>
      </c>
      <c r="N6" s="6" t="n">
        <v>1047.68</v>
      </c>
      <c r="O6" s="0" t="s">
        <v>240</v>
      </c>
      <c r="P6" s="0"/>
      <c r="Q6" s="10" t="s">
        <f>=XIRR(Q2:Q5,P2:P5)</f>
      </c>
      <c r="R6" s="0"/>
      <c r="S6" s="11" t="n">
        <v>45210</v>
      </c>
      <c r="T6" s="6" t="n">
        <v>-3036.37</v>
      </c>
      <c r="U6" s="0" t="s">
        <v>241</v>
      </c>
      <c r="V6" s="11" t="n">
        <v>45540</v>
      </c>
      <c r="W6" s="6" t="n">
        <v>9960.47</v>
      </c>
      <c r="X6" s="0" t="s">
        <v>240</v>
      </c>
      <c r="Y6" s="11" t="n">
        <v>45275</v>
      </c>
      <c r="Z6" s="6" t="n">
        <v>6406.2</v>
      </c>
      <c r="AA6" s="0" t="s">
        <v>240</v>
      </c>
      <c r="AB6" s="11" t="n">
        <v>46009</v>
      </c>
      <c r="AC6" s="6" t="n">
        <v>2073.91</v>
      </c>
      <c r="AD6" s="0" t="s">
        <v>240</v>
      </c>
      <c r="AE6" s="11" t="n">
        <v>45539</v>
      </c>
      <c r="AF6" s="6" t="n">
        <v>1936.35</v>
      </c>
      <c r="AG6" s="0" t="s">
        <v>240</v>
      </c>
      <c r="AH6" s="0"/>
      <c r="AI6" s="8" t="s">
        <f>=-SUM(AI2:AI4)</f>
      </c>
      <c r="AJ6" s="0" t="s">
        <v>243</v>
      </c>
      <c r="AK6" s="11" t="n">
        <v>45461</v>
      </c>
      <c r="AL6" s="6" t="n">
        <v>-2499.65</v>
      </c>
      <c r="AM6" s="0" t="s">
        <v>139</v>
      </c>
      <c r="AN6" s="0"/>
      <c r="AO6" s="0"/>
      <c r="AP6" s="0"/>
      <c r="AQ6" s="0"/>
      <c r="AR6" s="10" t="s">
        <f>=XIRR(AR2:AR5,AQ2:AQ5)</f>
      </c>
      <c r="AS6" s="0"/>
      <c r="AT6" s="11" t="n">
        <v>45476</v>
      </c>
      <c r="AU6" s="6" t="n">
        <v>205.27</v>
      </c>
      <c r="AV6" s="0" t="s">
        <v>240</v>
      </c>
      <c r="AW6" s="11" t="n">
        <v>45362</v>
      </c>
      <c r="AX6" s="6" t="n">
        <v>-3243.01</v>
      </c>
      <c r="AY6" s="0" t="s">
        <v>241</v>
      </c>
      <c r="AZ6" s="0"/>
      <c r="BA6" s="10" t="s">
        <f>=XIRR(BA2:BA5,AZ2:AZ5)</f>
      </c>
      <c r="BB6" s="0"/>
      <c r="BC6" s="0"/>
      <c r="BD6" s="10" t="s">
        <f>=XIRR(BD2:BD5,BC2:BC5)</f>
      </c>
      <c r="BE6" s="0"/>
      <c r="BF6" s="11" t="n">
        <v>45385</v>
      </c>
      <c r="BG6" s="6" t="n">
        <v>1854.36</v>
      </c>
      <c r="BH6" s="0" t="s">
        <v>240</v>
      </c>
      <c r="BI6" s="0"/>
      <c r="BJ6" s="10" t="s">
        <f>=XIRR(BJ2:BJ5,BI2:BI5)</f>
      </c>
      <c r="BK6" s="0"/>
      <c r="BL6" s="11" t="n">
        <v>45383</v>
      </c>
      <c r="BM6" s="6" t="n">
        <v>-1445.82</v>
      </c>
      <c r="BN6" s="0" t="s">
        <v>241</v>
      </c>
      <c r="BO6" s="11" t="n">
        <v>45352</v>
      </c>
      <c r="BP6" s="6" t="n">
        <v>-6540.33</v>
      </c>
      <c r="BQ6" s="0" t="s">
        <v>241</v>
      </c>
      <c r="BR6" s="11" t="n">
        <v>45373</v>
      </c>
      <c r="BS6" s="6" t="n">
        <v>3150.51</v>
      </c>
      <c r="BT6" s="0" t="s">
        <v>240</v>
      </c>
      <c r="BU6" s="11" t="n">
        <v>45384</v>
      </c>
      <c r="BV6" s="6" t="n">
        <v>-681.6</v>
      </c>
      <c r="BW6" s="0" t="s">
        <v>241</v>
      </c>
      <c r="BX6" s="11" t="n">
        <v>45372</v>
      </c>
      <c r="BY6" s="6" t="n">
        <v>-1258.97</v>
      </c>
      <c r="BZ6" s="0" t="s">
        <v>241</v>
      </c>
      <c r="CA6" s="11" t="n">
        <v>45371</v>
      </c>
      <c r="CB6" s="6" t="n">
        <v>-10869.29</v>
      </c>
      <c r="CC6" s="0" t="s">
        <v>241</v>
      </c>
      <c r="CD6" s="0"/>
      <c r="CE6" s="0"/>
      <c r="CF6" s="0"/>
      <c r="CG6" s="11" t="n">
        <v>45407</v>
      </c>
      <c r="CH6" s="6" t="n">
        <v>-17925.65</v>
      </c>
      <c r="CI6" s="0" t="s">
        <v>241</v>
      </c>
      <c r="CJ6" s="0"/>
      <c r="CK6" s="0"/>
      <c r="CL6" s="0"/>
      <c r="CM6" s="11" t="n">
        <v>45447</v>
      </c>
      <c r="CN6" s="6" t="n">
        <v>12584.06</v>
      </c>
      <c r="CO6" s="0" t="s">
        <v>240</v>
      </c>
      <c r="CP6" s="0"/>
      <c r="CQ6" s="0"/>
      <c r="CR6" s="0"/>
      <c r="CS6" s="11" t="n">
        <v>45868</v>
      </c>
      <c r="CT6" s="6" t="n">
        <v>610.17</v>
      </c>
      <c r="CU6" s="0" t="s">
        <v>240</v>
      </c>
      <c r="CV6" s="0"/>
      <c r="CW6" s="0"/>
      <c r="CX6" s="0"/>
      <c r="CY6" s="11" t="n">
        <v>45868</v>
      </c>
      <c r="CZ6" s="6" t="n">
        <v>266.57</v>
      </c>
      <c r="DA6" s="0" t="s">
        <v>240</v>
      </c>
      <c r="DB6" s="0"/>
      <c r="DC6" s="10" t="s">
        <f>=XIRR(DC2:DC5,DB2:DB5)</f>
      </c>
      <c r="DD6" s="0"/>
      <c r="DE6" s="11" t="n">
        <v>46080</v>
      </c>
      <c r="DF6" s="6" t="n">
        <v>1429.82</v>
      </c>
      <c r="DG6" s="0" t="s">
        <v>240</v>
      </c>
      <c r="DH6" s="11" t="n">
        <v>45476</v>
      </c>
      <c r="DI6" s="6" t="n">
        <v>-20626.49</v>
      </c>
      <c r="DJ6" s="0" t="s">
        <v>241</v>
      </c>
      <c r="DK6" s="0"/>
      <c r="DL6" s="8" t="s">
        <f>=-SUM(DL2:DL4)</f>
      </c>
      <c r="DM6" s="0" t="s">
        <v>243</v>
      </c>
      <c r="DN6" s="11" t="n">
        <v>45460</v>
      </c>
      <c r="DO6" s="6" t="n">
        <v>-8455.63</v>
      </c>
      <c r="DP6" s="0" t="s">
        <v>241</v>
      </c>
      <c r="DQ6" s="11" t="n">
        <v>45527</v>
      </c>
      <c r="DR6" s="6" t="n">
        <v>-761.5</v>
      </c>
      <c r="DS6" s="0" t="s">
        <v>241</v>
      </c>
      <c r="DT6" s="0"/>
      <c r="DU6" s="8" t="s">
        <f>=-SUM(DU2:DU4)</f>
      </c>
      <c r="DV6" s="0" t="s">
        <v>243</v>
      </c>
      <c r="DW6" s="11" t="n">
        <v>45709</v>
      </c>
      <c r="DX6" s="6" t="n">
        <v>-4168.1</v>
      </c>
      <c r="DY6" s="0" t="s">
        <v>241</v>
      </c>
      <c r="DZ6" s="11" t="n">
        <v>45708</v>
      </c>
      <c r="EA6" s="6" t="n">
        <v>2070.64</v>
      </c>
      <c r="EB6" s="0" t="s">
        <v>240</v>
      </c>
      <c r="EC6" s="0"/>
      <c r="ED6" s="0"/>
      <c r="EE6" s="0"/>
      <c r="EF6" s="0"/>
      <c r="EG6" s="0"/>
      <c r="EH6" s="0"/>
      <c r="EI6" s="11" t="n">
        <v>45720</v>
      </c>
      <c r="EJ6" s="6" t="n">
        <v>90525.24</v>
      </c>
      <c r="EK6" s="0" t="s">
        <v>240</v>
      </c>
      <c r="EL6" s="11" t="n">
        <v>45722</v>
      </c>
      <c r="EM6" s="6" t="n">
        <v>-15497.25</v>
      </c>
      <c r="EN6" s="0" t="s">
        <v>241</v>
      </c>
      <c r="EO6" s="11" t="n">
        <v>45861</v>
      </c>
      <c r="EP6" s="6" t="n">
        <v>-139.51</v>
      </c>
      <c r="EQ6" s="0" t="s">
        <v>241</v>
      </c>
      <c r="ER6" s="0"/>
      <c r="ES6" s="0"/>
      <c r="ET6" s="0"/>
      <c r="EU6" s="0"/>
      <c r="EV6" s="8" t="s">
        <f>=-SUM(EV2:EV4)</f>
      </c>
      <c r="EW6" s="0" t="s">
        <v>243</v>
      </c>
      <c r="EX6" s="0"/>
      <c r="EY6" s="0"/>
      <c r="EZ6" s="0"/>
      <c r="FA6" s="0"/>
      <c r="FB6" s="0"/>
      <c r="FC6" s="0"/>
      <c r="FD6" s="0"/>
      <c r="FE6" s="0"/>
      <c r="FF6" s="0"/>
      <c r="FG6" s="0"/>
      <c r="FH6" s="8" t="s">
        <f>=-SUM(FH2:FH4)</f>
      </c>
      <c r="FI6" s="0" t="s">
        <v>243</v>
      </c>
      <c r="FJ6" s="0"/>
      <c r="FK6" s="8" t="s">
        <f>=-SUM(FK2:FK4)</f>
      </c>
      <c r="FL6" s="0" t="s">
        <v>243</v>
      </c>
      <c r="FM6" s="0"/>
      <c r="FN6" s="8" t="s">
        <f>=-SUM(FN2:FN4)</f>
      </c>
      <c r="FO6" s="0" t="s">
        <v>243</v>
      </c>
      <c r="FP6" s="0"/>
      <c r="FQ6" s="8" t="s">
        <f>=-SUM(FQ2:FQ4)</f>
      </c>
      <c r="FR6" s="0" t="s">
        <v>243</v>
      </c>
      <c r="FS6" s="0"/>
      <c r="FT6" s="0"/>
      <c r="FU6" s="0"/>
      <c r="FV6" s="0"/>
      <c r="FW6" s="8" t="s">
        <f>=-SUM(FW2:FW4)</f>
      </c>
      <c r="FX6" s="0" t="s">
        <v>243</v>
      </c>
      <c r="FY6" s="11" t="n">
        <v>45868</v>
      </c>
      <c r="FZ6" s="6" t="n">
        <v>2027.2</v>
      </c>
      <c r="GA6" s="0" t="s">
        <v>240</v>
      </c>
      <c r="GB6" s="0"/>
      <c r="GC6" s="8" t="s">
        <f>=-SUM(GC2:GC4)</f>
      </c>
      <c r="GD6" s="0" t="s">
        <v>243</v>
      </c>
      <c r="GE6" s="11" t="n">
        <v>45918</v>
      </c>
      <c r="GF6" s="6" t="n">
        <v>-3074.61</v>
      </c>
      <c r="GG6" s="0" t="s">
        <v>241</v>
      </c>
      <c r="GH6" s="11" t="n">
        <v>45988</v>
      </c>
      <c r="GI6" s="6" t="n">
        <v>-5139</v>
      </c>
      <c r="GJ6" s="0" t="s">
        <v>241</v>
      </c>
      <c r="GK6" s="0"/>
      <c r="GL6" s="0"/>
      <c r="GM6" s="0"/>
      <c r="GN6" s="11" t="n">
        <v>45958</v>
      </c>
      <c r="GO6" s="6" t="n">
        <v>198.25</v>
      </c>
      <c r="GP6" s="0" t="s">
        <v>240</v>
      </c>
      <c r="GQ6" s="0"/>
      <c r="GR6" s="10" t="s">
        <f>=XIRR(GR2:GR5,GQ2:GQ5)</f>
      </c>
      <c r="GS6" s="0"/>
      <c r="GT6" s="0"/>
      <c r="GU6" s="0"/>
      <c r="GV6" s="0"/>
      <c r="GW6" s="0"/>
      <c r="GX6" s="0"/>
      <c r="GY6" s="0"/>
      <c r="GZ6" s="11" t="n">
        <v>46014</v>
      </c>
      <c r="HA6" s="6" t="n">
        <v>59.11</v>
      </c>
      <c r="HB6" s="0" t="s">
        <v>240</v>
      </c>
      <c r="HC6" s="11" t="n">
        <v>46038</v>
      </c>
      <c r="HD6" s="6" t="n">
        <v>-558.45</v>
      </c>
      <c r="HE6" s="0" t="s">
        <v>241</v>
      </c>
      <c r="HF6" s="11" t="n">
        <v>46140</v>
      </c>
      <c r="HG6" s="6" t="n">
        <v>-4322.6</v>
      </c>
      <c r="HH6" s="0" t="s">
        <v>241</v>
      </c>
      <c r="HI6" s="11" t="n">
        <v>46086</v>
      </c>
      <c r="HJ6" s="6" t="n">
        <v>-3646.28</v>
      </c>
      <c r="HK6" s="0" t="s">
        <v>241</v>
      </c>
      <c r="HL6" s="11" t="n">
        <v>46044</v>
      </c>
      <c r="HM6" s="6" t="n">
        <v>717.89</v>
      </c>
      <c r="HN6" s="0" t="s">
        <v>240</v>
      </c>
      <c r="HO6" s="0"/>
      <c r="HP6" s="8" t="s">
        <f>=-SUM(HP2:HP4)</f>
      </c>
      <c r="HQ6" s="0" t="s">
        <v>243</v>
      </c>
      <c r="HR6" s="0"/>
      <c r="HS6" s="8" t="s">
        <f>=-SUM(HS2:HS4)</f>
      </c>
      <c r="HT6" s="0" t="s">
        <v>243</v>
      </c>
      <c r="HU6" s="11" t="n">
        <v>46016</v>
      </c>
      <c r="HV6" s="6" t="n">
        <v>6643.77</v>
      </c>
      <c r="HW6" s="0" t="s">
        <v>240</v>
      </c>
      <c r="HX6" s="0"/>
      <c r="HY6" s="8" t="s">
        <f>=-SUM(HY2:HY4)</f>
      </c>
      <c r="HZ6" s="0" t="s">
        <v>243</v>
      </c>
      <c r="IA6" s="0"/>
      <c r="IB6" s="8" t="s">
        <f>=-SUM(IB2:IB4)</f>
      </c>
      <c r="IC6" s="0" t="s">
        <v>243</v>
      </c>
      <c r="ID6" s="0"/>
      <c r="IE6" s="0"/>
      <c r="IF6" s="0"/>
      <c r="IG6" s="0"/>
      <c r="IH6" s="0"/>
      <c r="II6" s="0"/>
      <c r="IJ6" s="11" t="n">
        <v>46178</v>
      </c>
      <c r="IK6" s="6" t="n">
        <v>42.81</v>
      </c>
      <c r="IL6" s="0" t="s">
        <v>240</v>
      </c>
      <c r="IM6" s="11" t="n">
        <v>46168</v>
      </c>
      <c r="IN6" s="6" t="n">
        <v>810.2</v>
      </c>
      <c r="IO6" s="0" t="s">
        <v>240</v>
      </c>
      <c r="IP6" s="0"/>
      <c r="IQ6" s="0"/>
      <c r="IR6" s="0"/>
      <c r="IS6" s="0"/>
      <c r="IT6" s="8" t="s">
        <f>=-SUM(IT2:IT4)</f>
      </c>
      <c r="IU6" s="0" t="s">
        <v>243</v>
      </c>
      <c r="IV6" s="0"/>
      <c r="IW6" s="0"/>
      <c r="IX6" s="0"/>
      <c r="IY6" s="11" t="n">
        <v>46174</v>
      </c>
      <c r="IZ6" s="6" t="n">
        <v>-25726.65</v>
      </c>
      <c r="JA6" s="0" t="s">
        <v>241</v>
      </c>
      <c r="JB6" s="11" t="n">
        <v>46239</v>
      </c>
      <c r="JC6" s="6" t="n">
        <v>-2538.76</v>
      </c>
      <c r="JD6" s="0" t="s">
        <v>241</v>
      </c>
    </row>
    <row collapsed="false" customFormat="false" customHeight="false" hidden="false" ht="12.1" outlineLevel="0" r="7">
      <c r="A7" s="11" t="n">
        <v>45266</v>
      </c>
      <c r="B7" s="6" t="n">
        <v>3211.36</v>
      </c>
      <c r="C7" s="0" t="s">
        <v>240</v>
      </c>
      <c r="D7" s="11" t="n">
        <v>45460</v>
      </c>
      <c r="E7" s="6" t="n">
        <v>551.75</v>
      </c>
      <c r="F7" s="0" t="s">
        <v>240</v>
      </c>
      <c r="G7" s="0"/>
      <c r="H7" s="8" t="s">
        <f>=-SUM(H2:H5)</f>
      </c>
      <c r="I7" s="0" t="s">
        <v>243</v>
      </c>
      <c r="J7" s="0"/>
      <c r="K7" s="8" t="s">
        <f>=-SUM(K2:K5)</f>
      </c>
      <c r="L7" s="0" t="s">
        <v>243</v>
      </c>
      <c r="M7" s="11" t="n">
        <v>45351</v>
      </c>
      <c r="N7" s="6" t="n">
        <v>-1050.66</v>
      </c>
      <c r="O7" s="0" t="s">
        <v>241</v>
      </c>
      <c r="P7" s="0"/>
      <c r="Q7" s="8" t="s">
        <f>=-SUM(Q2:Q5)</f>
      </c>
      <c r="R7" s="0" t="s">
        <v>243</v>
      </c>
      <c r="S7" s="11" t="n">
        <v>45211</v>
      </c>
      <c r="T7" s="6" t="n">
        <v>18809.4</v>
      </c>
      <c r="U7" s="0" t="s">
        <v>240</v>
      </c>
      <c r="V7" s="11" t="n">
        <v>45540</v>
      </c>
      <c r="W7" s="6" t="n">
        <v>11628.79</v>
      </c>
      <c r="X7" s="0" t="s">
        <v>240</v>
      </c>
      <c r="Y7" s="11" t="n">
        <v>45357</v>
      </c>
      <c r="Z7" s="6" t="n">
        <v>-7522.74</v>
      </c>
      <c r="AA7" s="0" t="s">
        <v>241</v>
      </c>
      <c r="AB7" s="11" t="n">
        <v>46010</v>
      </c>
      <c r="AC7" s="6" t="n">
        <v>-2069.59</v>
      </c>
      <c r="AD7" s="0" t="s">
        <v>241</v>
      </c>
      <c r="AE7" s="11" t="n">
        <v>45554</v>
      </c>
      <c r="AF7" s="6" t="n">
        <v>-2003.8</v>
      </c>
      <c r="AG7" s="0" t="s">
        <v>241</v>
      </c>
      <c r="AH7" s="0"/>
      <c r="AI7" s="0"/>
      <c r="AJ7" s="0"/>
      <c r="AK7" s="11" t="n">
        <v>45527</v>
      </c>
      <c r="AL7" s="6" t="n">
        <v>-18740.62</v>
      </c>
      <c r="AM7" s="0" t="s">
        <v>241</v>
      </c>
      <c r="AN7" s="0"/>
      <c r="AO7" s="0"/>
      <c r="AP7" s="0"/>
      <c r="AQ7" s="0"/>
      <c r="AR7" s="8" t="s">
        <f>=-SUM(AR2:AR5)</f>
      </c>
      <c r="AS7" s="0" t="s">
        <v>243</v>
      </c>
      <c r="AT7" s="11" t="n">
        <v>45527</v>
      </c>
      <c r="AU7" s="6" t="n">
        <v>-188.66</v>
      </c>
      <c r="AV7" s="0" t="s">
        <v>241</v>
      </c>
      <c r="AW7" s="11" t="n">
        <v>45373</v>
      </c>
      <c r="AX7" s="6" t="n">
        <v>755.21</v>
      </c>
      <c r="AY7" s="0" t="s">
        <v>240</v>
      </c>
      <c r="AZ7" s="0"/>
      <c r="BA7" s="8" t="s">
        <f>=-SUM(BA2:BA5)</f>
      </c>
      <c r="BB7" s="0" t="s">
        <v>243</v>
      </c>
      <c r="BC7" s="0"/>
      <c r="BD7" s="8" t="s">
        <f>=-SUM(BD2:BD5)</f>
      </c>
      <c r="BE7" s="0" t="s">
        <v>243</v>
      </c>
      <c r="BF7" s="11" t="n">
        <v>45386</v>
      </c>
      <c r="BG7" s="6" t="n">
        <v>98.94</v>
      </c>
      <c r="BH7" s="0" t="s">
        <v>240</v>
      </c>
      <c r="BI7" s="0"/>
      <c r="BJ7" s="8" t="s">
        <f>=-SUM(BJ2:BJ5)</f>
      </c>
      <c r="BK7" s="0" t="s">
        <v>243</v>
      </c>
      <c r="BL7" s="0"/>
      <c r="BM7" s="10" t="s">
        <f>=XIRR(BM2:BM6,BL2:BL6)</f>
      </c>
      <c r="BN7" s="0"/>
      <c r="BO7" s="11" t="n">
        <v>45366</v>
      </c>
      <c r="BP7" s="6" t="n">
        <v>4367.49</v>
      </c>
      <c r="BQ7" s="0" t="s">
        <v>240</v>
      </c>
      <c r="BR7" s="11" t="n">
        <v>45384</v>
      </c>
      <c r="BS7" s="6" t="n">
        <v>856.19</v>
      </c>
      <c r="BT7" s="0" t="s">
        <v>240</v>
      </c>
      <c r="BU7" s="11" t="n">
        <v>45384</v>
      </c>
      <c r="BV7" s="6" t="n">
        <v>-9541.76</v>
      </c>
      <c r="BW7" s="0" t="s">
        <v>241</v>
      </c>
      <c r="BX7" s="11" t="n">
        <v>45372</v>
      </c>
      <c r="BY7" s="6" t="n">
        <v>-1258.97</v>
      </c>
      <c r="BZ7" s="0" t="s">
        <v>241</v>
      </c>
      <c r="CA7" s="11" t="n">
        <v>45371</v>
      </c>
      <c r="CB7" s="6" t="n">
        <v>-724.62</v>
      </c>
      <c r="CC7" s="0" t="s">
        <v>241</v>
      </c>
      <c r="CD7" s="0"/>
      <c r="CE7" s="0"/>
      <c r="CF7" s="0"/>
      <c r="CG7" s="11" t="n">
        <v>45407</v>
      </c>
      <c r="CH7" s="6" t="n">
        <v>-14344.82</v>
      </c>
      <c r="CI7" s="0" t="s">
        <v>241</v>
      </c>
      <c r="CJ7" s="0"/>
      <c r="CK7" s="0"/>
      <c r="CL7" s="0"/>
      <c r="CM7" s="11" t="n">
        <v>45476</v>
      </c>
      <c r="CN7" s="6" t="n">
        <v>16486.18</v>
      </c>
      <c r="CO7" s="0" t="s">
        <v>240</v>
      </c>
      <c r="CP7" s="0"/>
      <c r="CQ7" s="0"/>
      <c r="CR7" s="0"/>
      <c r="CS7" s="11" t="n">
        <v>45876</v>
      </c>
      <c r="CT7" s="6" t="n">
        <v>-4891.04</v>
      </c>
      <c r="CU7" s="0" t="s">
        <v>241</v>
      </c>
      <c r="CV7" s="0"/>
      <c r="CW7" s="0"/>
      <c r="CX7" s="0"/>
      <c r="CY7" s="11" t="n">
        <v>46009</v>
      </c>
      <c r="CZ7" s="6" t="n">
        <v>3984.5</v>
      </c>
      <c r="DA7" s="0" t="s">
        <v>240</v>
      </c>
      <c r="DB7" s="0"/>
      <c r="DC7" s="8" t="s">
        <f>=-SUM(DC2:DC5)</f>
      </c>
      <c r="DD7" s="0" t="s">
        <v>243</v>
      </c>
      <c r="DE7" s="11" t="n">
        <v>46140</v>
      </c>
      <c r="DF7" s="6" t="n">
        <v>-1369.33</v>
      </c>
      <c r="DG7" s="0" t="s">
        <v>241</v>
      </c>
      <c r="DH7" s="11" t="n">
        <v>45476</v>
      </c>
      <c r="DI7" s="6" t="n">
        <v>-5893.28</v>
      </c>
      <c r="DJ7" s="0" t="s">
        <v>241</v>
      </c>
      <c r="DK7" s="0"/>
      <c r="DL7" s="0"/>
      <c r="DM7" s="0"/>
      <c r="DN7" s="11" t="n">
        <v>45540</v>
      </c>
      <c r="DO7" s="6" t="n">
        <v>4149.57</v>
      </c>
      <c r="DP7" s="0" t="s">
        <v>240</v>
      </c>
      <c r="DQ7" s="11" t="n">
        <v>45527</v>
      </c>
      <c r="DR7" s="6" t="n">
        <v>-761.5</v>
      </c>
      <c r="DS7" s="0" t="s">
        <v>241</v>
      </c>
      <c r="DT7" s="0"/>
      <c r="DU7" s="0"/>
      <c r="DV7" s="0"/>
      <c r="DW7" s="11" t="n">
        <v>45722</v>
      </c>
      <c r="DX7" s="6" t="n">
        <v>962.78</v>
      </c>
      <c r="DY7" s="0" t="s">
        <v>240</v>
      </c>
      <c r="DZ7" s="11" t="n">
        <v>45708</v>
      </c>
      <c r="EA7" s="6" t="n">
        <v>3929.97</v>
      </c>
      <c r="EB7" s="0" t="s">
        <v>240</v>
      </c>
      <c r="EC7" s="0"/>
      <c r="ED7" s="0"/>
      <c r="EE7" s="0"/>
      <c r="EF7" s="0"/>
      <c r="EG7" s="0"/>
      <c r="EH7" s="0"/>
      <c r="EI7" s="11" t="n">
        <v>45721</v>
      </c>
      <c r="EJ7" s="6" t="n">
        <v>22171.08</v>
      </c>
      <c r="EK7" s="0" t="s">
        <v>240</v>
      </c>
      <c r="EL7" s="11" t="n">
        <v>45722</v>
      </c>
      <c r="EM7" s="6" t="n">
        <v>-22218.88</v>
      </c>
      <c r="EN7" s="0" t="s">
        <v>241</v>
      </c>
      <c r="EO7" s="11" t="n">
        <v>45861</v>
      </c>
      <c r="EP7" s="6" t="n">
        <v>1813.76</v>
      </c>
      <c r="EQ7" s="0" t="s">
        <v>240</v>
      </c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11" t="n">
        <v>45869</v>
      </c>
      <c r="FZ7" s="6" t="n">
        <v>-146.3</v>
      </c>
      <c r="GA7" s="0" t="s">
        <v>151</v>
      </c>
      <c r="GB7" s="0"/>
      <c r="GC7" s="0"/>
      <c r="GD7" s="0"/>
      <c r="GE7" s="0"/>
      <c r="GF7" s="10" t="s">
        <f>=XIRR(GF2:GF6,GE2:GE6)</f>
      </c>
      <c r="GG7" s="0"/>
      <c r="GH7" s="0"/>
      <c r="GI7" s="10" t="s">
        <f>=XIRR(GI2:GI6,GH2:GH6)</f>
      </c>
      <c r="GJ7" s="0"/>
      <c r="GK7" s="0"/>
      <c r="GL7" s="0"/>
      <c r="GM7" s="0"/>
      <c r="GN7" s="11" t="n">
        <v>45958</v>
      </c>
      <c r="GO7" s="6" t="n">
        <v>1.79</v>
      </c>
      <c r="GP7" s="0" t="s">
        <v>240</v>
      </c>
      <c r="GQ7" s="0"/>
      <c r="GR7" s="8" t="s">
        <f>=-SUM(GR2:GR5)</f>
      </c>
      <c r="GS7" s="0" t="s">
        <v>243</v>
      </c>
      <c r="GT7" s="0"/>
      <c r="GU7" s="0"/>
      <c r="GV7" s="0"/>
      <c r="GW7" s="0"/>
      <c r="GX7" s="0"/>
      <c r="GY7" s="0"/>
      <c r="GZ7" s="11" t="n">
        <v>46015</v>
      </c>
      <c r="HA7" s="6" t="n">
        <v>60.05</v>
      </c>
      <c r="HB7" s="0" t="s">
        <v>240</v>
      </c>
      <c r="HC7" s="11" t="n">
        <v>46044</v>
      </c>
      <c r="HD7" s="6" t="n">
        <v>563.15</v>
      </c>
      <c r="HE7" s="0" t="s">
        <v>240</v>
      </c>
      <c r="HF7" s="0"/>
      <c r="HG7" s="10" t="s">
        <f>=XIRR(HG2:HG6,HF2:HF6)</f>
      </c>
      <c r="HH7" s="0"/>
      <c r="HI7" s="0"/>
      <c r="HJ7" s="10" t="s">
        <f>=XIRR(HJ2:HJ6,HI2:HI6)</f>
      </c>
      <c r="HK7" s="0"/>
      <c r="HL7" s="11" t="n">
        <v>46057</v>
      </c>
      <c r="HM7" s="6" t="n">
        <v>-289.64</v>
      </c>
      <c r="HN7" s="0" t="s">
        <v>241</v>
      </c>
      <c r="HO7" s="0"/>
      <c r="HP7" s="0"/>
      <c r="HQ7" s="0"/>
      <c r="HR7" s="0"/>
      <c r="HS7" s="0"/>
      <c r="HT7" s="0"/>
      <c r="HU7" s="11" t="n">
        <v>46016</v>
      </c>
      <c r="HV7" s="6" t="n">
        <v>5176.6</v>
      </c>
      <c r="HW7" s="0" t="s">
        <v>240</v>
      </c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11" t="n">
        <v>46189</v>
      </c>
      <c r="IK7" s="6" t="n">
        <v>128.34</v>
      </c>
      <c r="IL7" s="0" t="s">
        <v>240</v>
      </c>
      <c r="IM7" s="11" t="n">
        <v>46174</v>
      </c>
      <c r="IN7" s="6" t="n">
        <v>4781.94</v>
      </c>
      <c r="IO7" s="0" t="s">
        <v>240</v>
      </c>
      <c r="IP7" s="0"/>
      <c r="IQ7" s="0"/>
      <c r="IR7" s="0"/>
      <c r="IS7" s="0"/>
      <c r="IT7" s="0"/>
      <c r="IU7" s="0"/>
      <c r="IV7" s="0"/>
      <c r="IW7" s="0"/>
      <c r="IX7" s="0"/>
      <c r="IY7" s="0"/>
      <c r="IZ7" s="10" t="s">
        <f>=XIRR(IZ2:IZ6,IY2:IY6)</f>
      </c>
      <c r="JA7" s="0"/>
      <c r="JB7" s="0"/>
      <c r="JC7" s="10" t="s">
        <f>=XIRR(JC2:JC6,JB2:JB6)</f>
      </c>
      <c r="JD7" s="0"/>
    </row>
    <row collapsed="false" customFormat="false" customHeight="false" hidden="false" ht="12.1" outlineLevel="0" r="8">
      <c r="A8" s="11" t="n">
        <v>45266</v>
      </c>
      <c r="B8" s="6" t="n">
        <v>3177.14</v>
      </c>
      <c r="C8" s="0" t="s">
        <v>240</v>
      </c>
      <c r="D8" s="11" t="n">
        <v>45460</v>
      </c>
      <c r="E8" s="6" t="n">
        <v>551.75</v>
      </c>
      <c r="F8" s="0" t="s">
        <v>240</v>
      </c>
      <c r="G8" s="0"/>
      <c r="H8" s="0"/>
      <c r="I8" s="0"/>
      <c r="J8" s="0"/>
      <c r="K8" s="0"/>
      <c r="L8" s="0"/>
      <c r="M8" s="11" t="n">
        <v>45371</v>
      </c>
      <c r="N8" s="6" t="n">
        <v>679.34</v>
      </c>
      <c r="O8" s="0" t="s">
        <v>240</v>
      </c>
      <c r="P8" s="0"/>
      <c r="Q8" s="0"/>
      <c r="R8" s="0"/>
      <c r="S8" s="11" t="n">
        <v>45211</v>
      </c>
      <c r="T8" s="6" t="n">
        <v>-19099.7</v>
      </c>
      <c r="U8" s="0" t="s">
        <v>241</v>
      </c>
      <c r="V8" s="11" t="n">
        <v>45541</v>
      </c>
      <c r="W8" s="6" t="n">
        <v>7205.26</v>
      </c>
      <c r="X8" s="0" t="s">
        <v>240</v>
      </c>
      <c r="Y8" s="11" t="n">
        <v>46009</v>
      </c>
      <c r="Z8" s="6" t="n">
        <v>11512.2</v>
      </c>
      <c r="AA8" s="0" t="s">
        <v>240</v>
      </c>
      <c r="AB8" s="0"/>
      <c r="AC8" s="10" t="s">
        <f>=XIRR(AC2:AC7,AB2:AB7)</f>
      </c>
      <c r="AD8" s="0"/>
      <c r="AE8" s="11" t="n">
        <v>45699</v>
      </c>
      <c r="AF8" s="6" t="n">
        <v>1160.9</v>
      </c>
      <c r="AG8" s="0" t="s">
        <v>240</v>
      </c>
      <c r="AH8" s="0"/>
      <c r="AI8" s="0"/>
      <c r="AJ8" s="0"/>
      <c r="AK8" s="0"/>
      <c r="AL8" s="10" t="s">
        <f>=XIRR(AL2:AL7,AK2:AK7)</f>
      </c>
      <c r="AM8" s="0"/>
      <c r="AN8" s="0"/>
      <c r="AO8" s="0"/>
      <c r="AP8" s="0"/>
      <c r="AQ8" s="0"/>
      <c r="AR8" s="0"/>
      <c r="AS8" s="0"/>
      <c r="AT8" s="11" t="n">
        <v>45707</v>
      </c>
      <c r="AU8" s="6" t="n">
        <v>565.18</v>
      </c>
      <c r="AV8" s="0" t="s">
        <v>240</v>
      </c>
      <c r="AW8" s="11" t="n">
        <v>45373</v>
      </c>
      <c r="AX8" s="6" t="n">
        <v>-762.22</v>
      </c>
      <c r="AY8" s="0" t="s">
        <v>241</v>
      </c>
      <c r="AZ8" s="0"/>
      <c r="BA8" s="0"/>
      <c r="BB8" s="0"/>
      <c r="BC8" s="0"/>
      <c r="BD8" s="0"/>
      <c r="BE8" s="0"/>
      <c r="BF8" s="11" t="n">
        <v>45387</v>
      </c>
      <c r="BG8" s="6" t="n">
        <v>2872.08</v>
      </c>
      <c r="BH8" s="0" t="s">
        <v>240</v>
      </c>
      <c r="BI8" s="0"/>
      <c r="BJ8" s="0"/>
      <c r="BK8" s="0"/>
      <c r="BL8" s="0"/>
      <c r="BM8" s="8" t="s">
        <f>=-SUM(BM2:BM6)</f>
      </c>
      <c r="BN8" s="0" t="s">
        <v>243</v>
      </c>
      <c r="BO8" s="11" t="n">
        <v>45372</v>
      </c>
      <c r="BP8" s="6" t="n">
        <v>2196.76</v>
      </c>
      <c r="BQ8" s="0" t="s">
        <v>240</v>
      </c>
      <c r="BR8" s="11" t="n">
        <v>45384</v>
      </c>
      <c r="BS8" s="6" t="n">
        <v>10274.21</v>
      </c>
      <c r="BT8" s="0" t="s">
        <v>240</v>
      </c>
      <c r="BU8" s="0"/>
      <c r="BV8" s="10" t="s">
        <f>=XIRR(BV2:BV7,BU2:BU7)</f>
      </c>
      <c r="BW8" s="0"/>
      <c r="BX8" s="11" t="n">
        <v>46035</v>
      </c>
      <c r="BY8" s="6" t="n">
        <v>292.52</v>
      </c>
      <c r="BZ8" s="0" t="s">
        <v>240</v>
      </c>
      <c r="CA8" s="11" t="n">
        <v>45371</v>
      </c>
      <c r="CB8" s="6" t="n">
        <v>728.38</v>
      </c>
      <c r="CC8" s="0" t="s">
        <v>240</v>
      </c>
      <c r="CD8" s="0"/>
      <c r="CE8" s="0"/>
      <c r="CF8" s="0"/>
      <c r="CG8" s="11" t="n">
        <v>45415</v>
      </c>
      <c r="CH8" s="6" t="n">
        <v>18815.04</v>
      </c>
      <c r="CI8" s="0" t="s">
        <v>240</v>
      </c>
      <c r="CJ8" s="0"/>
      <c r="CK8" s="0"/>
      <c r="CL8" s="0"/>
      <c r="CM8" s="11" t="n">
        <v>45476</v>
      </c>
      <c r="CN8" s="6" t="n">
        <v>3297.34</v>
      </c>
      <c r="CO8" s="0" t="s">
        <v>240</v>
      </c>
      <c r="CP8" s="0"/>
      <c r="CQ8" s="0"/>
      <c r="CR8" s="0"/>
      <c r="CS8" s="11" t="n">
        <v>46036</v>
      </c>
      <c r="CT8" s="6" t="n">
        <v>590.7</v>
      </c>
      <c r="CU8" s="0" t="s">
        <v>240</v>
      </c>
      <c r="CV8" s="0"/>
      <c r="CW8" s="0"/>
      <c r="CX8" s="0"/>
      <c r="CY8" s="11" t="n">
        <v>46010</v>
      </c>
      <c r="CZ8" s="6" t="n">
        <v>-8.18</v>
      </c>
      <c r="DA8" s="0" t="s">
        <v>241</v>
      </c>
      <c r="DB8" s="0"/>
      <c r="DC8" s="0"/>
      <c r="DD8" s="0"/>
      <c r="DE8" s="11" t="n">
        <v>46140</v>
      </c>
      <c r="DF8" s="6" t="n">
        <v>-2738.66</v>
      </c>
      <c r="DG8" s="0" t="s">
        <v>241</v>
      </c>
      <c r="DH8" s="11" t="n">
        <v>45476</v>
      </c>
      <c r="DI8" s="6" t="n">
        <v>-2946.64</v>
      </c>
      <c r="DJ8" s="0" t="s">
        <v>241</v>
      </c>
      <c r="DK8" s="0"/>
      <c r="DL8" s="0"/>
      <c r="DM8" s="0"/>
      <c r="DN8" s="11" t="n">
        <v>45544</v>
      </c>
      <c r="DO8" s="6" t="n">
        <v>-96</v>
      </c>
      <c r="DP8" s="0" t="s">
        <v>141</v>
      </c>
      <c r="DQ8" s="11" t="n">
        <v>45527</v>
      </c>
      <c r="DR8" s="6" t="n">
        <v>-1523.24</v>
      </c>
      <c r="DS8" s="0" t="s">
        <v>241</v>
      </c>
      <c r="DT8" s="0"/>
      <c r="DU8" s="0"/>
      <c r="DV8" s="0"/>
      <c r="DW8" s="11" t="n">
        <v>45803</v>
      </c>
      <c r="DX8" s="6" t="n">
        <v>729.66</v>
      </c>
      <c r="DY8" s="0" t="s">
        <v>240</v>
      </c>
      <c r="DZ8" s="11" t="n">
        <v>45709</v>
      </c>
      <c r="EA8" s="6" t="n">
        <v>-8171.91</v>
      </c>
      <c r="EB8" s="0" t="s">
        <v>241</v>
      </c>
      <c r="EC8" s="0"/>
      <c r="ED8" s="0"/>
      <c r="EE8" s="0"/>
      <c r="EF8" s="0"/>
      <c r="EG8" s="0"/>
      <c r="EH8" s="0"/>
      <c r="EI8" s="11" t="n">
        <v>45721</v>
      </c>
      <c r="EJ8" s="6" t="n">
        <v>11145.57</v>
      </c>
      <c r="EK8" s="0" t="s">
        <v>240</v>
      </c>
      <c r="EL8" s="11" t="n">
        <v>45722</v>
      </c>
      <c r="EM8" s="6" t="n">
        <v>-37772.1</v>
      </c>
      <c r="EN8" s="0" t="s">
        <v>241</v>
      </c>
      <c r="EO8" s="11" t="n">
        <v>45863</v>
      </c>
      <c r="EP8" s="6" t="n">
        <v>-1536.37</v>
      </c>
      <c r="EQ8" s="0" t="s">
        <v>241</v>
      </c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11" t="n">
        <v>45869</v>
      </c>
      <c r="FZ8" s="6" t="n">
        <v>99.93</v>
      </c>
      <c r="GA8" s="0" t="s">
        <v>240</v>
      </c>
      <c r="GB8" s="0"/>
      <c r="GC8" s="0"/>
      <c r="GD8" s="0"/>
      <c r="GE8" s="0"/>
      <c r="GF8" s="8" t="s">
        <f>=-SUM(GF2:GF6)</f>
      </c>
      <c r="GG8" s="0" t="s">
        <v>243</v>
      </c>
      <c r="GH8" s="0"/>
      <c r="GI8" s="8" t="s">
        <f>=-SUM(GI2:GI6)</f>
      </c>
      <c r="GJ8" s="0" t="s">
        <v>243</v>
      </c>
      <c r="GK8" s="0"/>
      <c r="GL8" s="0"/>
      <c r="GM8" s="0"/>
      <c r="GN8" s="11" t="n">
        <v>45959</v>
      </c>
      <c r="GO8" s="6" t="n">
        <v>98.49</v>
      </c>
      <c r="GP8" s="0" t="s">
        <v>240</v>
      </c>
      <c r="GQ8" s="0"/>
      <c r="GR8" s="0"/>
      <c r="GS8" s="0"/>
      <c r="GT8" s="0"/>
      <c r="GU8" s="0"/>
      <c r="GV8" s="0"/>
      <c r="GW8" s="0"/>
      <c r="GX8" s="0"/>
      <c r="GY8" s="0"/>
      <c r="GZ8" s="11" t="n">
        <v>46015</v>
      </c>
      <c r="HA8" s="6" t="n">
        <v>540.41</v>
      </c>
      <c r="HB8" s="0" t="s">
        <v>240</v>
      </c>
      <c r="HC8" s="11" t="n">
        <v>46114</v>
      </c>
      <c r="HD8" s="6" t="n">
        <v>-654.88</v>
      </c>
      <c r="HE8" s="0" t="s">
        <v>241</v>
      </c>
      <c r="HF8" s="0"/>
      <c r="HG8" s="8" t="s">
        <f>=-SUM(HG2:HG6)</f>
      </c>
      <c r="HH8" s="0" t="s">
        <v>243</v>
      </c>
      <c r="HI8" s="0"/>
      <c r="HJ8" s="8" t="s">
        <f>=-SUM(HJ2:HJ6)</f>
      </c>
      <c r="HK8" s="0" t="s">
        <v>243</v>
      </c>
      <c r="HL8" s="11" t="n">
        <v>46086</v>
      </c>
      <c r="HM8" s="6" t="n">
        <v>-2916.42</v>
      </c>
      <c r="HN8" s="0" t="s">
        <v>241</v>
      </c>
      <c r="HO8" s="0"/>
      <c r="HP8" s="0"/>
      <c r="HQ8" s="0"/>
      <c r="HR8" s="0"/>
      <c r="HS8" s="0"/>
      <c r="HT8" s="0"/>
      <c r="HU8" s="11" t="n">
        <v>46016</v>
      </c>
      <c r="HV8" s="6" t="n">
        <v>6545.89</v>
      </c>
      <c r="HW8" s="0" t="s">
        <v>240</v>
      </c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11" t="n">
        <v>46239</v>
      </c>
      <c r="IK8" s="6" t="n">
        <v>-167.64</v>
      </c>
      <c r="IL8" s="0" t="s">
        <v>241</v>
      </c>
      <c r="IM8" s="11" t="n">
        <v>46251</v>
      </c>
      <c r="IN8" s="6" t="n">
        <v>-8179.99</v>
      </c>
      <c r="IO8" s="0" t="s">
        <v>241</v>
      </c>
      <c r="IP8" s="0"/>
      <c r="IQ8" s="0"/>
      <c r="IR8" s="0"/>
      <c r="IS8" s="0"/>
      <c r="IT8" s="0"/>
      <c r="IU8" s="0"/>
      <c r="IV8" s="0"/>
      <c r="IW8" s="0"/>
      <c r="IX8" s="0"/>
      <c r="IY8" s="0"/>
      <c r="IZ8" s="8" t="s">
        <f>=-SUM(IZ2:IZ6)</f>
      </c>
      <c r="JA8" s="0" t="s">
        <v>243</v>
      </c>
      <c r="JB8" s="0"/>
      <c r="JC8" s="8" t="s">
        <f>=-SUM(JC2:JC6)</f>
      </c>
      <c r="JD8" s="0" t="s">
        <v>243</v>
      </c>
    </row>
    <row collapsed="false" customFormat="false" customHeight="false" hidden="false" ht="12.1" outlineLevel="0" r="9">
      <c r="A9" s="11" t="n">
        <v>45288</v>
      </c>
      <c r="B9" s="6" t="n">
        <v>3189.35</v>
      </c>
      <c r="C9" s="0" t="s">
        <v>240</v>
      </c>
      <c r="D9" s="11" t="n">
        <v>45460</v>
      </c>
      <c r="E9" s="6" t="n">
        <v>1103.48</v>
      </c>
      <c r="F9" s="0" t="s">
        <v>240</v>
      </c>
      <c r="G9" s="0"/>
      <c r="H9" s="0"/>
      <c r="I9" s="0"/>
      <c r="J9" s="0"/>
      <c r="K9" s="0"/>
      <c r="L9" s="0"/>
      <c r="M9" s="11" t="n">
        <v>45380</v>
      </c>
      <c r="N9" s="6" t="n">
        <v>-679.35</v>
      </c>
      <c r="O9" s="0" t="s">
        <v>241</v>
      </c>
      <c r="P9" s="0"/>
      <c r="Q9" s="0"/>
      <c r="R9" s="0"/>
      <c r="S9" s="11" t="n">
        <v>45266</v>
      </c>
      <c r="T9" s="6" t="n">
        <v>656.63</v>
      </c>
      <c r="U9" s="0" t="s">
        <v>240</v>
      </c>
      <c r="V9" s="11" t="n">
        <v>45554</v>
      </c>
      <c r="W9" s="6" t="n">
        <v>-35971.2</v>
      </c>
      <c r="X9" s="0" t="s">
        <v>241</v>
      </c>
      <c r="Y9" s="11" t="n">
        <v>46017</v>
      </c>
      <c r="Z9" s="6" t="n">
        <v>5732.08</v>
      </c>
      <c r="AA9" s="0" t="s">
        <v>240</v>
      </c>
      <c r="AB9" s="0"/>
      <c r="AC9" s="8" t="s">
        <f>=-SUM(AC2:AC7)</f>
      </c>
      <c r="AD9" s="0" t="s">
        <v>243</v>
      </c>
      <c r="AE9" s="11" t="n">
        <v>45699</v>
      </c>
      <c r="AF9" s="6" t="n">
        <v>1159.38</v>
      </c>
      <c r="AG9" s="0" t="s">
        <v>240</v>
      </c>
      <c r="AH9" s="0"/>
      <c r="AI9" s="0"/>
      <c r="AJ9" s="0"/>
      <c r="AK9" s="0"/>
      <c r="AL9" s="8" t="s">
        <f>=-SUM(AL2:AL7)</f>
      </c>
      <c r="AM9" s="0" t="s">
        <v>243</v>
      </c>
      <c r="AN9" s="0"/>
      <c r="AO9" s="0"/>
      <c r="AP9" s="0"/>
      <c r="AQ9" s="0"/>
      <c r="AR9" s="0"/>
      <c r="AS9" s="0"/>
      <c r="AT9" s="11" t="n">
        <v>45715</v>
      </c>
      <c r="AU9" s="6" t="n">
        <v>1082.22</v>
      </c>
      <c r="AV9" s="0" t="s">
        <v>240</v>
      </c>
      <c r="AW9" s="11" t="n">
        <v>45539</v>
      </c>
      <c r="AX9" s="6" t="n">
        <v>1286.83</v>
      </c>
      <c r="AY9" s="0" t="s">
        <v>240</v>
      </c>
      <c r="AZ9" s="0"/>
      <c r="BA9" s="0"/>
      <c r="BB9" s="0"/>
      <c r="BC9" s="0"/>
      <c r="BD9" s="0"/>
      <c r="BE9" s="0"/>
      <c r="BF9" s="11" t="n">
        <v>45387</v>
      </c>
      <c r="BG9" s="6" t="n">
        <v>-4831.81</v>
      </c>
      <c r="BH9" s="0" t="s">
        <v>241</v>
      </c>
      <c r="BI9" s="0"/>
      <c r="BJ9" s="0"/>
      <c r="BK9" s="0"/>
      <c r="BL9" s="0"/>
      <c r="BM9" s="0"/>
      <c r="BN9" s="0"/>
      <c r="BO9" s="11" t="n">
        <v>45383</v>
      </c>
      <c r="BP9" s="6" t="n">
        <v>6553.63</v>
      </c>
      <c r="BQ9" s="0" t="s">
        <v>240</v>
      </c>
      <c r="BR9" s="11" t="n">
        <v>45407</v>
      </c>
      <c r="BS9" s="6" t="n">
        <v>1737.87</v>
      </c>
      <c r="BT9" s="0" t="s">
        <v>240</v>
      </c>
      <c r="BU9" s="0"/>
      <c r="BV9" s="8" t="s">
        <f>=-SUM(BV2:BV7)</f>
      </c>
      <c r="BW9" s="0" t="s">
        <v>243</v>
      </c>
      <c r="BX9" s="11" t="n">
        <v>46050</v>
      </c>
      <c r="BY9" s="6" t="n">
        <v>-310.08</v>
      </c>
      <c r="BZ9" s="0" t="s">
        <v>241</v>
      </c>
      <c r="CA9" s="11" t="n">
        <v>45380</v>
      </c>
      <c r="CB9" s="6" t="n">
        <v>2146.71</v>
      </c>
      <c r="CC9" s="0" t="s">
        <v>240</v>
      </c>
      <c r="CD9" s="0"/>
      <c r="CE9" s="0"/>
      <c r="CF9" s="0"/>
      <c r="CG9" s="11" t="n">
        <v>45420</v>
      </c>
      <c r="CH9" s="6" t="n">
        <v>14843.87</v>
      </c>
      <c r="CI9" s="0" t="s">
        <v>240</v>
      </c>
      <c r="CJ9" s="0"/>
      <c r="CK9" s="0"/>
      <c r="CL9" s="0"/>
      <c r="CM9" s="11" t="n">
        <v>45484</v>
      </c>
      <c r="CN9" s="6" t="n">
        <v>-2897</v>
      </c>
      <c r="CO9" s="0" t="s">
        <v>140</v>
      </c>
      <c r="CP9" s="0"/>
      <c r="CQ9" s="0"/>
      <c r="CR9" s="0"/>
      <c r="CS9" s="11" t="n">
        <v>46050</v>
      </c>
      <c r="CT9" s="6" t="n">
        <v>-594.41</v>
      </c>
      <c r="CU9" s="0" t="s">
        <v>241</v>
      </c>
      <c r="CV9" s="0"/>
      <c r="CW9" s="0"/>
      <c r="CX9" s="0"/>
      <c r="CY9" s="11" t="n">
        <v>46017</v>
      </c>
      <c r="CZ9" s="6" t="n">
        <v>178.85</v>
      </c>
      <c r="DA9" s="0" t="s">
        <v>240</v>
      </c>
      <c r="DB9" s="0"/>
      <c r="DC9" s="0"/>
      <c r="DD9" s="0"/>
      <c r="DE9" s="11" t="n">
        <v>46223</v>
      </c>
      <c r="DF9" s="6" t="n">
        <v>-532.51</v>
      </c>
      <c r="DG9" s="0" t="s">
        <v>220</v>
      </c>
      <c r="DH9" s="11" t="n">
        <v>45719</v>
      </c>
      <c r="DI9" s="6" t="n">
        <v>2381.4</v>
      </c>
      <c r="DJ9" s="0" t="s">
        <v>240</v>
      </c>
      <c r="DK9" s="0"/>
      <c r="DL9" s="0"/>
      <c r="DM9" s="0"/>
      <c r="DN9" s="11" t="n">
        <v>45551</v>
      </c>
      <c r="DO9" s="6" t="n">
        <v>7478.68</v>
      </c>
      <c r="DP9" s="0" t="s">
        <v>240</v>
      </c>
      <c r="DQ9" s="11" t="n">
        <v>45527</v>
      </c>
      <c r="DR9" s="6" t="n">
        <v>-3046.48</v>
      </c>
      <c r="DS9" s="0" t="s">
        <v>241</v>
      </c>
      <c r="DT9" s="0"/>
      <c r="DU9" s="0"/>
      <c r="DV9" s="0"/>
      <c r="DW9" s="11" t="n">
        <v>45803</v>
      </c>
      <c r="DX9" s="6" t="n">
        <v>1457.13</v>
      </c>
      <c r="DY9" s="0" t="s">
        <v>240</v>
      </c>
      <c r="DZ9" s="0"/>
      <c r="EA9" s="10" t="s">
        <f>=XIRR(EA2:EA8,DZ2:DZ8)</f>
      </c>
      <c r="EB9" s="0"/>
      <c r="EC9" s="0"/>
      <c r="ED9" s="0"/>
      <c r="EE9" s="0"/>
      <c r="EF9" s="0"/>
      <c r="EG9" s="0"/>
      <c r="EH9" s="0"/>
      <c r="EI9" s="11" t="n">
        <v>45722</v>
      </c>
      <c r="EJ9" s="6" t="n">
        <v>84442.21</v>
      </c>
      <c r="EK9" s="0" t="s">
        <v>240</v>
      </c>
      <c r="EL9" s="11" t="n">
        <v>45722</v>
      </c>
      <c r="EM9" s="6" t="n">
        <v>-17863.06</v>
      </c>
      <c r="EN9" s="0" t="s">
        <v>241</v>
      </c>
      <c r="EO9" s="11" t="n">
        <v>45863</v>
      </c>
      <c r="EP9" s="6" t="n">
        <v>1536.37</v>
      </c>
      <c r="EQ9" s="0" t="s">
        <v>240</v>
      </c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11" t="n">
        <v>45876</v>
      </c>
      <c r="FZ9" s="6" t="n">
        <v>4526.55</v>
      </c>
      <c r="GA9" s="0" t="s">
        <v>240</v>
      </c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11" t="n">
        <v>45959</v>
      </c>
      <c r="GO9" s="6" t="n">
        <v>1.79</v>
      </c>
      <c r="GP9" s="0" t="s">
        <v>240</v>
      </c>
      <c r="GQ9" s="0"/>
      <c r="GR9" s="0"/>
      <c r="GS9" s="0"/>
      <c r="GT9" s="0"/>
      <c r="GU9" s="0"/>
      <c r="GV9" s="0"/>
      <c r="GW9" s="0"/>
      <c r="GX9" s="0"/>
      <c r="GY9" s="0"/>
      <c r="GZ9" s="11" t="n">
        <v>46019</v>
      </c>
      <c r="HA9" s="6" t="n">
        <v>294.43</v>
      </c>
      <c r="HB9" s="0" t="s">
        <v>240</v>
      </c>
      <c r="HC9" s="11" t="n">
        <v>46125</v>
      </c>
      <c r="HD9" s="6" t="n">
        <v>627.2</v>
      </c>
      <c r="HE9" s="0" t="s">
        <v>240</v>
      </c>
      <c r="HF9" s="0"/>
      <c r="HG9" s="0"/>
      <c r="HH9" s="0"/>
      <c r="HI9" s="0"/>
      <c r="HJ9" s="0"/>
      <c r="HK9" s="0"/>
      <c r="HL9" s="11" t="n">
        <v>46114</v>
      </c>
      <c r="HM9" s="6" t="n">
        <v>-2160.31</v>
      </c>
      <c r="HN9" s="0" t="s">
        <v>241</v>
      </c>
      <c r="HO9" s="0"/>
      <c r="HP9" s="0"/>
      <c r="HQ9" s="0"/>
      <c r="HR9" s="0"/>
      <c r="HS9" s="0"/>
      <c r="HT9" s="0"/>
      <c r="HU9" s="11" t="n">
        <v>46017</v>
      </c>
      <c r="HV9" s="6" t="n">
        <v>-19009.98</v>
      </c>
      <c r="HW9" s="0" t="s">
        <v>241</v>
      </c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10" t="s">
        <f>=XIRR(IK2:IK8,IJ2:IJ8)</f>
      </c>
      <c r="IL9" s="0"/>
      <c r="IM9" s="0"/>
      <c r="IN9" s="10" t="s">
        <f>=XIRR(IN2:IN8,IM2:IM8)</f>
      </c>
      <c r="IO9" s="0"/>
    </row>
    <row collapsed="false" customFormat="false" customHeight="false" hidden="false" ht="12.1" outlineLevel="0" r="10">
      <c r="A10" s="11" t="n">
        <v>45372</v>
      </c>
      <c r="B10" s="6" t="n">
        <v>9524.81</v>
      </c>
      <c r="C10" s="0" t="s">
        <v>240</v>
      </c>
      <c r="D10" s="11" t="n">
        <v>45460</v>
      </c>
      <c r="E10" s="6" t="n">
        <v>9376.79</v>
      </c>
      <c r="F10" s="0" t="s">
        <v>240</v>
      </c>
      <c r="G10" s="0"/>
      <c r="H10" s="0"/>
      <c r="I10" s="0"/>
      <c r="J10" s="0"/>
      <c r="K10" s="0"/>
      <c r="L10" s="0"/>
      <c r="M10" s="11" t="n">
        <v>45504</v>
      </c>
      <c r="N10" s="6" t="n">
        <v>348.27</v>
      </c>
      <c r="O10" s="0" t="s">
        <v>240</v>
      </c>
      <c r="P10" s="0"/>
      <c r="Q10" s="0"/>
      <c r="R10" s="0"/>
      <c r="S10" s="11" t="n">
        <v>45266</v>
      </c>
      <c r="T10" s="6" t="n">
        <v>3285.13</v>
      </c>
      <c r="U10" s="0" t="s">
        <v>240</v>
      </c>
      <c r="V10" s="0"/>
      <c r="W10" s="10" t="s">
        <f>=XIRR(W2:W9,V2:V9)</f>
      </c>
      <c r="X10" s="0"/>
      <c r="Y10" s="11" t="n">
        <v>46034</v>
      </c>
      <c r="Z10" s="6" t="n">
        <v>-1036</v>
      </c>
      <c r="AA10" s="0" t="s">
        <v>185</v>
      </c>
      <c r="AB10" s="0"/>
      <c r="AC10" s="0"/>
      <c r="AD10" s="0"/>
      <c r="AE10" s="11" t="n">
        <v>45701</v>
      </c>
      <c r="AF10" s="6" t="n">
        <v>-2473.16</v>
      </c>
      <c r="AG10" s="0" t="s">
        <v>241</v>
      </c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11" t="n">
        <v>45715</v>
      </c>
      <c r="AU10" s="6" t="n">
        <v>-1647.26</v>
      </c>
      <c r="AV10" s="0" t="s">
        <v>241</v>
      </c>
      <c r="AW10" s="11" t="n">
        <v>45539</v>
      </c>
      <c r="AX10" s="6" t="n">
        <v>1959.07</v>
      </c>
      <c r="AY10" s="0" t="s">
        <v>240</v>
      </c>
      <c r="AZ10" s="0"/>
      <c r="BA10" s="0"/>
      <c r="BB10" s="0"/>
      <c r="BC10" s="0"/>
      <c r="BD10" s="0"/>
      <c r="BE10" s="0"/>
      <c r="BF10" s="11" t="n">
        <v>45387</v>
      </c>
      <c r="BG10" s="6" t="n">
        <v>378.37</v>
      </c>
      <c r="BH10" s="0" t="s">
        <v>240</v>
      </c>
      <c r="BI10" s="0"/>
      <c r="BJ10" s="0"/>
      <c r="BK10" s="0"/>
      <c r="BL10" s="0"/>
      <c r="BM10" s="0"/>
      <c r="BN10" s="0"/>
      <c r="BO10" s="11" t="n">
        <v>45387</v>
      </c>
      <c r="BP10" s="6" t="n">
        <v>2246.8</v>
      </c>
      <c r="BQ10" s="0" t="s">
        <v>240</v>
      </c>
      <c r="BR10" s="11" t="n">
        <v>45420</v>
      </c>
      <c r="BS10" s="6" t="n">
        <v>-18213.43</v>
      </c>
      <c r="BT10" s="0" t="s">
        <v>241</v>
      </c>
      <c r="BU10" s="0"/>
      <c r="BV10" s="0"/>
      <c r="BW10" s="0"/>
      <c r="BX10" s="11" t="n">
        <v>46099</v>
      </c>
      <c r="BY10" s="6" t="n">
        <v>304.88</v>
      </c>
      <c r="BZ10" s="0" t="s">
        <v>240</v>
      </c>
      <c r="CA10" s="11" t="n">
        <v>45387</v>
      </c>
      <c r="CB10" s="6" t="n">
        <v>-2928.45</v>
      </c>
      <c r="CC10" s="0" t="s">
        <v>241</v>
      </c>
      <c r="CD10" s="0"/>
      <c r="CE10" s="0"/>
      <c r="CF10" s="0"/>
      <c r="CG10" s="11" t="n">
        <v>45422</v>
      </c>
      <c r="CH10" s="6" t="n">
        <v>3660.93</v>
      </c>
      <c r="CI10" s="0" t="s">
        <v>240</v>
      </c>
      <c r="CJ10" s="0"/>
      <c r="CK10" s="0"/>
      <c r="CL10" s="0"/>
      <c r="CM10" s="11" t="n">
        <v>45527</v>
      </c>
      <c r="CN10" s="6" t="n">
        <v>-25672.44</v>
      </c>
      <c r="CO10" s="0" t="s">
        <v>241</v>
      </c>
      <c r="CP10" s="0"/>
      <c r="CQ10" s="0"/>
      <c r="CR10" s="0"/>
      <c r="CS10" s="0"/>
      <c r="CT10" s="10" t="s">
        <f>=XIRR(CT2:CT9,CS2:CS9)</f>
      </c>
      <c r="CU10" s="0"/>
      <c r="CV10" s="0"/>
      <c r="CW10" s="0"/>
      <c r="CX10" s="0"/>
      <c r="CY10" s="11" t="n">
        <v>46038</v>
      </c>
      <c r="CZ10" s="6" t="n">
        <v>-234.47</v>
      </c>
      <c r="DA10" s="0" t="s">
        <v>241</v>
      </c>
      <c r="DB10" s="0"/>
      <c r="DC10" s="0"/>
      <c r="DD10" s="0"/>
      <c r="DE10" s="11" t="n">
        <v>46237</v>
      </c>
      <c r="DF10" s="6" t="n">
        <v>2167.06</v>
      </c>
      <c r="DG10" s="0" t="s">
        <v>240</v>
      </c>
      <c r="DH10" s="11" t="n">
        <v>45719</v>
      </c>
      <c r="DI10" s="6" t="n">
        <v>2367.18</v>
      </c>
      <c r="DJ10" s="0" t="s">
        <v>240</v>
      </c>
      <c r="DK10" s="0"/>
      <c r="DL10" s="0"/>
      <c r="DM10" s="0"/>
      <c r="DN10" s="11" t="n">
        <v>45554</v>
      </c>
      <c r="DO10" s="6" t="n">
        <v>10052.03</v>
      </c>
      <c r="DP10" s="0" t="s">
        <v>240</v>
      </c>
      <c r="DQ10" s="0"/>
      <c r="DR10" s="10" t="s">
        <f>=XIRR(DR2:DR9,DQ2:DQ9)</f>
      </c>
      <c r="DS10" s="0"/>
      <c r="DT10" s="0"/>
      <c r="DU10" s="0"/>
      <c r="DV10" s="0"/>
      <c r="DW10" s="11" t="n">
        <v>45818</v>
      </c>
      <c r="DX10" s="6" t="n">
        <v>-2958.1</v>
      </c>
      <c r="DY10" s="0" t="s">
        <v>241</v>
      </c>
      <c r="DZ10" s="0"/>
      <c r="EA10" s="8" t="s">
        <f>=-SUM(EA2:EA8)</f>
      </c>
      <c r="EB10" s="0" t="s">
        <v>243</v>
      </c>
      <c r="EC10" s="0"/>
      <c r="ED10" s="0"/>
      <c r="EE10" s="0"/>
      <c r="EF10" s="0"/>
      <c r="EG10" s="0"/>
      <c r="EH10" s="0"/>
      <c r="EI10" s="11" t="n">
        <v>45723</v>
      </c>
      <c r="EJ10" s="6" t="n">
        <v>-584447.62</v>
      </c>
      <c r="EK10" s="0" t="s">
        <v>241</v>
      </c>
      <c r="EL10" s="11" t="n">
        <v>45723</v>
      </c>
      <c r="EM10" s="6" t="n">
        <v>105059.51</v>
      </c>
      <c r="EN10" s="0" t="s">
        <v>240</v>
      </c>
      <c r="EO10" s="11" t="n">
        <v>45866</v>
      </c>
      <c r="EP10" s="6" t="n">
        <v>279.7</v>
      </c>
      <c r="EQ10" s="0" t="s">
        <v>240</v>
      </c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11" t="n">
        <v>45876</v>
      </c>
      <c r="FZ10" s="6" t="n">
        <v>301.5</v>
      </c>
      <c r="GA10" s="0" t="s">
        <v>240</v>
      </c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11" t="n">
        <v>45964</v>
      </c>
      <c r="GO10" s="6" t="n">
        <v>261.56</v>
      </c>
      <c r="GP10" s="0" t="s">
        <v>240</v>
      </c>
      <c r="GQ10" s="0"/>
      <c r="GR10" s="0"/>
      <c r="GS10" s="0"/>
      <c r="GT10" s="0"/>
      <c r="GU10" s="0"/>
      <c r="GV10" s="0"/>
      <c r="GW10" s="0"/>
      <c r="GX10" s="0"/>
      <c r="GY10" s="0"/>
      <c r="GZ10" s="11" t="n">
        <v>46076</v>
      </c>
      <c r="HA10" s="6" t="n">
        <v>-1267.44</v>
      </c>
      <c r="HB10" s="0" t="s">
        <v>241</v>
      </c>
      <c r="HC10" s="11" t="n">
        <v>46135</v>
      </c>
      <c r="HD10" s="6" t="n">
        <v>-4210.49</v>
      </c>
      <c r="HE10" s="0" t="s">
        <v>241</v>
      </c>
      <c r="HF10" s="0"/>
      <c r="HG10" s="0"/>
      <c r="HH10" s="0"/>
      <c r="HI10" s="0"/>
      <c r="HJ10" s="0"/>
      <c r="HK10" s="0"/>
      <c r="HL10" s="11" t="n">
        <v>46125</v>
      </c>
      <c r="HM10" s="6" t="n">
        <v>6668.28</v>
      </c>
      <c r="HN10" s="0" t="s">
        <v>240</v>
      </c>
      <c r="HO10" s="0"/>
      <c r="HP10" s="0"/>
      <c r="HQ10" s="0"/>
      <c r="HR10" s="0"/>
      <c r="HS10" s="0"/>
      <c r="HT10" s="0"/>
      <c r="HU10" s="0"/>
      <c r="HV10" s="10" t="s">
        <f>=XIRR(HV2:HV9,HU2:HU9)</f>
      </c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8" t="s">
        <f>=-SUM(IK2:IK8)</f>
      </c>
      <c r="IL10" s="0" t="s">
        <v>243</v>
      </c>
      <c r="IM10" s="0"/>
      <c r="IN10" s="8" t="s">
        <f>=-SUM(IN2:IN8)</f>
      </c>
      <c r="IO10" s="0" t="s">
        <v>243</v>
      </c>
    </row>
    <row collapsed="false" customFormat="false" customHeight="false" hidden="false" ht="12.1" outlineLevel="0" r="11">
      <c r="A11" s="11" t="n">
        <v>45372</v>
      </c>
      <c r="B11" s="6" t="n">
        <v>1583.09</v>
      </c>
      <c r="C11" s="0" t="s">
        <v>240</v>
      </c>
      <c r="D11" s="11" t="n">
        <v>45476</v>
      </c>
      <c r="E11" s="6" t="n">
        <v>9836.76</v>
      </c>
      <c r="F11" s="0" t="s">
        <v>240</v>
      </c>
      <c r="G11" s="0"/>
      <c r="H11" s="0"/>
      <c r="I11" s="0"/>
      <c r="J11" s="0"/>
      <c r="K11" s="0"/>
      <c r="L11" s="0"/>
      <c r="M11" s="11" t="n">
        <v>45527</v>
      </c>
      <c r="N11" s="6" t="n">
        <v>-319.99</v>
      </c>
      <c r="O11" s="0" t="s">
        <v>241</v>
      </c>
      <c r="P11" s="0"/>
      <c r="Q11" s="0"/>
      <c r="R11" s="0"/>
      <c r="S11" s="11" t="n">
        <v>45324</v>
      </c>
      <c r="T11" s="6" t="n">
        <v>-4238.01</v>
      </c>
      <c r="U11" s="0" t="s">
        <v>241</v>
      </c>
      <c r="V11" s="0"/>
      <c r="W11" s="8" t="s">
        <f>=-SUM(W2:W9)</f>
      </c>
      <c r="X11" s="0" t="s">
        <v>243</v>
      </c>
      <c r="Y11" s="11" t="n">
        <v>46057</v>
      </c>
      <c r="Z11" s="6" t="n">
        <v>-5206.83</v>
      </c>
      <c r="AA11" s="0" t="s">
        <v>241</v>
      </c>
      <c r="AB11" s="0"/>
      <c r="AC11" s="0"/>
      <c r="AD11" s="0"/>
      <c r="AE11" s="11" t="n">
        <v>46000</v>
      </c>
      <c r="AF11" s="6" t="n">
        <v>1182.5</v>
      </c>
      <c r="AG11" s="0" t="s">
        <v>240</v>
      </c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11" t="n">
        <v>45849</v>
      </c>
      <c r="AU11" s="6" t="n">
        <v>448.62</v>
      </c>
      <c r="AV11" s="0" t="s">
        <v>240</v>
      </c>
      <c r="AW11" s="11" t="n">
        <v>45540</v>
      </c>
      <c r="AX11" s="6" t="n">
        <v>7683.84</v>
      </c>
      <c r="AY11" s="0" t="s">
        <v>240</v>
      </c>
      <c r="AZ11" s="0"/>
      <c r="BA11" s="0"/>
      <c r="BB11" s="0"/>
      <c r="BC11" s="0"/>
      <c r="BD11" s="0"/>
      <c r="BE11" s="0"/>
      <c r="BF11" s="11" t="n">
        <v>45392</v>
      </c>
      <c r="BG11" s="6" t="n">
        <v>19.29</v>
      </c>
      <c r="BH11" s="0" t="s">
        <v>240</v>
      </c>
      <c r="BI11" s="0"/>
      <c r="BJ11" s="0"/>
      <c r="BK11" s="0"/>
      <c r="BL11" s="0"/>
      <c r="BM11" s="0"/>
      <c r="BN11" s="0"/>
      <c r="BO11" s="11" t="n">
        <v>45387</v>
      </c>
      <c r="BP11" s="6" t="n">
        <v>2247.4</v>
      </c>
      <c r="BQ11" s="0" t="s">
        <v>240</v>
      </c>
      <c r="BR11" s="11" t="n">
        <v>45539</v>
      </c>
      <c r="BS11" s="6" t="n">
        <v>1371.1</v>
      </c>
      <c r="BT11" s="0" t="s">
        <v>240</v>
      </c>
      <c r="BU11" s="0"/>
      <c r="BV11" s="0"/>
      <c r="BW11" s="0"/>
      <c r="BX11" s="11" t="n">
        <v>46104</v>
      </c>
      <c r="BY11" s="6" t="n">
        <v>289.24</v>
      </c>
      <c r="BZ11" s="0" t="s">
        <v>240</v>
      </c>
      <c r="CA11" s="11" t="n">
        <v>46099</v>
      </c>
      <c r="CB11" s="6" t="n">
        <v>456.19</v>
      </c>
      <c r="CC11" s="0" t="s">
        <v>240</v>
      </c>
      <c r="CD11" s="0"/>
      <c r="CE11" s="0"/>
      <c r="CF11" s="0"/>
      <c r="CG11" s="11" t="n">
        <v>45446</v>
      </c>
      <c r="CH11" s="6" t="n">
        <v>-3274.37</v>
      </c>
      <c r="CI11" s="0" t="s">
        <v>241</v>
      </c>
      <c r="CJ11" s="0"/>
      <c r="CK11" s="0"/>
      <c r="CL11" s="0"/>
      <c r="CM11" s="11" t="n">
        <v>45887</v>
      </c>
      <c r="CN11" s="6" t="n">
        <v>315.22</v>
      </c>
      <c r="CO11" s="0" t="s">
        <v>240</v>
      </c>
      <c r="CP11" s="0"/>
      <c r="CQ11" s="0"/>
      <c r="CR11" s="0"/>
      <c r="CS11" s="0"/>
      <c r="CT11" s="8" t="s">
        <f>=-SUM(CT2:CT9)</f>
      </c>
      <c r="CU11" s="0" t="s">
        <v>243</v>
      </c>
      <c r="CV11" s="0"/>
      <c r="CW11" s="0"/>
      <c r="CX11" s="0"/>
      <c r="CY11" s="11" t="n">
        <v>46044</v>
      </c>
      <c r="CZ11" s="6" t="n">
        <v>35.13</v>
      </c>
      <c r="DA11" s="0" t="s">
        <v>240</v>
      </c>
      <c r="DB11" s="0"/>
      <c r="DC11" s="0"/>
      <c r="DD11" s="0"/>
      <c r="DE11" s="11" t="n">
        <v>46251</v>
      </c>
      <c r="DF11" s="6" t="n">
        <v>-2011.81</v>
      </c>
      <c r="DG11" s="0" t="s">
        <v>241</v>
      </c>
      <c r="DH11" s="11" t="n">
        <v>45720</v>
      </c>
      <c r="DI11" s="6" t="n">
        <v>-4908.54</v>
      </c>
      <c r="DJ11" s="0" t="s">
        <v>241</v>
      </c>
      <c r="DK11" s="0"/>
      <c r="DL11" s="0"/>
      <c r="DM11" s="0"/>
      <c r="DN11" s="11" t="n">
        <v>45554</v>
      </c>
      <c r="DO11" s="6" t="n">
        <v>11727.37</v>
      </c>
      <c r="DP11" s="0" t="s">
        <v>240</v>
      </c>
      <c r="DQ11" s="0"/>
      <c r="DR11" s="8" t="s">
        <f>=-SUM(DR2:DR9)</f>
      </c>
      <c r="DS11" s="0" t="s">
        <v>243</v>
      </c>
      <c r="DT11" s="0"/>
      <c r="DU11" s="0"/>
      <c r="DV11" s="0"/>
      <c r="DW11" s="11" t="n">
        <v>46009</v>
      </c>
      <c r="DX11" s="6" t="n">
        <v>792.94</v>
      </c>
      <c r="DY11" s="0" t="s">
        <v>240</v>
      </c>
      <c r="DZ11" s="0"/>
      <c r="EA11" s="0"/>
      <c r="EB11" s="0"/>
      <c r="EC11" s="0"/>
      <c r="ED11" s="0"/>
      <c r="EE11" s="0"/>
      <c r="EF11" s="0"/>
      <c r="EG11" s="0"/>
      <c r="EH11" s="0"/>
      <c r="EI11" s="11" t="n">
        <v>45723</v>
      </c>
      <c r="EJ11" s="6" t="n">
        <v>295517.69</v>
      </c>
      <c r="EK11" s="0" t="s">
        <v>240</v>
      </c>
      <c r="EL11" s="0"/>
      <c r="EM11" s="10" t="s">
        <f>=XIRR(EM2:EM10,EL2:EL10)</f>
      </c>
      <c r="EN11" s="0"/>
      <c r="EO11" s="11" t="n">
        <v>45868</v>
      </c>
      <c r="EP11" s="6" t="n">
        <v>-2099.55</v>
      </c>
      <c r="EQ11" s="0" t="s">
        <v>241</v>
      </c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11" t="n">
        <v>45877</v>
      </c>
      <c r="FZ11" s="6" t="n">
        <v>1609.12</v>
      </c>
      <c r="GA11" s="0" t="s">
        <v>240</v>
      </c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11" t="n">
        <v>45964</v>
      </c>
      <c r="GO11" s="6" t="n">
        <v>1.81</v>
      </c>
      <c r="GP11" s="0" t="s">
        <v>240</v>
      </c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10" t="s">
        <f>=XIRR(HA2:HA10,GZ2:GZ10)</f>
      </c>
      <c r="HB11" s="0"/>
      <c r="HC11" s="0"/>
      <c r="HD11" s="10" t="s">
        <f>=XIRR(HD2:HD10,HC2:HC10)</f>
      </c>
      <c r="HE11" s="0"/>
      <c r="HF11" s="0"/>
      <c r="HG11" s="0"/>
      <c r="HH11" s="0"/>
      <c r="HI11" s="0"/>
      <c r="HJ11" s="0"/>
      <c r="HK11" s="0"/>
      <c r="HL11" s="11" t="n">
        <v>46129</v>
      </c>
      <c r="HM11" s="6" t="n">
        <v>-4840.63</v>
      </c>
      <c r="HN11" s="0" t="s">
        <v>241</v>
      </c>
      <c r="HO11" s="0"/>
      <c r="HP11" s="0"/>
      <c r="HQ11" s="0"/>
      <c r="HR11" s="0"/>
      <c r="HS11" s="0"/>
      <c r="HT11" s="0"/>
      <c r="HU11" s="0"/>
      <c r="HV11" s="8" t="s">
        <f>=-SUM(HV2:HV9)</f>
      </c>
      <c r="HW11" s="0" t="s">
        <v>243</v>
      </c>
    </row>
    <row collapsed="false" customFormat="false" customHeight="false" hidden="false" ht="12.1" outlineLevel="0" r="12">
      <c r="A12" s="11" t="n">
        <v>45383</v>
      </c>
      <c r="B12" s="6" t="n">
        <v>-17371.31</v>
      </c>
      <c r="C12" s="0" t="s">
        <v>241</v>
      </c>
      <c r="D12" s="11" t="n">
        <v>45527</v>
      </c>
      <c r="E12" s="6" t="n">
        <v>-6454.59</v>
      </c>
      <c r="F12" s="0" t="s">
        <v>241</v>
      </c>
      <c r="G12" s="0"/>
      <c r="H12" s="0"/>
      <c r="I12" s="0"/>
      <c r="J12" s="0"/>
      <c r="K12" s="0"/>
      <c r="L12" s="0"/>
      <c r="M12" s="11" t="n">
        <v>45539</v>
      </c>
      <c r="N12" s="6" t="n">
        <v>1542.5</v>
      </c>
      <c r="O12" s="0" t="s">
        <v>240</v>
      </c>
      <c r="P12" s="0"/>
      <c r="Q12" s="0"/>
      <c r="R12" s="0"/>
      <c r="S12" s="11" t="n">
        <v>45370</v>
      </c>
      <c r="T12" s="6" t="n">
        <v>2230.77</v>
      </c>
      <c r="U12" s="0" t="s">
        <v>240</v>
      </c>
      <c r="V12" s="0"/>
      <c r="W12" s="0"/>
      <c r="X12" s="0"/>
      <c r="Y12" s="11" t="n">
        <v>46140</v>
      </c>
      <c r="Z12" s="6" t="n">
        <v>-11055.07</v>
      </c>
      <c r="AA12" s="0" t="s">
        <v>241</v>
      </c>
      <c r="AB12" s="0"/>
      <c r="AC12" s="0"/>
      <c r="AD12" s="0"/>
      <c r="AE12" s="11" t="n">
        <v>46000</v>
      </c>
      <c r="AF12" s="6" t="n">
        <v>-1186.23</v>
      </c>
      <c r="AG12" s="0" t="s">
        <v>241</v>
      </c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11" t="n">
        <v>45849</v>
      </c>
      <c r="AU12" s="6" t="n">
        <v>-436.98</v>
      </c>
      <c r="AV12" s="0" t="s">
        <v>241</v>
      </c>
      <c r="AW12" s="11" t="n">
        <v>45540</v>
      </c>
      <c r="AX12" s="6" t="n">
        <v>-4646.28</v>
      </c>
      <c r="AY12" s="0" t="s">
        <v>241</v>
      </c>
      <c r="AZ12" s="0"/>
      <c r="BA12" s="0"/>
      <c r="BB12" s="0"/>
      <c r="BC12" s="0"/>
      <c r="BD12" s="0"/>
      <c r="BE12" s="0"/>
      <c r="BF12" s="11" t="n">
        <v>45407</v>
      </c>
      <c r="BG12" s="6" t="n">
        <v>1371.84</v>
      </c>
      <c r="BH12" s="0" t="s">
        <v>240</v>
      </c>
      <c r="BI12" s="0"/>
      <c r="BJ12" s="0"/>
      <c r="BK12" s="0"/>
      <c r="BL12" s="0"/>
      <c r="BM12" s="0"/>
      <c r="BN12" s="0"/>
      <c r="BO12" s="11" t="n">
        <v>45444</v>
      </c>
      <c r="BP12" s="6" t="n">
        <v>-3667.86</v>
      </c>
      <c r="BQ12" s="0" t="s">
        <v>241</v>
      </c>
      <c r="BR12" s="11" t="n">
        <v>45539</v>
      </c>
      <c r="BS12" s="6" t="n">
        <v>4113.29</v>
      </c>
      <c r="BT12" s="0" t="s">
        <v>240</v>
      </c>
      <c r="BU12" s="0"/>
      <c r="BV12" s="0"/>
      <c r="BW12" s="0"/>
      <c r="BX12" s="11" t="n">
        <v>46129</v>
      </c>
      <c r="BY12" s="6" t="n">
        <v>808.3</v>
      </c>
      <c r="BZ12" s="0" t="s">
        <v>240</v>
      </c>
      <c r="CA12" s="11" t="n">
        <v>46104</v>
      </c>
      <c r="CB12" s="6" t="n">
        <v>447.67</v>
      </c>
      <c r="CC12" s="0" t="s">
        <v>240</v>
      </c>
      <c r="CD12" s="0"/>
      <c r="CE12" s="0"/>
      <c r="CF12" s="0"/>
      <c r="CG12" s="11" t="n">
        <v>45446</v>
      </c>
      <c r="CH12" s="6" t="n">
        <v>-22927.53</v>
      </c>
      <c r="CI12" s="0" t="s">
        <v>241</v>
      </c>
      <c r="CJ12" s="0"/>
      <c r="CK12" s="0"/>
      <c r="CL12" s="0"/>
      <c r="CM12" s="11" t="n">
        <v>45896</v>
      </c>
      <c r="CN12" s="6" t="n">
        <v>-310.37</v>
      </c>
      <c r="CO12" s="0" t="s">
        <v>241</v>
      </c>
      <c r="CP12" s="0"/>
      <c r="CQ12" s="0"/>
      <c r="CR12" s="0"/>
      <c r="CS12" s="0"/>
      <c r="CT12" s="0"/>
      <c r="CU12" s="0"/>
      <c r="CV12" s="0"/>
      <c r="CW12" s="0"/>
      <c r="CX12" s="0"/>
      <c r="CY12" s="11" t="n">
        <v>46057</v>
      </c>
      <c r="CZ12" s="6" t="n">
        <v>-292.84</v>
      </c>
      <c r="DA12" s="0" t="s">
        <v>241</v>
      </c>
      <c r="DB12" s="0"/>
      <c r="DC12" s="0"/>
      <c r="DD12" s="0"/>
      <c r="DE12" s="11" t="n">
        <v>46251</v>
      </c>
      <c r="DF12" s="6" t="n">
        <v>-3017.72</v>
      </c>
      <c r="DG12" s="0" t="s">
        <v>241</v>
      </c>
      <c r="DH12" s="11" t="n">
        <v>46038</v>
      </c>
      <c r="DI12" s="6" t="n">
        <v>4452.56</v>
      </c>
      <c r="DJ12" s="0" t="s">
        <v>240</v>
      </c>
      <c r="DK12" s="0"/>
      <c r="DL12" s="0"/>
      <c r="DM12" s="0"/>
      <c r="DN12" s="11" t="n">
        <v>45554</v>
      </c>
      <c r="DO12" s="6" t="n">
        <v>837.42</v>
      </c>
      <c r="DP12" s="0" t="s">
        <v>240</v>
      </c>
      <c r="DQ12" s="0"/>
      <c r="DR12" s="0"/>
      <c r="DS12" s="0"/>
      <c r="DT12" s="0"/>
      <c r="DU12" s="0"/>
      <c r="DV12" s="0"/>
      <c r="DW12" s="11" t="n">
        <v>46009</v>
      </c>
      <c r="DX12" s="6" t="n">
        <v>792.84</v>
      </c>
      <c r="DY12" s="0" t="s">
        <v>240</v>
      </c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10" t="s">
        <f>=XIRR(EJ2:EJ11,EI2:EI11)</f>
      </c>
      <c r="EK12" s="0"/>
      <c r="EL12" s="0"/>
      <c r="EM12" s="8" t="s">
        <f>=-SUM(EM2:EM10)</f>
      </c>
      <c r="EN12" s="0" t="s">
        <v>243</v>
      </c>
      <c r="EO12" s="11" t="n">
        <v>45983</v>
      </c>
      <c r="EP12" s="6" t="n">
        <v>147.18</v>
      </c>
      <c r="EQ12" s="0" t="s">
        <v>240</v>
      </c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11" t="n">
        <v>45884</v>
      </c>
      <c r="FZ12" s="6" t="n">
        <v>-16897.06</v>
      </c>
      <c r="GA12" s="0" t="s">
        <v>241</v>
      </c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11" t="n">
        <v>45971</v>
      </c>
      <c r="GO12" s="6" t="n">
        <v>395.29</v>
      </c>
      <c r="GP12" s="0" t="s">
        <v>240</v>
      </c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8" t="s">
        <f>=-SUM(HA2:HA10)</f>
      </c>
      <c r="HB12" s="0" t="s">
        <v>243</v>
      </c>
      <c r="HC12" s="0"/>
      <c r="HD12" s="8" t="s">
        <f>=-SUM(HD2:HD10)</f>
      </c>
      <c r="HE12" s="0" t="s">
        <v>243</v>
      </c>
      <c r="HF12" s="0"/>
      <c r="HG12" s="0"/>
      <c r="HH12" s="0"/>
      <c r="HI12" s="0"/>
      <c r="HJ12" s="0"/>
      <c r="HK12" s="0"/>
      <c r="HL12" s="11" t="n">
        <v>46129</v>
      </c>
      <c r="HM12" s="6" t="n">
        <v>-9465.2</v>
      </c>
      <c r="HN12" s="0" t="s">
        <v>241</v>
      </c>
    </row>
    <row collapsed="false" customFormat="false" customHeight="false" hidden="false" ht="12.1" outlineLevel="0" r="13">
      <c r="A13" s="11" t="n">
        <v>45383</v>
      </c>
      <c r="B13" s="6" t="n">
        <v>-3158.42</v>
      </c>
      <c r="C13" s="0" t="s">
        <v>241</v>
      </c>
      <c r="D13" s="11" t="n">
        <v>45527</v>
      </c>
      <c r="E13" s="6" t="n">
        <v>-1721.22</v>
      </c>
      <c r="F13" s="0" t="s">
        <v>241</v>
      </c>
      <c r="G13" s="0"/>
      <c r="H13" s="0"/>
      <c r="I13" s="0"/>
      <c r="J13" s="0"/>
      <c r="K13" s="0"/>
      <c r="L13" s="0"/>
      <c r="M13" s="11" t="n">
        <v>45539</v>
      </c>
      <c r="N13" s="6" t="n">
        <v>310.95</v>
      </c>
      <c r="O13" s="0" t="s">
        <v>240</v>
      </c>
      <c r="P13" s="0"/>
      <c r="Q13" s="0"/>
      <c r="R13" s="0"/>
      <c r="S13" s="11" t="n">
        <v>45373</v>
      </c>
      <c r="T13" s="6" t="n">
        <v>-2295.56</v>
      </c>
      <c r="U13" s="0" t="s">
        <v>241</v>
      </c>
      <c r="V13" s="0"/>
      <c r="W13" s="0"/>
      <c r="X13" s="0"/>
      <c r="Y13" s="0"/>
      <c r="Z13" s="10" t="s">
        <f>=XIRR(Z2:Z12,Y2:Y12)</f>
      </c>
      <c r="AA13" s="0"/>
      <c r="AB13" s="0"/>
      <c r="AC13" s="0"/>
      <c r="AD13" s="0"/>
      <c r="AE13" s="11" t="n">
        <v>46009</v>
      </c>
      <c r="AF13" s="6" t="n">
        <v>2418.34</v>
      </c>
      <c r="AG13" s="0" t="s">
        <v>240</v>
      </c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11" t="n">
        <v>46081</v>
      </c>
      <c r="AU13" s="6" t="n">
        <v>4094.1</v>
      </c>
      <c r="AV13" s="0" t="s">
        <v>240</v>
      </c>
      <c r="AW13" s="11" t="n">
        <v>45540</v>
      </c>
      <c r="AX13" s="6" t="n">
        <v>-6969.42</v>
      </c>
      <c r="AY13" s="0" t="s">
        <v>241</v>
      </c>
      <c r="AZ13" s="0"/>
      <c r="BA13" s="0"/>
      <c r="BB13" s="0"/>
      <c r="BC13" s="0"/>
      <c r="BD13" s="0"/>
      <c r="BE13" s="0"/>
      <c r="BF13" s="11" t="n">
        <v>45407</v>
      </c>
      <c r="BG13" s="6" t="n">
        <v>-1772.18</v>
      </c>
      <c r="BH13" s="0" t="s">
        <v>241</v>
      </c>
      <c r="BI13" s="0"/>
      <c r="BJ13" s="0"/>
      <c r="BK13" s="0"/>
      <c r="BL13" s="0"/>
      <c r="BM13" s="0"/>
      <c r="BN13" s="0"/>
      <c r="BO13" s="11" t="n">
        <v>45444</v>
      </c>
      <c r="BP13" s="6" t="n">
        <v>-11002.39</v>
      </c>
      <c r="BQ13" s="0" t="s">
        <v>241</v>
      </c>
      <c r="BR13" s="11" t="n">
        <v>45540</v>
      </c>
      <c r="BS13" s="6" t="n">
        <v>3462.77</v>
      </c>
      <c r="BT13" s="0" t="s">
        <v>240</v>
      </c>
      <c r="BU13" s="0"/>
      <c r="BV13" s="0"/>
      <c r="BW13" s="0"/>
      <c r="BX13" s="11" t="n">
        <v>46132</v>
      </c>
      <c r="BY13" s="6" t="n">
        <v>1611.49</v>
      </c>
      <c r="BZ13" s="0" t="s">
        <v>240</v>
      </c>
      <c r="CA13" s="11" t="n">
        <v>46174</v>
      </c>
      <c r="CB13" s="6" t="n">
        <v>395.39</v>
      </c>
      <c r="CC13" s="0" t="s">
        <v>240</v>
      </c>
      <c r="CD13" s="0"/>
      <c r="CE13" s="0"/>
      <c r="CF13" s="0"/>
      <c r="CG13" s="11" t="n">
        <v>45446</v>
      </c>
      <c r="CH13" s="6" t="n">
        <v>-6550.72</v>
      </c>
      <c r="CI13" s="0" t="s">
        <v>241</v>
      </c>
      <c r="CJ13" s="0"/>
      <c r="CK13" s="0"/>
      <c r="CL13" s="0"/>
      <c r="CM13" s="11" t="n">
        <v>46012</v>
      </c>
      <c r="CN13" s="6" t="n">
        <v>298.46</v>
      </c>
      <c r="CO13" s="0" t="s">
        <v>240</v>
      </c>
      <c r="CP13" s="0"/>
      <c r="CQ13" s="0"/>
      <c r="CR13" s="0"/>
      <c r="CS13" s="0"/>
      <c r="CT13" s="0"/>
      <c r="CU13" s="0"/>
      <c r="CV13" s="0"/>
      <c r="CW13" s="0"/>
      <c r="CX13" s="0"/>
      <c r="CY13" s="11" t="n">
        <v>46086</v>
      </c>
      <c r="CZ13" s="6" t="n">
        <v>-89.62</v>
      </c>
      <c r="DA13" s="0" t="s">
        <v>241</v>
      </c>
      <c r="DB13" s="0"/>
      <c r="DC13" s="0"/>
      <c r="DD13" s="0"/>
      <c r="DE13" s="0"/>
      <c r="DF13" s="10" t="s">
        <f>=XIRR(DF2:DF12,DE2:DE12)</f>
      </c>
      <c r="DG13" s="0"/>
      <c r="DH13" s="11" t="n">
        <v>46125</v>
      </c>
      <c r="DI13" s="6" t="n">
        <v>-2197.24</v>
      </c>
      <c r="DJ13" s="0" t="s">
        <v>241</v>
      </c>
      <c r="DK13" s="0"/>
      <c r="DL13" s="0"/>
      <c r="DM13" s="0"/>
      <c r="DN13" s="11" t="n">
        <v>45554</v>
      </c>
      <c r="DO13" s="6" t="n">
        <v>3349.67</v>
      </c>
      <c r="DP13" s="0" t="s">
        <v>240</v>
      </c>
      <c r="DQ13" s="0"/>
      <c r="DR13" s="0"/>
      <c r="DS13" s="0"/>
      <c r="DT13" s="0"/>
      <c r="DU13" s="0"/>
      <c r="DV13" s="0"/>
      <c r="DW13" s="11" t="n">
        <v>46009</v>
      </c>
      <c r="DX13" s="6" t="n">
        <v>792.94</v>
      </c>
      <c r="DY13" s="0" t="s">
        <v>240</v>
      </c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8" t="s">
        <f>=-SUM(EJ2:EJ11)</f>
      </c>
      <c r="EK13" s="0" t="s">
        <v>243</v>
      </c>
      <c r="EL13" s="0"/>
      <c r="EM13" s="0"/>
      <c r="EN13" s="0"/>
      <c r="EO13" s="11" t="n">
        <v>46001</v>
      </c>
      <c r="EP13" s="6" t="n">
        <v>11114.25</v>
      </c>
      <c r="EQ13" s="0" t="s">
        <v>240</v>
      </c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11" t="n">
        <v>46036</v>
      </c>
      <c r="FZ13" s="6" t="n">
        <v>201.5</v>
      </c>
      <c r="GA13" s="0" t="s">
        <v>240</v>
      </c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11" t="n">
        <v>45972</v>
      </c>
      <c r="GO13" s="6" t="n">
        <v>3.65</v>
      </c>
      <c r="GP13" s="0" t="s">
        <v>240</v>
      </c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10" t="s">
        <f>=XIRR(HM2:HM12,HL2:HL12)</f>
      </c>
      <c r="HN13" s="0"/>
    </row>
    <row collapsed="false" customFormat="false" customHeight="false" hidden="false" ht="12.1" outlineLevel="0" r="14">
      <c r="A14" s="11" t="n">
        <v>46009</v>
      </c>
      <c r="B14" s="6" t="n">
        <v>11612.98</v>
      </c>
      <c r="C14" s="0" t="s">
        <v>240</v>
      </c>
      <c r="D14" s="11" t="n">
        <v>45527</v>
      </c>
      <c r="E14" s="6" t="n">
        <v>-8604.1</v>
      </c>
      <c r="F14" s="0" t="s">
        <v>241</v>
      </c>
      <c r="G14" s="0"/>
      <c r="H14" s="0"/>
      <c r="I14" s="0"/>
      <c r="J14" s="0"/>
      <c r="K14" s="0"/>
      <c r="L14" s="0"/>
      <c r="M14" s="11" t="n">
        <v>45539</v>
      </c>
      <c r="N14" s="6" t="n">
        <v>1873.2</v>
      </c>
      <c r="O14" s="0" t="s">
        <v>240</v>
      </c>
      <c r="P14" s="0"/>
      <c r="Q14" s="0"/>
      <c r="R14" s="0"/>
      <c r="S14" s="11" t="n">
        <v>45539</v>
      </c>
      <c r="T14" s="6" t="n">
        <v>1474.56</v>
      </c>
      <c r="U14" s="0" t="s">
        <v>240</v>
      </c>
      <c r="V14" s="0"/>
      <c r="W14" s="0"/>
      <c r="X14" s="0"/>
      <c r="Y14" s="0"/>
      <c r="Z14" s="8" t="s">
        <f>=-SUM(Z2:Z12)</f>
      </c>
      <c r="AA14" s="0" t="s">
        <v>243</v>
      </c>
      <c r="AB14" s="0"/>
      <c r="AC14" s="0"/>
      <c r="AD14" s="0"/>
      <c r="AE14" s="11" t="n">
        <v>46125</v>
      </c>
      <c r="AF14" s="6" t="n">
        <v>-82.46</v>
      </c>
      <c r="AG14" s="0" t="s">
        <v>192</v>
      </c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11" t="n">
        <v>46097</v>
      </c>
      <c r="AU14" s="6" t="n">
        <v>173.05</v>
      </c>
      <c r="AV14" s="0" t="s">
        <v>240</v>
      </c>
      <c r="AW14" s="11" t="n">
        <v>45540</v>
      </c>
      <c r="AX14" s="6" t="n">
        <v>158.03</v>
      </c>
      <c r="AY14" s="0" t="s">
        <v>240</v>
      </c>
      <c r="AZ14" s="0"/>
      <c r="BA14" s="0"/>
      <c r="BB14" s="0"/>
      <c r="BC14" s="0"/>
      <c r="BD14" s="0"/>
      <c r="BE14" s="0"/>
      <c r="BF14" s="11" t="n">
        <v>45415</v>
      </c>
      <c r="BG14" s="6" t="n">
        <v>1461.39</v>
      </c>
      <c r="BH14" s="0" t="s">
        <v>240</v>
      </c>
      <c r="BI14" s="0"/>
      <c r="BJ14" s="0"/>
      <c r="BK14" s="0"/>
      <c r="BL14" s="0"/>
      <c r="BM14" s="0"/>
      <c r="BN14" s="0"/>
      <c r="BO14" s="0"/>
      <c r="BP14" s="10" t="s">
        <f>=XIRR(BP2:BP13,BO2:BO13)</f>
      </c>
      <c r="BQ14" s="0"/>
      <c r="BR14" s="11" t="n">
        <v>45562</v>
      </c>
      <c r="BS14" s="6" t="n">
        <v>-685.8</v>
      </c>
      <c r="BT14" s="0" t="s">
        <v>142</v>
      </c>
      <c r="BU14" s="0"/>
      <c r="BV14" s="0"/>
      <c r="BW14" s="0"/>
      <c r="BX14" s="11" t="n">
        <v>46174</v>
      </c>
      <c r="BY14" s="6" t="n">
        <v>957.67</v>
      </c>
      <c r="BZ14" s="0" t="s">
        <v>240</v>
      </c>
      <c r="CA14" s="11" t="n">
        <v>46219</v>
      </c>
      <c r="CB14" s="6" t="n">
        <v>1020.9</v>
      </c>
      <c r="CC14" s="0" t="s">
        <v>240</v>
      </c>
      <c r="CD14" s="0"/>
      <c r="CE14" s="0"/>
      <c r="CF14" s="0"/>
      <c r="CG14" s="0"/>
      <c r="CH14" s="10" t="s">
        <f>=XIRR(CH2:CH13,CG2:CG13)</f>
      </c>
      <c r="CI14" s="0"/>
      <c r="CJ14" s="0"/>
      <c r="CK14" s="0"/>
      <c r="CL14" s="0"/>
      <c r="CM14" s="11" t="n">
        <v>46019</v>
      </c>
      <c r="CN14" s="6" t="n">
        <v>-300.04</v>
      </c>
      <c r="CO14" s="0" t="s">
        <v>241</v>
      </c>
      <c r="CP14" s="0"/>
      <c r="CQ14" s="0"/>
      <c r="CR14" s="0"/>
      <c r="CS14" s="0"/>
      <c r="CT14" s="0"/>
      <c r="CU14" s="0"/>
      <c r="CV14" s="0"/>
      <c r="CW14" s="0"/>
      <c r="CX14" s="0"/>
      <c r="CY14" s="11" t="n">
        <v>46114</v>
      </c>
      <c r="CZ14" s="6" t="n">
        <v>17.82</v>
      </c>
      <c r="DA14" s="0" t="s">
        <v>240</v>
      </c>
      <c r="DB14" s="0"/>
      <c r="DC14" s="0"/>
      <c r="DD14" s="0"/>
      <c r="DE14" s="0"/>
      <c r="DF14" s="8" t="s">
        <f>=-SUM(DF2:DF12)</f>
      </c>
      <c r="DG14" s="0" t="s">
        <v>243</v>
      </c>
      <c r="DH14" s="11" t="n">
        <v>46125</v>
      </c>
      <c r="DI14" s="6" t="n">
        <v>-2197.24</v>
      </c>
      <c r="DJ14" s="0" t="s">
        <v>241</v>
      </c>
      <c r="DK14" s="0"/>
      <c r="DL14" s="0"/>
      <c r="DM14" s="0"/>
      <c r="DN14" s="11" t="n">
        <v>45554</v>
      </c>
      <c r="DO14" s="6" t="n">
        <v>10049.02</v>
      </c>
      <c r="DP14" s="0" t="s">
        <v>240</v>
      </c>
      <c r="DQ14" s="0"/>
      <c r="DR14" s="0"/>
      <c r="DS14" s="0"/>
      <c r="DT14" s="0"/>
      <c r="DU14" s="0"/>
      <c r="DV14" s="0"/>
      <c r="DW14" s="11" t="n">
        <v>46009</v>
      </c>
      <c r="DX14" s="6" t="n">
        <v>793.04</v>
      </c>
      <c r="DY14" s="0" t="s">
        <v>240</v>
      </c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11" t="n">
        <v>46003</v>
      </c>
      <c r="EP14" s="6" t="n">
        <v>-1186.96</v>
      </c>
      <c r="EQ14" s="0" t="s">
        <v>241</v>
      </c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11" t="n">
        <v>46050</v>
      </c>
      <c r="FZ14" s="6" t="n">
        <v>101.22</v>
      </c>
      <c r="GA14" s="0" t="s">
        <v>240</v>
      </c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11" t="n">
        <v>45973</v>
      </c>
      <c r="GO14" s="6" t="n">
        <v>98.93</v>
      </c>
      <c r="GP14" s="0" t="s">
        <v>240</v>
      </c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8" t="s">
        <f>=-SUM(HM2:HM12)</f>
      </c>
      <c r="HN14" s="0" t="s">
        <v>243</v>
      </c>
    </row>
    <row collapsed="false" customFormat="false" customHeight="false" hidden="false" ht="12.1" outlineLevel="0" r="15">
      <c r="A15" s="11" t="n">
        <v>46010</v>
      </c>
      <c r="B15" s="6" t="n">
        <v>-1297.06</v>
      </c>
      <c r="C15" s="0" t="s">
        <v>241</v>
      </c>
      <c r="D15" s="11" t="n">
        <v>45539</v>
      </c>
      <c r="E15" s="6" t="n">
        <v>5007.85</v>
      </c>
      <c r="F15" s="0" t="s">
        <v>240</v>
      </c>
      <c r="G15" s="0"/>
      <c r="H15" s="0"/>
      <c r="I15" s="0"/>
      <c r="J15" s="0"/>
      <c r="K15" s="0"/>
      <c r="L15" s="0"/>
      <c r="M15" s="11" t="n">
        <v>45539</v>
      </c>
      <c r="N15" s="6" t="n">
        <v>311.71</v>
      </c>
      <c r="O15" s="0" t="s">
        <v>240</v>
      </c>
      <c r="P15" s="0"/>
      <c r="Q15" s="0"/>
      <c r="R15" s="0"/>
      <c r="S15" s="11" t="n">
        <v>45539</v>
      </c>
      <c r="T15" s="6" t="n">
        <v>1986.38</v>
      </c>
      <c r="U15" s="0" t="s">
        <v>240</v>
      </c>
      <c r="V15" s="0"/>
      <c r="W15" s="0"/>
      <c r="X15" s="0"/>
      <c r="Y15" s="0"/>
      <c r="Z15" s="0"/>
      <c r="AA15" s="0"/>
      <c r="AB15" s="0"/>
      <c r="AC15" s="0"/>
      <c r="AD15" s="0"/>
      <c r="AE15" s="11" t="n">
        <v>46135</v>
      </c>
      <c r="AF15" s="6" t="n">
        <v>-2433.58</v>
      </c>
      <c r="AG15" s="0" t="s">
        <v>241</v>
      </c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11" t="n">
        <v>46111</v>
      </c>
      <c r="AU15" s="6" t="n">
        <v>82.33</v>
      </c>
      <c r="AV15" s="0" t="s">
        <v>240</v>
      </c>
      <c r="AW15" s="11" t="n">
        <v>45540</v>
      </c>
      <c r="AX15" s="6" t="n">
        <v>3194.08</v>
      </c>
      <c r="AY15" s="0" t="s">
        <v>240</v>
      </c>
      <c r="AZ15" s="0"/>
      <c r="BA15" s="0"/>
      <c r="BB15" s="0"/>
      <c r="BC15" s="0"/>
      <c r="BD15" s="0"/>
      <c r="BE15" s="0"/>
      <c r="BF15" s="11" t="n">
        <v>45422</v>
      </c>
      <c r="BG15" s="6" t="n">
        <v>-1465.8</v>
      </c>
      <c r="BH15" s="0" t="s">
        <v>241</v>
      </c>
      <c r="BI15" s="0"/>
      <c r="BJ15" s="0"/>
      <c r="BK15" s="0"/>
      <c r="BL15" s="0"/>
      <c r="BM15" s="0"/>
      <c r="BN15" s="0"/>
      <c r="BO15" s="0"/>
      <c r="BP15" s="8" t="s">
        <f>=-SUM(BP2:BP13)</f>
      </c>
      <c r="BQ15" s="0" t="s">
        <v>243</v>
      </c>
      <c r="BR15" s="11" t="n">
        <v>45565</v>
      </c>
      <c r="BS15" s="6" t="n">
        <v>-5671.46</v>
      </c>
      <c r="BT15" s="0" t="s">
        <v>241</v>
      </c>
      <c r="BU15" s="0"/>
      <c r="BV15" s="0"/>
      <c r="BW15" s="0"/>
      <c r="BX15" s="11" t="n">
        <v>46239</v>
      </c>
      <c r="BY15" s="6" t="n">
        <v>156.28</v>
      </c>
      <c r="BZ15" s="0" t="s">
        <v>240</v>
      </c>
      <c r="CA15" s="11" t="n">
        <v>46251</v>
      </c>
      <c r="CB15" s="6" t="n">
        <v>-966.13</v>
      </c>
      <c r="CC15" s="0" t="s">
        <v>241</v>
      </c>
      <c r="CD15" s="0"/>
      <c r="CE15" s="0"/>
      <c r="CF15" s="0"/>
      <c r="CG15" s="0"/>
      <c r="CH15" s="8" t="s">
        <f>=-SUM(CH2:CH13)</f>
      </c>
      <c r="CI15" s="0" t="s">
        <v>243</v>
      </c>
      <c r="CJ15" s="0"/>
      <c r="CK15" s="0"/>
      <c r="CL15" s="0"/>
      <c r="CM15" s="0"/>
      <c r="CN15" s="10" t="s">
        <f>=XIRR(CN2:CN14,CM2:CM14)</f>
      </c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11" t="n">
        <v>46114</v>
      </c>
      <c r="CZ15" s="6" t="n">
        <v>270.14</v>
      </c>
      <c r="DA15" s="0" t="s">
        <v>240</v>
      </c>
      <c r="DB15" s="0"/>
      <c r="DC15" s="0"/>
      <c r="DD15" s="0"/>
      <c r="DE15" s="0"/>
      <c r="DF15" s="0"/>
      <c r="DG15" s="0"/>
      <c r="DH15" s="0"/>
      <c r="DI15" s="10" t="s">
        <f>=XIRR(DI2:DI14,DH2:DH14)</f>
      </c>
      <c r="DJ15" s="0"/>
      <c r="DK15" s="0"/>
      <c r="DL15" s="0"/>
      <c r="DM15" s="0"/>
      <c r="DN15" s="11" t="n">
        <v>45565</v>
      </c>
      <c r="DO15" s="6" t="n">
        <v>-903.77</v>
      </c>
      <c r="DP15" s="0" t="s">
        <v>241</v>
      </c>
      <c r="DQ15" s="0"/>
      <c r="DR15" s="0"/>
      <c r="DS15" s="0"/>
      <c r="DT15" s="0"/>
      <c r="DU15" s="0"/>
      <c r="DV15" s="0"/>
      <c r="DW15" s="11" t="n">
        <v>46010</v>
      </c>
      <c r="DX15" s="6" t="n">
        <v>-3137.89</v>
      </c>
      <c r="DY15" s="0" t="s">
        <v>241</v>
      </c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11" t="n">
        <v>46016</v>
      </c>
      <c r="EP15" s="6" t="n">
        <v>-10137.44</v>
      </c>
      <c r="EQ15" s="0" t="s">
        <v>241</v>
      </c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11" t="n">
        <v>46050</v>
      </c>
      <c r="FZ15" s="6" t="n">
        <v>3441.48</v>
      </c>
      <c r="GA15" s="0" t="s">
        <v>240</v>
      </c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11" t="n">
        <v>45973</v>
      </c>
      <c r="GO15" s="6" t="n">
        <v>1.83</v>
      </c>
      <c r="GP15" s="0" t="s">
        <v>240</v>
      </c>
    </row>
    <row collapsed="false" customFormat="false" customHeight="false" hidden="false" ht="12.1" outlineLevel="0" r="16">
      <c r="A16" s="11" t="n">
        <v>46012</v>
      </c>
      <c r="B16" s="6" t="n">
        <v>127.61</v>
      </c>
      <c r="C16" s="0" t="s">
        <v>240</v>
      </c>
      <c r="D16" s="11" t="n">
        <v>45554</v>
      </c>
      <c r="E16" s="6" t="n">
        <v>9392.41</v>
      </c>
      <c r="F16" s="0" t="s">
        <v>240</v>
      </c>
      <c r="G16" s="0"/>
      <c r="H16" s="0"/>
      <c r="I16" s="0"/>
      <c r="J16" s="0"/>
      <c r="K16" s="0"/>
      <c r="L16" s="0"/>
      <c r="M16" s="11" t="n">
        <v>45540</v>
      </c>
      <c r="N16" s="6" t="n">
        <v>-4035.22</v>
      </c>
      <c r="O16" s="0" t="s">
        <v>241</v>
      </c>
      <c r="P16" s="0"/>
      <c r="Q16" s="0"/>
      <c r="R16" s="0"/>
      <c r="S16" s="11" t="n">
        <v>45554</v>
      </c>
      <c r="T16" s="6" t="n">
        <v>-3711.93</v>
      </c>
      <c r="U16" s="0" t="s">
        <v>241</v>
      </c>
      <c r="V16" s="0"/>
      <c r="W16" s="0"/>
      <c r="X16" s="0"/>
      <c r="Y16" s="0"/>
      <c r="Z16" s="0"/>
      <c r="AA16" s="0"/>
      <c r="AB16" s="0"/>
      <c r="AC16" s="0"/>
      <c r="AD16" s="0"/>
      <c r="AE16" s="0"/>
      <c r="AF16" s="10" t="s">
        <f>=XIRR(AF2:AF15,AE2:AE15)</f>
      </c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11" t="n">
        <v>46129</v>
      </c>
      <c r="AU16" s="6" t="n">
        <v>9533.61</v>
      </c>
      <c r="AV16" s="0" t="s">
        <v>240</v>
      </c>
      <c r="AW16" s="11" t="n">
        <v>45540</v>
      </c>
      <c r="AX16" s="6" t="n">
        <v>1575.79</v>
      </c>
      <c r="AY16" s="0" t="s">
        <v>240</v>
      </c>
      <c r="AZ16" s="0"/>
      <c r="BA16" s="0"/>
      <c r="BB16" s="0"/>
      <c r="BC16" s="0"/>
      <c r="BD16" s="0"/>
      <c r="BE16" s="0"/>
      <c r="BF16" s="11" t="n">
        <v>45422</v>
      </c>
      <c r="BG16" s="6" t="n">
        <v>1186.69</v>
      </c>
      <c r="BH16" s="0" t="s">
        <v>240</v>
      </c>
      <c r="BI16" s="0"/>
      <c r="BJ16" s="0"/>
      <c r="BK16" s="0"/>
      <c r="BL16" s="0"/>
      <c r="BM16" s="0"/>
      <c r="BN16" s="0"/>
      <c r="BO16" s="0"/>
      <c r="BP16" s="0"/>
      <c r="BQ16" s="0"/>
      <c r="BR16" s="11" t="n">
        <v>45565</v>
      </c>
      <c r="BS16" s="6" t="n">
        <v>-3544.67</v>
      </c>
      <c r="BT16" s="0" t="s">
        <v>241</v>
      </c>
      <c r="BU16" s="0"/>
      <c r="BV16" s="0"/>
      <c r="BW16" s="0"/>
      <c r="BX16" s="11" t="n">
        <v>46244</v>
      </c>
      <c r="BY16" s="6" t="n">
        <v>1395.68</v>
      </c>
      <c r="BZ16" s="0" t="s">
        <v>240</v>
      </c>
      <c r="CA16" s="11" t="n">
        <v>46251</v>
      </c>
      <c r="CB16" s="6" t="n">
        <v>-1288.17</v>
      </c>
      <c r="CC16" s="0" t="s">
        <v>241</v>
      </c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8" t="s">
        <f>=-SUM(CN2:CN14)</f>
      </c>
      <c r="CO16" s="0" t="s">
        <v>243</v>
      </c>
      <c r="CP16" s="0"/>
      <c r="CQ16" s="0"/>
      <c r="CR16" s="0"/>
      <c r="CS16" s="0"/>
      <c r="CT16" s="0"/>
      <c r="CU16" s="0"/>
      <c r="CV16" s="0"/>
      <c r="CW16" s="0"/>
      <c r="CX16" s="0"/>
      <c r="CY16" s="11" t="n">
        <v>46125</v>
      </c>
      <c r="CZ16" s="6" t="n">
        <v>-182.42</v>
      </c>
      <c r="DA16" s="0" t="s">
        <v>241</v>
      </c>
      <c r="DB16" s="0"/>
      <c r="DC16" s="0"/>
      <c r="DD16" s="0"/>
      <c r="DE16" s="0"/>
      <c r="DF16" s="0"/>
      <c r="DG16" s="0"/>
      <c r="DH16" s="0"/>
      <c r="DI16" s="8" t="s">
        <f>=-SUM(DI2:DI14)</f>
      </c>
      <c r="DJ16" s="0" t="s">
        <v>243</v>
      </c>
      <c r="DK16" s="0"/>
      <c r="DL16" s="0"/>
      <c r="DM16" s="0"/>
      <c r="DN16" s="11" t="n">
        <v>45565</v>
      </c>
      <c r="DO16" s="6" t="n">
        <v>-903.37</v>
      </c>
      <c r="DP16" s="0" t="s">
        <v>241</v>
      </c>
      <c r="DQ16" s="0"/>
      <c r="DR16" s="0"/>
      <c r="DS16" s="0"/>
      <c r="DT16" s="0"/>
      <c r="DU16" s="0"/>
      <c r="DV16" s="0"/>
      <c r="DW16" s="11" t="n">
        <v>46111</v>
      </c>
      <c r="DX16" s="6" t="n">
        <v>-4139.54</v>
      </c>
      <c r="DY16" s="0" t="s">
        <v>241</v>
      </c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10" t="s">
        <f>=XIRR(EP2:EP15,EO2:EO15)</f>
      </c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11" t="n">
        <v>46050</v>
      </c>
      <c r="FZ16" s="6" t="n">
        <v>101.22</v>
      </c>
      <c r="GA16" s="0" t="s">
        <v>240</v>
      </c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11" t="n">
        <v>45975</v>
      </c>
      <c r="GO16" s="6" t="n">
        <v>198.4</v>
      </c>
      <c r="GP16" s="0" t="s">
        <v>240</v>
      </c>
    </row>
    <row collapsed="false" customFormat="false" customHeight="false" hidden="false" ht="12.1" outlineLevel="0" r="17">
      <c r="A17" s="11" t="n">
        <v>46016</v>
      </c>
      <c r="B17" s="6" t="n">
        <v>372.37</v>
      </c>
      <c r="C17" s="0" t="s">
        <v>240</v>
      </c>
      <c r="D17" s="11" t="n">
        <v>45565</v>
      </c>
      <c r="E17" s="6" t="n">
        <v>-454.43</v>
      </c>
      <c r="F17" s="0" t="s">
        <v>241</v>
      </c>
      <c r="G17" s="0"/>
      <c r="H17" s="0"/>
      <c r="I17" s="0"/>
      <c r="J17" s="0"/>
      <c r="K17" s="0"/>
      <c r="L17" s="0"/>
      <c r="M17" s="11" t="n">
        <v>45705</v>
      </c>
      <c r="N17" s="6" t="n">
        <v>379.19</v>
      </c>
      <c r="O17" s="0" t="s">
        <v>240</v>
      </c>
      <c r="P17" s="0"/>
      <c r="Q17" s="0"/>
      <c r="R17" s="0"/>
      <c r="S17" s="0"/>
      <c r="T17" s="10" t="s">
        <f>=XIRR(T2:T16,S2:S16)</f>
      </c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8" t="s">
        <f>=-SUM(AF2:AF15)</f>
      </c>
      <c r="AG17" s="0" t="s">
        <v>243</v>
      </c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11" t="n">
        <v>46140</v>
      </c>
      <c r="AU17" s="6" t="n">
        <v>-9234.34</v>
      </c>
      <c r="AV17" s="0" t="s">
        <v>241</v>
      </c>
      <c r="AW17" s="11" t="n">
        <v>45540</v>
      </c>
      <c r="AX17" s="6" t="n">
        <v>6581.26</v>
      </c>
      <c r="AY17" s="0" t="s">
        <v>240</v>
      </c>
      <c r="AZ17" s="0"/>
      <c r="BA17" s="0"/>
      <c r="BB17" s="0"/>
      <c r="BC17" s="0"/>
      <c r="BD17" s="0"/>
      <c r="BE17" s="0"/>
      <c r="BF17" s="11" t="n">
        <v>45444</v>
      </c>
      <c r="BG17" s="6" t="n">
        <v>50706</v>
      </c>
      <c r="BH17" s="0" t="s">
        <v>240</v>
      </c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10" t="s">
        <f>=XIRR(BS2:BS16,BR2:BR16)</f>
      </c>
      <c r="BT17" s="0"/>
      <c r="BU17" s="0"/>
      <c r="BV17" s="0"/>
      <c r="BW17" s="0"/>
      <c r="BX17" s="11" t="n">
        <v>46244</v>
      </c>
      <c r="BY17" s="6" t="n">
        <v>1705.84</v>
      </c>
      <c r="BZ17" s="0" t="s">
        <v>240</v>
      </c>
      <c r="CA17" s="0"/>
      <c r="CB17" s="10" t="s">
        <f>=XIRR(CB2:CB16,CA2:CA16)</f>
      </c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11" t="n">
        <v>46129</v>
      </c>
      <c r="CZ17" s="6" t="n">
        <v>199.76</v>
      </c>
      <c r="DA17" s="0" t="s">
        <v>240</v>
      </c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11" t="n">
        <v>45565</v>
      </c>
      <c r="DO17" s="6" t="n">
        <v>-22581.92</v>
      </c>
      <c r="DP17" s="0" t="s">
        <v>241</v>
      </c>
      <c r="DQ17" s="0"/>
      <c r="DR17" s="0"/>
      <c r="DS17" s="0"/>
      <c r="DT17" s="0"/>
      <c r="DU17" s="0"/>
      <c r="DV17" s="0"/>
      <c r="DW17" s="11" t="n">
        <v>46112</v>
      </c>
      <c r="DX17" s="6" t="n">
        <v>4249.08</v>
      </c>
      <c r="DY17" s="0" t="s">
        <v>240</v>
      </c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8" t="s">
        <f>=-SUM(EP2:EP15)</f>
      </c>
      <c r="EQ17" s="0" t="s">
        <v>243</v>
      </c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11" t="n">
        <v>46050</v>
      </c>
      <c r="FZ17" s="6" t="n">
        <v>36945.3</v>
      </c>
      <c r="GA17" s="0" t="s">
        <v>240</v>
      </c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11" t="n">
        <v>45975</v>
      </c>
      <c r="GO17" s="6" t="n">
        <v>1.83</v>
      </c>
      <c r="GP17" s="0" t="s">
        <v>240</v>
      </c>
    </row>
    <row collapsed="false" customFormat="false" customHeight="false" hidden="false" ht="12.1" outlineLevel="0" r="18">
      <c r="A18" s="11" t="n">
        <v>46017</v>
      </c>
      <c r="B18" s="6" t="n">
        <v>1262.41</v>
      </c>
      <c r="C18" s="0" t="s">
        <v>240</v>
      </c>
      <c r="D18" s="11" t="n">
        <v>45565</v>
      </c>
      <c r="E18" s="6" t="n">
        <v>-454.43</v>
      </c>
      <c r="F18" s="0" t="s">
        <v>241</v>
      </c>
      <c r="G18" s="0"/>
      <c r="H18" s="0"/>
      <c r="I18" s="0"/>
      <c r="J18" s="0"/>
      <c r="K18" s="0"/>
      <c r="L18" s="0"/>
      <c r="M18" s="11" t="n">
        <v>45707</v>
      </c>
      <c r="N18" s="6" t="n">
        <v>374.24</v>
      </c>
      <c r="O18" s="0" t="s">
        <v>240</v>
      </c>
      <c r="P18" s="0"/>
      <c r="Q18" s="0"/>
      <c r="R18" s="0"/>
      <c r="S18" s="0"/>
      <c r="T18" s="8" t="s">
        <f>=-SUM(T2:T16)</f>
      </c>
      <c r="U18" s="0" t="s">
        <v>243</v>
      </c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11" t="n">
        <v>46223</v>
      </c>
      <c r="AU18" s="6" t="n">
        <v>-422.5</v>
      </c>
      <c r="AV18" s="0" t="s">
        <v>219</v>
      </c>
      <c r="AW18" s="11" t="n">
        <v>45540</v>
      </c>
      <c r="AX18" s="6" t="n">
        <v>491.19</v>
      </c>
      <c r="AY18" s="0" t="s">
        <v>240</v>
      </c>
      <c r="AZ18" s="0"/>
      <c r="BA18" s="0"/>
      <c r="BB18" s="0"/>
      <c r="BC18" s="0"/>
      <c r="BD18" s="0"/>
      <c r="BE18" s="0"/>
      <c r="BF18" s="11" t="n">
        <v>45444</v>
      </c>
      <c r="BG18" s="6" t="n">
        <v>1197.23</v>
      </c>
      <c r="BH18" s="0" t="s">
        <v>240</v>
      </c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8" t="s">
        <f>=-SUM(BS2:BS16)</f>
      </c>
      <c r="BT18" s="0" t="s">
        <v>243</v>
      </c>
      <c r="BU18" s="0"/>
      <c r="BV18" s="0"/>
      <c r="BW18" s="0"/>
      <c r="BX18" s="11" t="n">
        <v>46251</v>
      </c>
      <c r="BY18" s="6" t="n">
        <v>-4845.02</v>
      </c>
      <c r="BZ18" s="0" t="s">
        <v>241</v>
      </c>
      <c r="CA18" s="0"/>
      <c r="CB18" s="8" t="s">
        <f>=-SUM(CB2:CB16)</f>
      </c>
      <c r="CC18" s="0" t="s">
        <v>243</v>
      </c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11" t="n">
        <v>46129</v>
      </c>
      <c r="CZ18" s="6" t="n">
        <v>-2.92</v>
      </c>
      <c r="DA18" s="0" t="s">
        <v>241</v>
      </c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11" t="n">
        <v>45565</v>
      </c>
      <c r="DO18" s="6" t="n">
        <v>-4514.88</v>
      </c>
      <c r="DP18" s="0" t="s">
        <v>241</v>
      </c>
      <c r="DQ18" s="0"/>
      <c r="DR18" s="0"/>
      <c r="DS18" s="0"/>
      <c r="DT18" s="0"/>
      <c r="DU18" s="0"/>
      <c r="DV18" s="0"/>
      <c r="DW18" s="0"/>
      <c r="DX18" s="10" t="s">
        <f>=XIRR(DX2:DX17,DW2:DW17)</f>
      </c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11" t="n">
        <v>46050</v>
      </c>
      <c r="FZ18" s="6" t="n">
        <v>1113.42</v>
      </c>
      <c r="GA18" s="0" t="s">
        <v>240</v>
      </c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11" t="n">
        <v>45985</v>
      </c>
      <c r="GO18" s="6" t="n">
        <v>97.77</v>
      </c>
      <c r="GP18" s="0" t="s">
        <v>240</v>
      </c>
    </row>
    <row collapsed="false" customFormat="false" customHeight="false" hidden="false" ht="12.1" outlineLevel="0" r="19">
      <c r="A19" s="11" t="n">
        <v>46038</v>
      </c>
      <c r="B19" s="6" t="n">
        <v>-1225.52</v>
      </c>
      <c r="C19" s="0" t="s">
        <v>241</v>
      </c>
      <c r="D19" s="11" t="n">
        <v>45565</v>
      </c>
      <c r="E19" s="6" t="n">
        <v>-14089.32</v>
      </c>
      <c r="F19" s="0" t="s">
        <v>241</v>
      </c>
      <c r="G19" s="0"/>
      <c r="H19" s="0"/>
      <c r="I19" s="0"/>
      <c r="J19" s="0"/>
      <c r="K19" s="0"/>
      <c r="L19" s="0"/>
      <c r="M19" s="11" t="n">
        <v>45707</v>
      </c>
      <c r="N19" s="6" t="n">
        <v>752.48</v>
      </c>
      <c r="O19" s="0" t="s">
        <v>240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11" t="n">
        <v>46245</v>
      </c>
      <c r="AU19" s="6" t="n">
        <v>1515.76</v>
      </c>
      <c r="AV19" s="0" t="s">
        <v>240</v>
      </c>
      <c r="AW19" s="11" t="n">
        <v>45540</v>
      </c>
      <c r="AX19" s="6" t="n">
        <v>163.53</v>
      </c>
      <c r="AY19" s="0" t="s">
        <v>240</v>
      </c>
      <c r="AZ19" s="0"/>
      <c r="BA19" s="0"/>
      <c r="BB19" s="0"/>
      <c r="BC19" s="0"/>
      <c r="BD19" s="0"/>
      <c r="BE19" s="0"/>
      <c r="BF19" s="11" t="n">
        <v>45446</v>
      </c>
      <c r="BG19" s="6" t="n">
        <v>33186.66</v>
      </c>
      <c r="BH19" s="0" t="s">
        <v>240</v>
      </c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10" t="s">
        <f>=XIRR(BY2:BY18,BX2:BX18)</f>
      </c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11" t="n">
        <v>46130</v>
      </c>
      <c r="CZ19" s="6" t="n">
        <v>-5134.12</v>
      </c>
      <c r="DA19" s="0" t="s">
        <v>241</v>
      </c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11" t="n">
        <v>45565</v>
      </c>
      <c r="DO19" s="6" t="n">
        <v>-22571.92</v>
      </c>
      <c r="DP19" s="0" t="s">
        <v>241</v>
      </c>
      <c r="DQ19" s="0"/>
      <c r="DR19" s="0"/>
      <c r="DS19" s="0"/>
      <c r="DT19" s="0"/>
      <c r="DU19" s="0"/>
      <c r="DV19" s="0"/>
      <c r="DW19" s="0"/>
      <c r="DX19" s="8" t="s">
        <f>=-SUM(DX2:DX17)</f>
      </c>
      <c r="DY19" s="0" t="s">
        <v>243</v>
      </c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11" t="n">
        <v>46051</v>
      </c>
      <c r="FZ19" s="6" t="n">
        <v>-475.48</v>
      </c>
      <c r="GA19" s="0" t="s">
        <v>190</v>
      </c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11" t="n">
        <v>45985</v>
      </c>
      <c r="GO19" s="6" t="n">
        <v>1.85</v>
      </c>
      <c r="GP19" s="0" t="s">
        <v>240</v>
      </c>
    </row>
    <row collapsed="false" customFormat="false" customHeight="false" hidden="false" ht="12.1" outlineLevel="0" r="20">
      <c r="A20" s="11" t="n">
        <v>46044</v>
      </c>
      <c r="B20" s="6" t="n">
        <v>-253.43</v>
      </c>
      <c r="C20" s="0" t="s">
        <v>241</v>
      </c>
      <c r="D20" s="11" t="n">
        <v>45699</v>
      </c>
      <c r="E20" s="6" t="n">
        <v>1708.35</v>
      </c>
      <c r="F20" s="0" t="s">
        <v>240</v>
      </c>
      <c r="G20" s="0"/>
      <c r="H20" s="0"/>
      <c r="I20" s="0"/>
      <c r="J20" s="0"/>
      <c r="K20" s="0"/>
      <c r="L20" s="0"/>
      <c r="M20" s="11" t="n">
        <v>45708</v>
      </c>
      <c r="N20" s="6" t="n">
        <v>-1539.63</v>
      </c>
      <c r="O20" s="0" t="s">
        <v>241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11" t="n">
        <v>46251</v>
      </c>
      <c r="AU20" s="6" t="n">
        <v>-4069.7</v>
      </c>
      <c r="AV20" s="0" t="s">
        <v>241</v>
      </c>
      <c r="AW20" s="11" t="n">
        <v>45541</v>
      </c>
      <c r="AX20" s="6" t="n">
        <v>-11638.18</v>
      </c>
      <c r="AY20" s="0" t="s">
        <v>241</v>
      </c>
      <c r="AZ20" s="0"/>
      <c r="BA20" s="0"/>
      <c r="BB20" s="0"/>
      <c r="BC20" s="0"/>
      <c r="BD20" s="0"/>
      <c r="BE20" s="0"/>
      <c r="BF20" s="11" t="n">
        <v>45447</v>
      </c>
      <c r="BG20" s="6" t="n">
        <v>-86344.13</v>
      </c>
      <c r="BH20" s="0" t="s">
        <v>241</v>
      </c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8" t="s">
        <f>=-SUM(BY2:BY18)</f>
      </c>
      <c r="BZ20" s="0" t="s">
        <v>243</v>
      </c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10" t="s">
        <f>=XIRR(CZ2:CZ19,CY2:CY19)</f>
      </c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11" t="n">
        <v>45565</v>
      </c>
      <c r="DO20" s="6" t="n">
        <v>75565.5</v>
      </c>
      <c r="DP20" s="0" t="s">
        <v>240</v>
      </c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11" t="n">
        <v>46080</v>
      </c>
      <c r="FZ20" s="6" t="n">
        <v>-392.26</v>
      </c>
      <c r="GA20" s="0" t="s">
        <v>191</v>
      </c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11" t="n">
        <v>45992</v>
      </c>
      <c r="GO20" s="6" t="n">
        <v>296.76</v>
      </c>
      <c r="GP20" s="0" t="s">
        <v>240</v>
      </c>
    </row>
    <row collapsed="false" customFormat="false" customHeight="false" hidden="false" ht="12.1" outlineLevel="0" r="21">
      <c r="A21" s="11" t="n">
        <v>46044</v>
      </c>
      <c r="B21" s="6" t="n">
        <v>-253.43</v>
      </c>
      <c r="C21" s="0" t="s">
        <v>241</v>
      </c>
      <c r="D21" s="11" t="n">
        <v>45701</v>
      </c>
      <c r="E21" s="6" t="n">
        <v>-1784.11</v>
      </c>
      <c r="F21" s="0" t="s">
        <v>241</v>
      </c>
      <c r="G21" s="0"/>
      <c r="H21" s="0"/>
      <c r="I21" s="0"/>
      <c r="J21" s="0"/>
      <c r="K21" s="0"/>
      <c r="L21" s="0"/>
      <c r="M21" s="11" t="n">
        <v>46086</v>
      </c>
      <c r="N21" s="6" t="n">
        <v>5065.05</v>
      </c>
      <c r="O21" s="0" t="s">
        <v>240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10" t="s">
        <f>=XIRR(AU2:AU20,AT2:AT20)</f>
      </c>
      <c r="AV21" s="0"/>
      <c r="AW21" s="11" t="n">
        <v>45541</v>
      </c>
      <c r="AX21" s="6" t="n">
        <v>154.63</v>
      </c>
      <c r="AY21" s="0" t="s">
        <v>240</v>
      </c>
      <c r="AZ21" s="0"/>
      <c r="BA21" s="0"/>
      <c r="BB21" s="0"/>
      <c r="BC21" s="0"/>
      <c r="BD21" s="0"/>
      <c r="BE21" s="0"/>
      <c r="BF21" s="11" t="n">
        <v>45447</v>
      </c>
      <c r="BG21" s="6" t="n">
        <v>133.93</v>
      </c>
      <c r="BH21" s="0" t="s">
        <v>240</v>
      </c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8" t="s">
        <f>=-SUM(CZ2:CZ19)</f>
      </c>
      <c r="DA21" s="0" t="s">
        <v>243</v>
      </c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11" t="n">
        <v>45625</v>
      </c>
      <c r="DO21" s="6" t="n">
        <v>-1444</v>
      </c>
      <c r="DP21" s="0" t="s">
        <v>143</v>
      </c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11" t="n">
        <v>46091</v>
      </c>
      <c r="FZ21" s="6" t="n">
        <v>402.32</v>
      </c>
      <c r="GA21" s="0" t="s">
        <v>240</v>
      </c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11" t="n">
        <v>45992</v>
      </c>
      <c r="GO21" s="6" t="n">
        <v>3.67</v>
      </c>
      <c r="GP21" s="0" t="s">
        <v>240</v>
      </c>
    </row>
    <row collapsed="false" customFormat="false" customHeight="false" hidden="false" ht="12.1" outlineLevel="0" r="22">
      <c r="A22" s="11" t="n">
        <v>46057</v>
      </c>
      <c r="B22" s="6" t="n">
        <v>1282.22</v>
      </c>
      <c r="C22" s="0" t="s">
        <v>240</v>
      </c>
      <c r="D22" s="11" t="n">
        <v>46152</v>
      </c>
      <c r="E22" s="6" t="n">
        <v>250.17</v>
      </c>
      <c r="F22" s="0" t="s">
        <v>240</v>
      </c>
      <c r="G22" s="0"/>
      <c r="H22" s="0"/>
      <c r="I22" s="0"/>
      <c r="J22" s="0"/>
      <c r="K22" s="0"/>
      <c r="L22" s="0"/>
      <c r="M22" s="11" t="n">
        <v>46125</v>
      </c>
      <c r="N22" s="6" t="n">
        <v>-858.61</v>
      </c>
      <c r="O22" s="0" t="s">
        <v>241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8" t="s">
        <f>=-SUM(AU2:AU20)</f>
      </c>
      <c r="AV22" s="0" t="s">
        <v>243</v>
      </c>
      <c r="AW22" s="11" t="n">
        <v>45541</v>
      </c>
      <c r="AX22" s="6" t="n">
        <v>4038.23</v>
      </c>
      <c r="AY22" s="0" t="s">
        <v>240</v>
      </c>
      <c r="AZ22" s="0"/>
      <c r="BA22" s="0"/>
      <c r="BB22" s="0"/>
      <c r="BC22" s="0"/>
      <c r="BD22" s="0"/>
      <c r="BE22" s="0"/>
      <c r="BF22" s="11" t="n">
        <v>45460</v>
      </c>
      <c r="BG22" s="6" t="n">
        <v>340.27</v>
      </c>
      <c r="BH22" s="0" t="s">
        <v>240</v>
      </c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11" t="n">
        <v>45796</v>
      </c>
      <c r="DO22" s="6" t="n">
        <v>-1589</v>
      </c>
      <c r="DP22" s="0" t="s">
        <v>145</v>
      </c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11" t="n">
        <v>46099</v>
      </c>
      <c r="FZ22" s="6" t="n">
        <v>-42146.94</v>
      </c>
      <c r="GA22" s="0" t="s">
        <v>241</v>
      </c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11" t="n">
        <v>46174</v>
      </c>
      <c r="GO22" s="6" t="n">
        <v>-1921.67</v>
      </c>
      <c r="GP22" s="0" t="s">
        <v>241</v>
      </c>
    </row>
    <row collapsed="false" customFormat="false" customHeight="false" hidden="false" ht="12.1" outlineLevel="0" r="23">
      <c r="A23" s="11" t="n">
        <v>46114</v>
      </c>
      <c r="B23" s="6" t="n">
        <v>-1338.53</v>
      </c>
      <c r="C23" s="0" t="s">
        <v>241</v>
      </c>
      <c r="D23" s="11" t="n">
        <v>46174</v>
      </c>
      <c r="E23" s="6" t="n">
        <v>231.71</v>
      </c>
      <c r="F23" s="0" t="s">
        <v>240</v>
      </c>
      <c r="G23" s="0"/>
      <c r="H23" s="0"/>
      <c r="I23" s="0"/>
      <c r="J23" s="0"/>
      <c r="K23" s="0"/>
      <c r="L23" s="0"/>
      <c r="M23" s="11" t="n">
        <v>46129</v>
      </c>
      <c r="N23" s="6" t="n">
        <v>430.08</v>
      </c>
      <c r="O23" s="0" t="s">
        <v>240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45547</v>
      </c>
      <c r="AX23" s="6" t="n">
        <v>-3621.5</v>
      </c>
      <c r="AY23" s="0" t="s">
        <v>241</v>
      </c>
      <c r="AZ23" s="0"/>
      <c r="BA23" s="0"/>
      <c r="BB23" s="0"/>
      <c r="BC23" s="0"/>
      <c r="BD23" s="0"/>
      <c r="BE23" s="0"/>
      <c r="BF23" s="11" t="n">
        <v>45460</v>
      </c>
      <c r="BG23" s="6" t="n">
        <v>49.62</v>
      </c>
      <c r="BH23" s="0" t="s">
        <v>240</v>
      </c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11" t="n">
        <v>45847</v>
      </c>
      <c r="DO23" s="6" t="n">
        <v>-7240.61</v>
      </c>
      <c r="DP23" s="0" t="s">
        <v>241</v>
      </c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11" t="n">
        <v>46178</v>
      </c>
      <c r="FZ23" s="6" t="n">
        <v>202.6</v>
      </c>
      <c r="GA23" s="0" t="s">
        <v>240</v>
      </c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10" t="s">
        <f>=XIRR(GO2:GO22,GN2:GN22)</f>
      </c>
      <c r="GP23" s="0"/>
    </row>
    <row collapsed="false" customFormat="false" customHeight="false" hidden="false" ht="12.1" outlineLevel="0" r="24">
      <c r="A24" s="11" t="n">
        <v>46129</v>
      </c>
      <c r="B24" s="6" t="n">
        <v>1277.72</v>
      </c>
      <c r="C24" s="0" t="s">
        <v>240</v>
      </c>
      <c r="D24" s="11" t="n">
        <v>46174</v>
      </c>
      <c r="E24" s="6" t="n">
        <v>464.63</v>
      </c>
      <c r="F24" s="0" t="s">
        <v>240</v>
      </c>
      <c r="G24" s="0"/>
      <c r="H24" s="0"/>
      <c r="I24" s="0"/>
      <c r="J24" s="0"/>
      <c r="K24" s="0"/>
      <c r="L24" s="0"/>
      <c r="M24" s="11" t="n">
        <v>46130</v>
      </c>
      <c r="N24" s="6" t="n">
        <v>-424.47</v>
      </c>
      <c r="O24" s="0" t="s">
        <v>241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10" t="s">
        <f>=XIRR(AX2:AX23,AW2:AW23)</f>
      </c>
      <c r="AY24" s="0"/>
      <c r="AZ24" s="0"/>
      <c r="BA24" s="0"/>
      <c r="BB24" s="0"/>
      <c r="BC24" s="0"/>
      <c r="BD24" s="0"/>
      <c r="BE24" s="0"/>
      <c r="BF24" s="11" t="n">
        <v>45467</v>
      </c>
      <c r="BG24" s="6" t="n">
        <v>5.69</v>
      </c>
      <c r="BH24" s="0" t="s">
        <v>240</v>
      </c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11" t="n">
        <v>45847</v>
      </c>
      <c r="DO24" s="6" t="n">
        <v>-12413.67</v>
      </c>
      <c r="DP24" s="0" t="s">
        <v>241</v>
      </c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11" t="n">
        <v>46203</v>
      </c>
      <c r="FZ24" s="6" t="n">
        <v>-2.38</v>
      </c>
      <c r="GA24" s="0" t="s">
        <v>212</v>
      </c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8" t="s">
        <f>=-SUM(GO2:GO22)</f>
      </c>
      <c r="GP24" s="0" t="s">
        <v>243</v>
      </c>
    </row>
    <row collapsed="false" customFormat="false" customHeight="false" hidden="false" ht="12.1" outlineLevel="0" r="25">
      <c r="A25" s="11" t="n">
        <v>46140</v>
      </c>
      <c r="B25" s="6" t="n">
        <v>-10857.81</v>
      </c>
      <c r="C25" s="0" t="s">
        <v>241</v>
      </c>
      <c r="D25" s="11" t="n">
        <v>46197</v>
      </c>
      <c r="E25" s="6" t="n">
        <v>187.29</v>
      </c>
      <c r="F25" s="0" t="s">
        <v>240</v>
      </c>
      <c r="G25" s="0"/>
      <c r="H25" s="0"/>
      <c r="I25" s="0"/>
      <c r="J25" s="0"/>
      <c r="K25" s="0"/>
      <c r="L25" s="0"/>
      <c r="M25" s="11" t="n">
        <v>46130</v>
      </c>
      <c r="N25" s="6" t="n">
        <v>-424.59</v>
      </c>
      <c r="O25" s="0" t="s">
        <v>241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8" t="s">
        <f>=-SUM(AX2:AX23)</f>
      </c>
      <c r="AY25" s="0" t="s">
        <v>243</v>
      </c>
      <c r="AZ25" s="0"/>
      <c r="BA25" s="0"/>
      <c r="BB25" s="0"/>
      <c r="BC25" s="0"/>
      <c r="BD25" s="0"/>
      <c r="BE25" s="0"/>
      <c r="BF25" s="11" t="n">
        <v>45476</v>
      </c>
      <c r="BG25" s="6" t="n">
        <v>-533.81</v>
      </c>
      <c r="BH25" s="0" t="s">
        <v>241</v>
      </c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11" t="n">
        <v>45847</v>
      </c>
      <c r="DO25" s="6" t="n">
        <v>-61033.83</v>
      </c>
      <c r="DP25" s="0" t="s">
        <v>241</v>
      </c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11" t="n">
        <v>46234</v>
      </c>
      <c r="FZ25" s="6" t="n">
        <v>-2.4</v>
      </c>
      <c r="GA25" s="0" t="s">
        <v>225</v>
      </c>
    </row>
    <row collapsed="false" customFormat="false" customHeight="false" hidden="false" ht="12.1" outlineLevel="0" r="26">
      <c r="A26" s="11" t="n">
        <v>46153</v>
      </c>
      <c r="B26" s="6" t="n">
        <v>1195.69</v>
      </c>
      <c r="C26" s="0" t="s">
        <v>240</v>
      </c>
      <c r="D26" s="11" t="n">
        <v>46251</v>
      </c>
      <c r="E26" s="6" t="n">
        <v>-391.81</v>
      </c>
      <c r="F26" s="0" t="s">
        <v>241</v>
      </c>
      <c r="G26" s="0"/>
      <c r="H26" s="0"/>
      <c r="I26" s="0"/>
      <c r="J26" s="0"/>
      <c r="K26" s="0"/>
      <c r="L26" s="0"/>
      <c r="M26" s="11" t="n">
        <v>46130</v>
      </c>
      <c r="N26" s="6" t="n">
        <v>-3821.29</v>
      </c>
      <c r="O26" s="0" t="s">
        <v>241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11" t="n">
        <v>45476</v>
      </c>
      <c r="BG26" s="6" t="n">
        <v>168.43</v>
      </c>
      <c r="BH26" s="0" t="s">
        <v>240</v>
      </c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11" t="n">
        <v>45847</v>
      </c>
      <c r="DO26" s="6" t="n">
        <v>-1034.47</v>
      </c>
      <c r="DP26" s="0" t="s">
        <v>241</v>
      </c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11" t="n">
        <v>46247</v>
      </c>
      <c r="FZ26" s="6" t="n">
        <v>-102.12</v>
      </c>
      <c r="GA26" s="0" t="s">
        <v>241</v>
      </c>
    </row>
    <row collapsed="false" customFormat="false" customHeight="false" hidden="false" ht="12.1" outlineLevel="0" r="27">
      <c r="A27" s="11" t="n">
        <v>46251</v>
      </c>
      <c r="B27" s="6" t="n">
        <v>-842.29</v>
      </c>
      <c r="C27" s="0" t="s">
        <v>241</v>
      </c>
      <c r="D27" s="11" t="n">
        <v>46251</v>
      </c>
      <c r="E27" s="6" t="n">
        <v>-587.71</v>
      </c>
      <c r="F27" s="0" t="s">
        <v>241</v>
      </c>
      <c r="G27" s="0"/>
      <c r="H27" s="0"/>
      <c r="I27" s="0"/>
      <c r="J27" s="0"/>
      <c r="K27" s="0"/>
      <c r="L27" s="0"/>
      <c r="M27" s="0"/>
      <c r="N27" s="10" t="s">
        <f>=XIRR(N2:N26,M2:M26)</f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11" t="n">
        <v>45485</v>
      </c>
      <c r="BG27" s="6" t="n">
        <v>5.74</v>
      </c>
      <c r="BH27" s="0" t="s">
        <v>240</v>
      </c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11" t="n">
        <v>45847</v>
      </c>
      <c r="DO27" s="6" t="n">
        <v>-4138.73</v>
      </c>
      <c r="DP27" s="0" t="s">
        <v>241</v>
      </c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11" t="n">
        <v>46251</v>
      </c>
      <c r="FZ27" s="6" t="n">
        <v>-102.08</v>
      </c>
      <c r="GA27" s="0" t="s">
        <v>241</v>
      </c>
    </row>
    <row collapsed="false" customFormat="false" customHeight="false" hidden="false" ht="12.1" outlineLevel="0" r="28">
      <c r="A28" s="0"/>
      <c r="B28" s="10" t="s">
        <f>=XIRR(B2:B27,A2:A27)</f>
      </c>
      <c r="C28" s="0"/>
      <c r="D28" s="0"/>
      <c r="E28" s="10" t="s">
        <f>=XIRR(E2:E27,D2:D27)</f>
      </c>
      <c r="F28" s="0"/>
      <c r="G28" s="0"/>
      <c r="H28" s="0"/>
      <c r="I28" s="0"/>
      <c r="J28" s="0"/>
      <c r="K28" s="0"/>
      <c r="L28" s="0"/>
      <c r="M28" s="0"/>
      <c r="N28" s="8" t="s">
        <f>=-SUM(N2:N26)</f>
      </c>
      <c r="O28" s="0" t="s">
        <v>243</v>
      </c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11" t="n">
        <v>45504</v>
      </c>
      <c r="BG28" s="6" t="n">
        <v>79.45</v>
      </c>
      <c r="BH28" s="0" t="s">
        <v>240</v>
      </c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10" t="s">
        <f>=XIRR(DO2:DO27,DN2:DN27)</f>
      </c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10" t="s">
        <f>=XIRR(FZ2:FZ27,FY2:FY27)</f>
      </c>
      <c r="GA28" s="0"/>
    </row>
    <row collapsed="false" customFormat="false" customHeight="false" hidden="false" ht="12.1" outlineLevel="0" r="29">
      <c r="A29" s="0"/>
      <c r="B29" s="8" t="s">
        <f>=-SUM(B2:B27)</f>
      </c>
      <c r="C29" s="0" t="s">
        <v>243</v>
      </c>
      <c r="D29" s="0"/>
      <c r="E29" s="8" t="s">
        <f>=-SUM(E2:E27)</f>
      </c>
      <c r="F29" s="0" t="s">
        <v>243</v>
      </c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11" t="n">
        <v>45504</v>
      </c>
      <c r="BG29" s="6" t="n">
        <v>2.89</v>
      </c>
      <c r="BH29" s="0" t="s">
        <v>240</v>
      </c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8" t="s">
        <f>=-SUM(DO2:DO27)</f>
      </c>
      <c r="DP29" s="0" t="s">
        <v>243</v>
      </c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8" t="s">
        <f>=-SUM(FZ2:FZ27)</f>
      </c>
      <c r="GA29" s="0" t="s">
        <v>243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11" t="n">
        <v>45527</v>
      </c>
      <c r="BG30" s="6" t="n">
        <v>-261.61</v>
      </c>
      <c r="BH30" s="0" t="s">
        <v>241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11" t="n">
        <v>45527</v>
      </c>
      <c r="BG31" s="6" t="n">
        <v>61387.2</v>
      </c>
      <c r="BH31" s="0" t="s">
        <v>240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11" t="n">
        <v>45527</v>
      </c>
      <c r="BG32" s="6" t="n">
        <v>6138.72</v>
      </c>
      <c r="BH32" s="0" t="s">
        <v>240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11" t="n">
        <v>45527</v>
      </c>
      <c r="BG33" s="6" t="n">
        <v>438.48</v>
      </c>
      <c r="BH33" s="0" t="s">
        <v>240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11" t="n">
        <v>45527</v>
      </c>
      <c r="BG34" s="6" t="n">
        <v>86.23</v>
      </c>
      <c r="BH34" s="0" t="s">
        <v>240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11" t="n">
        <v>45527</v>
      </c>
      <c r="BG35" s="6" t="n">
        <v>4.38</v>
      </c>
      <c r="BH35" s="0" t="s">
        <v>240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11" t="n">
        <v>45539</v>
      </c>
      <c r="BG36" s="6" t="n">
        <v>-9634.33</v>
      </c>
      <c r="BH36" s="0" t="s">
        <v>241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11" t="n">
        <v>45539</v>
      </c>
      <c r="BG37" s="6" t="n">
        <v>-14.68</v>
      </c>
      <c r="BH37" s="0" t="s">
        <v>241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11" t="n">
        <v>45539</v>
      </c>
      <c r="BG38" s="6" t="n">
        <v>-4404.9</v>
      </c>
      <c r="BH38" s="0" t="s">
        <v>241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11" t="n">
        <v>45539</v>
      </c>
      <c r="BG39" s="6" t="n">
        <v>-10263.42</v>
      </c>
      <c r="BH39" s="0" t="s">
        <v>241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11" t="n">
        <v>45539</v>
      </c>
      <c r="BG40" s="6" t="n">
        <v>-7340.5</v>
      </c>
      <c r="BH40" s="0" t="s">
        <v>241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11" t="n">
        <v>45539</v>
      </c>
      <c r="BG41" s="6" t="n">
        <v>190.87</v>
      </c>
      <c r="BH41" s="0" t="s">
        <v>240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11" t="n">
        <v>45540</v>
      </c>
      <c r="BG42" s="6" t="n">
        <v>-36913.46</v>
      </c>
      <c r="BH42" s="0" t="s">
        <v>241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11" t="n">
        <v>45540</v>
      </c>
      <c r="BG43" s="6" t="n">
        <v>183.63</v>
      </c>
      <c r="BH43" s="0" t="s">
        <v>240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11" t="n">
        <v>45541</v>
      </c>
      <c r="BG44" s="6" t="n">
        <v>248.67</v>
      </c>
      <c r="BH44" s="0" t="s">
        <v>240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11" t="n">
        <v>45548</v>
      </c>
      <c r="BG45" s="6" t="n">
        <v>7273.73</v>
      </c>
      <c r="BH45" s="0" t="s">
        <v>240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11" t="n">
        <v>45548</v>
      </c>
      <c r="BG46" s="6" t="n">
        <v>217.1</v>
      </c>
      <c r="BH46" s="0" t="s">
        <v>240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11" t="n">
        <v>45548</v>
      </c>
      <c r="BG47" s="6" t="n">
        <v>38.4</v>
      </c>
      <c r="BH47" s="0" t="s">
        <v>240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11" t="n">
        <v>45551</v>
      </c>
      <c r="BG48" s="6" t="n">
        <v>-7966.68</v>
      </c>
      <c r="BH48" s="0" t="s">
        <v>241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11" t="n">
        <v>45559</v>
      </c>
      <c r="BG49" s="6" t="n">
        <v>277.4</v>
      </c>
      <c r="BH49" s="0" t="s">
        <v>240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11" t="n">
        <v>45559</v>
      </c>
      <c r="BG50" s="6" t="n">
        <v>8.9</v>
      </c>
      <c r="BH50" s="0" t="s">
        <v>240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11" t="n">
        <v>45565</v>
      </c>
      <c r="BG51" s="6" t="n">
        <v>122</v>
      </c>
      <c r="BH51" s="0" t="s">
        <v>240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11" t="n">
        <v>45582</v>
      </c>
      <c r="BG52" s="6" t="n">
        <v>3</v>
      </c>
      <c r="BH52" s="0" t="s">
        <v>240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11" t="n">
        <v>45686</v>
      </c>
      <c r="BG53" s="6" t="n">
        <v>6202.23</v>
      </c>
      <c r="BH53" s="0" t="s">
        <v>240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11" t="n">
        <v>45695</v>
      </c>
      <c r="BG54" s="6" t="n">
        <v>55.95</v>
      </c>
      <c r="BH54" s="0" t="s">
        <v>240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11" t="n">
        <v>45698</v>
      </c>
      <c r="BG55" s="6" t="n">
        <v>485737.57</v>
      </c>
      <c r="BH55" s="0" t="s">
        <v>240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11" t="n">
        <v>45709</v>
      </c>
      <c r="BG56" s="6" t="n">
        <v>58640.59</v>
      </c>
      <c r="BH56" s="0" t="s">
        <v>240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11" t="n">
        <v>45715</v>
      </c>
      <c r="BG57" s="6" t="n">
        <v>-1612.69</v>
      </c>
      <c r="BH57" s="0" t="s">
        <v>241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11" t="n">
        <v>45715</v>
      </c>
      <c r="BG58" s="6" t="n">
        <v>-16126.93</v>
      </c>
      <c r="BH58" s="0" t="s">
        <v>241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11" t="n">
        <v>45715</v>
      </c>
      <c r="BG59" s="6" t="n">
        <v>-32253.86</v>
      </c>
      <c r="BH59" s="0" t="s">
        <v>241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11" t="n">
        <v>45719</v>
      </c>
      <c r="BG60" s="6" t="n">
        <v>-505991.93</v>
      </c>
      <c r="BH60" s="0" t="s">
        <v>241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11" t="n">
        <v>45772</v>
      </c>
      <c r="BG61" s="6" t="n">
        <v>-462.4</v>
      </c>
      <c r="BH61" s="0" t="s">
        <v>241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11" t="n">
        <v>45801</v>
      </c>
      <c r="BG62" s="6" t="n">
        <v>57.66</v>
      </c>
      <c r="BH62" s="0" t="s">
        <v>240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11" t="n">
        <v>45804</v>
      </c>
      <c r="BG63" s="6" t="n">
        <v>69.61</v>
      </c>
      <c r="BH63" s="0" t="s">
        <v>240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11" t="n">
        <v>45847</v>
      </c>
      <c r="BG64" s="6" t="n">
        <v>1797.71</v>
      </c>
      <c r="BH64" s="0" t="s">
        <v>240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11" t="n">
        <v>45847</v>
      </c>
      <c r="BG65" s="6" t="n">
        <v>-1928</v>
      </c>
      <c r="BH65" s="0" t="s">
        <v>241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11" t="n">
        <v>46009</v>
      </c>
      <c r="BG66" s="6" t="n">
        <v>140.6</v>
      </c>
      <c r="BH66" s="0" t="s">
        <v>240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11" t="n">
        <v>46010</v>
      </c>
      <c r="BG67" s="6" t="n">
        <v>-60.06</v>
      </c>
      <c r="BH67" s="0" t="s">
        <v>241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11" t="n">
        <v>46017</v>
      </c>
      <c r="BG68" s="6" t="n">
        <v>15.06</v>
      </c>
      <c r="BH68" s="0" t="s">
        <v>240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11" t="n">
        <v>46038</v>
      </c>
      <c r="BG69" s="6" t="n">
        <v>-18.99</v>
      </c>
      <c r="BH69" s="0" t="s">
        <v>241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11" t="n">
        <v>46044</v>
      </c>
      <c r="BG70" s="6" t="n">
        <v>34.25</v>
      </c>
      <c r="BH70" s="0" t="s">
        <v>240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11" t="n">
        <v>46057</v>
      </c>
      <c r="BG71" s="6" t="n">
        <v>-1.91</v>
      </c>
      <c r="BH71" s="0" t="s">
        <v>241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11" t="n">
        <v>46086</v>
      </c>
      <c r="BG72" s="6" t="n">
        <v>19.36</v>
      </c>
      <c r="BH72" s="0" t="s">
        <v>240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11" t="n">
        <v>46087</v>
      </c>
      <c r="BG73" s="6" t="n">
        <v>1064.35</v>
      </c>
      <c r="BH73" s="0" t="s">
        <v>240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11" t="n">
        <v>46114</v>
      </c>
      <c r="BG74" s="6" t="n">
        <v>-1096.59</v>
      </c>
      <c r="BH74" s="0" t="s">
        <v>241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11" t="n">
        <v>46125</v>
      </c>
      <c r="BG75" s="6" t="n">
        <v>41.3</v>
      </c>
      <c r="BH75" s="0" t="s">
        <v>240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11" t="n">
        <v>46129</v>
      </c>
      <c r="BG76" s="6" t="n">
        <v>1121.73</v>
      </c>
      <c r="BH76" s="0" t="s">
        <v>240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11" t="n">
        <v>46129</v>
      </c>
      <c r="BG77" s="6" t="n">
        <v>-1170.95</v>
      </c>
      <c r="BH77" s="0" t="s">
        <v>241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11" t="n">
        <v>46129</v>
      </c>
      <c r="BG78" s="6" t="n">
        <v>1.97</v>
      </c>
      <c r="BH78" s="0" t="s">
        <v>240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11" t="n">
        <v>46129</v>
      </c>
      <c r="BG79" s="6" t="n">
        <v>-106.45</v>
      </c>
      <c r="BH79" s="0" t="s">
        <v>241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11" t="n">
        <v>46140</v>
      </c>
      <c r="BG80" s="6" t="n">
        <v>98.91</v>
      </c>
      <c r="BH80" s="0" t="s">
        <v>240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11" t="n">
        <v>46142</v>
      </c>
      <c r="BG81" s="6" t="n">
        <v>-23.78</v>
      </c>
      <c r="BH81" s="0" t="s">
        <v>241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11" t="n">
        <v>46176</v>
      </c>
      <c r="BG82" s="6" t="n">
        <v>32.09</v>
      </c>
      <c r="BH82" s="0" t="s">
        <v>240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11" t="n">
        <v>46211</v>
      </c>
      <c r="BG83" s="6" t="n">
        <v>16.26</v>
      </c>
      <c r="BH83" s="0" t="s">
        <v>240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11" t="n">
        <v>46232</v>
      </c>
      <c r="BG84" s="6" t="n">
        <v>465.08</v>
      </c>
      <c r="BH84" s="0" t="s">
        <v>240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11" t="n">
        <v>46246</v>
      </c>
      <c r="BG85" s="6" t="n">
        <v>253.33</v>
      </c>
      <c r="BH85" s="0" t="s">
        <v>240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11" t="n">
        <v>46265</v>
      </c>
      <c r="BG86" s="6" t="n">
        <v>-839.97</v>
      </c>
      <c r="BH86" s="0" t="s">
        <v>241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11" t="n">
        <v>46265</v>
      </c>
      <c r="BG87" s="6" t="n">
        <v>-14.52</v>
      </c>
      <c r="BH87" s="0" t="s">
        <v>241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10" t="s">
        <f>=XIRR(BG2:BG87,BF2:BF87)</f>
      </c>
      <c r="BH88" s="0"/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8" t="s">
        <f>=-SUM(BG2:BG87)</f>
      </c>
      <c r="BH89" s="0" t="s">
        <v>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Q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332</v>
      </c>
      <c r="C1" s="0"/>
      <c r="D1" s="0"/>
      <c r="E1" s="3" t="s">
        <v>333</v>
      </c>
      <c r="F1" s="0"/>
      <c r="G1" s="0"/>
      <c r="H1" s="3" t="s">
        <v>334</v>
      </c>
      <c r="I1" s="0"/>
      <c r="J1" s="0"/>
      <c r="K1" s="3" t="s">
        <v>335</v>
      </c>
      <c r="L1" s="0"/>
      <c r="M1" s="0"/>
      <c r="N1" s="3" t="s">
        <v>336</v>
      </c>
      <c r="O1" s="0"/>
      <c r="P1" s="0"/>
      <c r="Q1" s="3" t="s">
        <v>337</v>
      </c>
      <c r="R1" s="0"/>
      <c r="S1" s="0"/>
      <c r="T1" s="3" t="s">
        <v>338</v>
      </c>
      <c r="U1" s="0"/>
      <c r="V1" s="0"/>
      <c r="W1" s="3" t="s">
        <v>339</v>
      </c>
      <c r="X1" s="0"/>
      <c r="Y1" s="0"/>
      <c r="Z1" s="3" t="s">
        <v>340</v>
      </c>
      <c r="AA1" s="0"/>
      <c r="AB1" s="0"/>
      <c r="AC1" s="3" t="s">
        <v>341</v>
      </c>
      <c r="AD1" s="0"/>
      <c r="AE1" s="0"/>
      <c r="AF1" s="3" t="s">
        <v>342</v>
      </c>
      <c r="AG1" s="0"/>
      <c r="AH1" s="0"/>
      <c r="AI1" s="3" t="s">
        <v>343</v>
      </c>
      <c r="AJ1" s="0"/>
      <c r="AK1" s="0"/>
      <c r="AL1" s="3" t="s">
        <v>344</v>
      </c>
      <c r="AM1" s="0"/>
      <c r="AN1" s="0"/>
      <c r="AO1" s="3" t="s">
        <v>345</v>
      </c>
      <c r="AP1" s="0"/>
      <c r="AQ1" s="0"/>
      <c r="AR1" s="3" t="s">
        <v>346</v>
      </c>
      <c r="AS1" s="0"/>
      <c r="AT1" s="0"/>
      <c r="AU1" s="3" t="s">
        <v>347</v>
      </c>
      <c r="AV1" s="0"/>
      <c r="AW1" s="0"/>
      <c r="AX1" s="3" t="s">
        <v>348</v>
      </c>
      <c r="AY1" s="0"/>
      <c r="AZ1" s="0"/>
      <c r="BA1" s="3" t="s">
        <v>349</v>
      </c>
      <c r="BB1" s="0"/>
      <c r="BC1" s="0"/>
      <c r="BD1" s="3" t="s">
        <v>350</v>
      </c>
      <c r="BE1" s="0"/>
      <c r="BF1" s="0"/>
      <c r="BG1" s="3" t="s">
        <v>351</v>
      </c>
      <c r="BH1" s="0"/>
      <c r="BI1" s="0"/>
      <c r="BJ1" s="3" t="s">
        <v>352</v>
      </c>
      <c r="BK1" s="0"/>
      <c r="BL1" s="0"/>
      <c r="BM1" s="3" t="s">
        <v>353</v>
      </c>
      <c r="BN1" s="0"/>
      <c r="BO1" s="0"/>
      <c r="BP1" s="3" t="s">
        <v>354</v>
      </c>
      <c r="BQ1" s="0"/>
    </row>
    <row collapsed="false" customFormat="false" customHeight="false" hidden="false" ht="12.1" outlineLevel="0" r="2">
      <c r="A2" s="11" t="n">
        <v>46014</v>
      </c>
      <c r="B2" s="6" t="n">
        <v>1</v>
      </c>
      <c r="C2" s="6" t="n">
        <v>298.13</v>
      </c>
      <c r="D2" s="11" t="n">
        <v>46129</v>
      </c>
      <c r="E2" s="6" t="n">
        <v>2</v>
      </c>
      <c r="F2" s="6" t="n">
        <v>236.12</v>
      </c>
      <c r="G2" s="11" t="n">
        <v>46078</v>
      </c>
      <c r="H2" s="6" t="n">
        <v>5</v>
      </c>
      <c r="I2" s="6" t="n">
        <v>603.55</v>
      </c>
      <c r="J2" s="11" t="n">
        <v>46080</v>
      </c>
      <c r="K2" s="6" t="n">
        <v>20</v>
      </c>
      <c r="L2" s="6" t="n">
        <v>3687.43</v>
      </c>
      <c r="M2" s="11" t="n">
        <v>46174</v>
      </c>
      <c r="N2" s="6" t="n">
        <v>1</v>
      </c>
      <c r="O2" s="6" t="n">
        <v>2458.7</v>
      </c>
      <c r="P2" s="11" t="n">
        <v>46279</v>
      </c>
      <c r="Q2" s="6" t="n">
        <v>120</v>
      </c>
      <c r="R2" s="6" t="n">
        <v>15634.06</v>
      </c>
      <c r="S2" s="11" t="n">
        <v>46232</v>
      </c>
      <c r="T2" s="6" t="n">
        <v>1</v>
      </c>
      <c r="U2" s="6" t="n">
        <v>3990.45</v>
      </c>
      <c r="V2" s="11" t="n">
        <v>46129</v>
      </c>
      <c r="W2" s="6" t="n">
        <v>3</v>
      </c>
      <c r="X2" s="6" t="n">
        <v>978.3</v>
      </c>
      <c r="Y2" s="11" t="n">
        <v>46083</v>
      </c>
      <c r="Z2" s="6" t="n">
        <v>10</v>
      </c>
      <c r="AA2" s="6" t="n">
        <v>467.0675</v>
      </c>
      <c r="AB2" s="11" t="n">
        <v>46280</v>
      </c>
      <c r="AC2" s="6" t="n">
        <v>100</v>
      </c>
      <c r="AD2" s="6" t="n">
        <v>244.87</v>
      </c>
      <c r="AE2" s="11" t="n">
        <v>46279</v>
      </c>
      <c r="AF2" s="6" t="n">
        <v>71</v>
      </c>
      <c r="AG2" s="6" t="n">
        <v>12601.79</v>
      </c>
      <c r="AH2" s="11" t="n">
        <v>46247</v>
      </c>
      <c r="AI2" s="6" t="n">
        <v>1</v>
      </c>
      <c r="AJ2" s="6" t="n">
        <v>5.64</v>
      </c>
      <c r="AK2" s="11" t="n">
        <v>46230</v>
      </c>
      <c r="AL2" s="6" t="n">
        <v>795</v>
      </c>
      <c r="AM2" s="6" t="n">
        <v>989.85</v>
      </c>
      <c r="AN2" s="11" t="n">
        <v>46280</v>
      </c>
      <c r="AO2" s="6" t="n">
        <v>1</v>
      </c>
      <c r="AP2" s="6" t="n">
        <v>257.29</v>
      </c>
      <c r="AQ2" s="11" t="n">
        <v>46280</v>
      </c>
      <c r="AR2" s="6" t="n">
        <v>1</v>
      </c>
      <c r="AS2" s="6" t="n">
        <v>142.08</v>
      </c>
      <c r="AT2" s="11" t="n">
        <v>46104</v>
      </c>
      <c r="AU2" s="6" t="n">
        <v>41</v>
      </c>
      <c r="AV2" s="6" t="n">
        <v>41000</v>
      </c>
      <c r="AW2" s="11" t="n">
        <v>45847</v>
      </c>
      <c r="AX2" s="6" t="n">
        <v>2</v>
      </c>
      <c r="AY2" s="6" t="n">
        <v>1243.37</v>
      </c>
      <c r="AZ2" s="11" t="n">
        <v>46140</v>
      </c>
      <c r="BA2" s="6" t="n">
        <v>16</v>
      </c>
      <c r="BB2" s="6" t="n">
        <v>10168.19</v>
      </c>
      <c r="BC2" s="11" t="n">
        <v>46129</v>
      </c>
      <c r="BD2" s="6" t="n">
        <v>20</v>
      </c>
      <c r="BE2" s="6" t="n">
        <v>20011.95</v>
      </c>
      <c r="BF2" s="11" t="n">
        <v>46129</v>
      </c>
      <c r="BG2" s="6" t="n">
        <v>7</v>
      </c>
      <c r="BH2" s="6" t="n">
        <v>6607.68</v>
      </c>
      <c r="BI2" s="11" t="n">
        <v>46036</v>
      </c>
      <c r="BJ2" s="6" t="n">
        <v>12</v>
      </c>
      <c r="BK2" s="6" t="n">
        <v>10785.41</v>
      </c>
      <c r="BL2" s="11" t="n">
        <v>45861</v>
      </c>
      <c r="BM2" s="6" t="n">
        <v>8</v>
      </c>
      <c r="BN2" s="6" t="n">
        <v>7529.15</v>
      </c>
      <c r="BO2" s="11" t="n">
        <v>46129</v>
      </c>
      <c r="BP2" s="6" t="n">
        <v>8</v>
      </c>
      <c r="BQ2" s="6" t="n">
        <v>7375.02</v>
      </c>
    </row>
    <row collapsed="false" customFormat="false" customHeight="false" hidden="false" ht="12.1" outlineLevel="0" r="3">
      <c r="A3" s="11" t="n">
        <v>46076</v>
      </c>
      <c r="B3" s="6" t="n">
        <v>1</v>
      </c>
      <c r="C3" s="6" t="n">
        <v>314.22</v>
      </c>
      <c r="D3" s="11" t="n">
        <v>46129</v>
      </c>
      <c r="E3" s="6" t="n">
        <v>12</v>
      </c>
      <c r="F3" s="6" t="n">
        <v>1444.67</v>
      </c>
      <c r="G3" s="11" t="n">
        <v>46080</v>
      </c>
      <c r="H3" s="6" t="n">
        <v>28</v>
      </c>
      <c r="I3" s="6" t="n">
        <v>3396.13</v>
      </c>
      <c r="J3" s="11" t="n">
        <v>46253</v>
      </c>
      <c r="K3" s="6" t="n">
        <v>10</v>
      </c>
      <c r="L3" s="6" t="n">
        <v>1532.85</v>
      </c>
      <c r="M3" s="11" t="n">
        <v>46253</v>
      </c>
      <c r="N3" s="6" t="n">
        <v>1</v>
      </c>
      <c r="O3" s="6" t="n">
        <v>1974.97</v>
      </c>
      <c r="P3" s="0"/>
      <c r="Q3" s="5" t="s">
        <f>=SUM(R2:R2)/SUM(Q2:Q2)</f>
      </c>
      <c r="R3" s="0" t="s">
        <v>12</v>
      </c>
      <c r="S3" s="11" t="n">
        <v>46251</v>
      </c>
      <c r="T3" s="6" t="n">
        <v>1</v>
      </c>
      <c r="U3" s="6" t="n">
        <v>3627.78</v>
      </c>
      <c r="V3" s="11" t="n">
        <v>46129</v>
      </c>
      <c r="W3" s="6" t="n">
        <v>1</v>
      </c>
      <c r="X3" s="6" t="n">
        <v>326.4</v>
      </c>
      <c r="Y3" s="0"/>
      <c r="Z3" s="5" t="s">
        <f>=SUM(AA2:AA2)/SUM(Z2:Z2)</f>
      </c>
      <c r="AA3" s="0" t="s">
        <v>12</v>
      </c>
      <c r="AB3" s="0"/>
      <c r="AC3" s="5" t="s">
        <f>=SUM(AD2:AD2)/SUM(AC2:AC2)</f>
      </c>
      <c r="AD3" s="0" t="s">
        <v>12</v>
      </c>
      <c r="AE3" s="11" t="n">
        <v>46280</v>
      </c>
      <c r="AF3" s="6" t="n">
        <v>54</v>
      </c>
      <c r="AG3" s="6" t="n">
        <v>9587.7</v>
      </c>
      <c r="AH3" s="11" t="n">
        <v>46251</v>
      </c>
      <c r="AI3" s="6" t="n">
        <v>13</v>
      </c>
      <c r="AJ3" s="6" t="n">
        <v>68.9</v>
      </c>
      <c r="AK3" s="11" t="n">
        <v>46230</v>
      </c>
      <c r="AL3" s="6" t="n">
        <v>8</v>
      </c>
      <c r="AM3" s="6" t="n">
        <v>9.96</v>
      </c>
      <c r="AN3" s="0"/>
      <c r="AO3" s="5" t="s">
        <f>=SUM(AP2:AP2)/SUM(AO2:AO2)</f>
      </c>
      <c r="AP3" s="0" t="s">
        <v>12</v>
      </c>
      <c r="AQ3" s="0"/>
      <c r="AR3" s="5" t="s">
        <f>=SUM(AS2:AS2)/SUM(AR2:AR2)</f>
      </c>
      <c r="AS3" s="0" t="s">
        <v>12</v>
      </c>
      <c r="AT3" s="11" t="n">
        <v>46134</v>
      </c>
      <c r="AU3" s="6" t="n">
        <v>1</v>
      </c>
      <c r="AV3" s="6" t="n">
        <v>988.45</v>
      </c>
      <c r="AW3" s="11" t="n">
        <v>45847</v>
      </c>
      <c r="AX3" s="6" t="n">
        <v>7</v>
      </c>
      <c r="AY3" s="6" t="n">
        <v>4359.08</v>
      </c>
      <c r="AZ3" s="11" t="n">
        <v>46140</v>
      </c>
      <c r="BA3" s="6" t="n">
        <v>1</v>
      </c>
      <c r="BB3" s="6" t="n">
        <v>635.5</v>
      </c>
      <c r="BC3" s="0"/>
      <c r="BD3" s="5" t="s">
        <f>=SUM(BE2:BE2)/SUM(BD2:BD2)</f>
      </c>
      <c r="BE3" s="0" t="s">
        <v>12</v>
      </c>
      <c r="BF3" s="11" t="n">
        <v>46130</v>
      </c>
      <c r="BG3" s="6" t="n">
        <v>9</v>
      </c>
      <c r="BH3" s="6" t="n">
        <v>8510.7</v>
      </c>
      <c r="BI3" s="11" t="n">
        <v>46050</v>
      </c>
      <c r="BJ3" s="6" t="n">
        <v>1</v>
      </c>
      <c r="BK3" s="6" t="n">
        <v>898.5</v>
      </c>
      <c r="BL3" s="11" t="n">
        <v>45866</v>
      </c>
      <c r="BM3" s="6" t="n">
        <v>1</v>
      </c>
      <c r="BN3" s="6" t="n">
        <v>938.45</v>
      </c>
      <c r="BO3" s="11" t="n">
        <v>46130</v>
      </c>
      <c r="BP3" s="6" t="n">
        <v>1</v>
      </c>
      <c r="BQ3" s="6" t="n">
        <v>923.7</v>
      </c>
    </row>
    <row collapsed="false" customFormat="false" customHeight="false" hidden="false" ht="12.1" outlineLevel="0" r="4">
      <c r="A4" s="11" t="n">
        <v>46076</v>
      </c>
      <c r="B4" s="6" t="n">
        <v>4</v>
      </c>
      <c r="C4" s="6" t="n">
        <v>1256.84</v>
      </c>
      <c r="D4" s="11" t="n">
        <v>46251</v>
      </c>
      <c r="E4" s="6" t="n">
        <v>1</v>
      </c>
      <c r="F4" s="6" t="n">
        <v>119.44</v>
      </c>
      <c r="G4" s="11" t="n">
        <v>46090</v>
      </c>
      <c r="H4" s="6" t="n">
        <v>1</v>
      </c>
      <c r="I4" s="6" t="n">
        <v>120.29</v>
      </c>
      <c r="J4" s="11" t="n">
        <v>46280</v>
      </c>
      <c r="K4" s="6" t="n">
        <v>30</v>
      </c>
      <c r="L4" s="6" t="n">
        <v>4576.34</v>
      </c>
      <c r="M4" s="11" t="n">
        <v>46273</v>
      </c>
      <c r="N4" s="6" t="n">
        <v>3</v>
      </c>
      <c r="O4" s="6" t="n">
        <v>5417.65</v>
      </c>
      <c r="P4" s="0"/>
      <c r="Q4" s="6" t="n">
        <v>129.86</v>
      </c>
      <c r="R4" s="0" t="s">
        <v>355</v>
      </c>
      <c r="S4" s="11" t="n">
        <v>46253</v>
      </c>
      <c r="T4" s="6" t="n">
        <v>2</v>
      </c>
      <c r="U4" s="6" t="n">
        <v>7456.65</v>
      </c>
      <c r="V4" s="11" t="n">
        <v>46147</v>
      </c>
      <c r="W4" s="6" t="n">
        <v>2</v>
      </c>
      <c r="X4" s="6" t="n">
        <v>618.2</v>
      </c>
      <c r="Y4" s="0"/>
      <c r="Z4" s="6" t="n">
        <v>41.155</v>
      </c>
      <c r="AA4" s="0" t="s">
        <v>355</v>
      </c>
      <c r="AB4" s="0"/>
      <c r="AC4" s="6" t="n">
        <v>2.3705</v>
      </c>
      <c r="AD4" s="0" t="s">
        <v>355</v>
      </c>
      <c r="AE4" s="11" t="n">
        <v>46280</v>
      </c>
      <c r="AF4" s="6" t="n">
        <v>1</v>
      </c>
      <c r="AG4" s="6" t="n">
        <v>177.55</v>
      </c>
      <c r="AH4" s="11" t="n">
        <v>46259</v>
      </c>
      <c r="AI4" s="6" t="n">
        <v>3</v>
      </c>
      <c r="AJ4" s="6" t="n">
        <v>15.81</v>
      </c>
      <c r="AK4" s="11" t="n">
        <v>46232</v>
      </c>
      <c r="AL4" s="6" t="n">
        <v>159</v>
      </c>
      <c r="AM4" s="6" t="n">
        <v>198.05</v>
      </c>
      <c r="AN4" s="0"/>
      <c r="AO4" s="6" t="n">
        <v>263.5</v>
      </c>
      <c r="AP4" s="0" t="s">
        <v>355</v>
      </c>
      <c r="AQ4" s="0"/>
      <c r="AR4" s="6" t="n">
        <v>144.7</v>
      </c>
      <c r="AS4" s="0" t="s">
        <v>355</v>
      </c>
      <c r="AT4" s="11" t="n">
        <v>46164</v>
      </c>
      <c r="AU4" s="6" t="n">
        <v>12</v>
      </c>
      <c r="AV4" s="6" t="n">
        <v>11917.04</v>
      </c>
      <c r="AW4" s="11" t="n">
        <v>45868</v>
      </c>
      <c r="AX4" s="6" t="n">
        <v>4</v>
      </c>
      <c r="AY4" s="6" t="n">
        <v>2482.02</v>
      </c>
      <c r="AZ4" s="11" t="n">
        <v>46140</v>
      </c>
      <c r="BA4" s="6" t="n">
        <v>15</v>
      </c>
      <c r="BB4" s="6" t="n">
        <v>9532.68</v>
      </c>
      <c r="BC4" s="0"/>
      <c r="BD4" s="6" t="n">
        <v>85.426</v>
      </c>
      <c r="BE4" s="0" t="s">
        <v>355</v>
      </c>
      <c r="BF4" s="11" t="n">
        <v>46130</v>
      </c>
      <c r="BG4" s="6" t="n">
        <v>1</v>
      </c>
      <c r="BH4" s="6" t="n">
        <v>945.63</v>
      </c>
      <c r="BI4" s="0"/>
      <c r="BJ4" s="5" t="s">
        <f>=SUM(BK2:BK3)/SUM(BJ2:BJ3)</f>
      </c>
      <c r="BK4" s="0" t="s">
        <v>12</v>
      </c>
      <c r="BL4" s="0"/>
      <c r="BM4" s="5" t="s">
        <f>=SUM(BN2:BN3)/SUM(BM2:BM3)</f>
      </c>
      <c r="BN4" s="0" t="s">
        <v>12</v>
      </c>
      <c r="BO4" s="0"/>
      <c r="BP4" s="5" t="s">
        <f>=SUM(BQ2:BQ3)/SUM(BP2:BP3)</f>
      </c>
      <c r="BQ4" s="0" t="s">
        <v>12</v>
      </c>
    </row>
    <row collapsed="false" customFormat="false" customHeight="false" hidden="false" ht="12.1" outlineLevel="0" r="5">
      <c r="A5" s="11" t="n">
        <v>46081</v>
      </c>
      <c r="B5" s="6" t="n">
        <v>2</v>
      </c>
      <c r="C5" s="6" t="n">
        <v>628.72</v>
      </c>
      <c r="D5" s="11" t="n">
        <v>46253</v>
      </c>
      <c r="E5" s="6" t="n">
        <v>38</v>
      </c>
      <c r="F5" s="6" t="n">
        <v>4559.19</v>
      </c>
      <c r="G5" s="11" t="n">
        <v>46093</v>
      </c>
      <c r="H5" s="6" t="n">
        <v>1</v>
      </c>
      <c r="I5" s="6" t="n">
        <v>115.76</v>
      </c>
      <c r="J5" s="11" t="n">
        <v>46280</v>
      </c>
      <c r="K5" s="6" t="n">
        <v>50</v>
      </c>
      <c r="L5" s="6" t="n">
        <v>7626.24</v>
      </c>
      <c r="M5" s="11" t="n">
        <v>46280</v>
      </c>
      <c r="N5" s="6" t="n">
        <v>4</v>
      </c>
      <c r="O5" s="6" t="n">
        <v>7371.61</v>
      </c>
      <c r="P5" s="0"/>
      <c r="Q5" s="6" t="n">
        <v>120</v>
      </c>
      <c r="R5" s="0" t="s">
        <v>356</v>
      </c>
      <c r="S5" s="0"/>
      <c r="T5" s="5" t="s">
        <f>=SUM(U2:U4)/SUM(T2:T4)</f>
      </c>
      <c r="U5" s="0" t="s">
        <v>12</v>
      </c>
      <c r="V5" s="11" t="n">
        <v>46147</v>
      </c>
      <c r="W5" s="6" t="n">
        <v>1</v>
      </c>
      <c r="X5" s="6" t="n">
        <v>309.38</v>
      </c>
      <c r="Y5" s="0"/>
      <c r="Z5" s="6" t="n">
        <v>10</v>
      </c>
      <c r="AA5" s="0" t="s">
        <v>356</v>
      </c>
      <c r="AB5" s="0"/>
      <c r="AC5" s="6" t="n">
        <v>100</v>
      </c>
      <c r="AD5" s="0" t="s">
        <v>356</v>
      </c>
      <c r="AE5" s="0"/>
      <c r="AF5" s="5" t="s">
        <f>=SUM(AG2:AG4)/SUM(AF2:AF4)</f>
      </c>
      <c r="AG5" s="0" t="s">
        <v>12</v>
      </c>
      <c r="AH5" s="11" t="n">
        <v>46259</v>
      </c>
      <c r="AI5" s="6" t="n">
        <v>1</v>
      </c>
      <c r="AJ5" s="6" t="n">
        <v>5.27</v>
      </c>
      <c r="AK5" s="11" t="n">
        <v>46232</v>
      </c>
      <c r="AL5" s="6" t="n">
        <v>1</v>
      </c>
      <c r="AM5" s="6" t="n">
        <v>1.25</v>
      </c>
      <c r="AN5" s="0"/>
      <c r="AO5" s="6" t="n">
        <v>1</v>
      </c>
      <c r="AP5" s="0" t="s">
        <v>356</v>
      </c>
      <c r="AQ5" s="0"/>
      <c r="AR5" s="6" t="n">
        <v>1</v>
      </c>
      <c r="AS5" s="0" t="s">
        <v>356</v>
      </c>
      <c r="AT5" s="11" t="n">
        <v>46194</v>
      </c>
      <c r="AU5" s="6" t="n">
        <v>1</v>
      </c>
      <c r="AV5" s="6" t="n">
        <v>989.93</v>
      </c>
      <c r="AW5" s="11" t="n">
        <v>45868</v>
      </c>
      <c r="AX5" s="6" t="n">
        <v>3</v>
      </c>
      <c r="AY5" s="6" t="n">
        <v>1847.25</v>
      </c>
      <c r="AZ5" s="11" t="n">
        <v>46232</v>
      </c>
      <c r="BA5" s="6" t="n">
        <v>1</v>
      </c>
      <c r="BB5" s="6" t="n">
        <v>628.45</v>
      </c>
      <c r="BC5" s="0"/>
      <c r="BD5" s="6" t="n">
        <v>20</v>
      </c>
      <c r="BE5" s="0" t="s">
        <v>356</v>
      </c>
      <c r="BF5" s="11" t="n">
        <v>46169</v>
      </c>
      <c r="BG5" s="6" t="n">
        <v>1</v>
      </c>
      <c r="BH5" s="6" t="n">
        <v>855.41</v>
      </c>
      <c r="BI5" s="0"/>
      <c r="BJ5" s="6" t="n">
        <v>81.865</v>
      </c>
      <c r="BK5" s="0" t="s">
        <v>355</v>
      </c>
      <c r="BL5" s="0"/>
      <c r="BM5" s="6" t="n">
        <v>80.637</v>
      </c>
      <c r="BN5" s="0" t="s">
        <v>355</v>
      </c>
      <c r="BO5" s="0"/>
      <c r="BP5" s="6" t="n">
        <v>80.93</v>
      </c>
      <c r="BQ5" s="0" t="s">
        <v>355</v>
      </c>
    </row>
    <row collapsed="false" customFormat="false" customHeight="false" hidden="false" ht="12.1" outlineLevel="0" r="6">
      <c r="A6" s="11" t="n">
        <v>46081</v>
      </c>
      <c r="B6" s="6" t="n">
        <v>8</v>
      </c>
      <c r="C6" s="6" t="n">
        <v>2514.87</v>
      </c>
      <c r="D6" s="11" t="n">
        <v>46253</v>
      </c>
      <c r="E6" s="6" t="n">
        <v>20</v>
      </c>
      <c r="F6" s="6" t="n">
        <v>2399.58</v>
      </c>
      <c r="G6" s="11" t="n">
        <v>46104</v>
      </c>
      <c r="H6" s="6" t="n">
        <v>1</v>
      </c>
      <c r="I6" s="6" t="n">
        <v>113.65</v>
      </c>
      <c r="J6" s="0"/>
      <c r="K6" s="5" t="s">
        <f>=SUM(L2:L5)/SUM(K2:K5)</f>
      </c>
      <c r="L6" s="0" t="s">
        <v>12</v>
      </c>
      <c r="M6" s="0"/>
      <c r="N6" s="5" t="s">
        <f>=SUM(O2:O5)/SUM(N2:N5)</f>
      </c>
      <c r="O6" s="0" t="s">
        <v>12</v>
      </c>
      <c r="P6" s="0"/>
      <c r="Q6" s="5" t="s">
        <f>=Q5*(ABS(Q4)-ABS(Q3))</f>
      </c>
      <c r="R6" s="0" t="s">
        <v>357</v>
      </c>
      <c r="S6" s="0"/>
      <c r="T6" s="6" t="n">
        <v>3756.5</v>
      </c>
      <c r="U6" s="0" t="s">
        <v>355</v>
      </c>
      <c r="V6" s="11" t="n">
        <v>46178</v>
      </c>
      <c r="W6" s="6" t="n">
        <v>3</v>
      </c>
      <c r="X6" s="6" t="n">
        <v>899.28</v>
      </c>
      <c r="Y6" s="0"/>
      <c r="Z6" s="5" t="s">
        <f>=Z5*(ABS(Z4)-ABS(Z3))</f>
      </c>
      <c r="AA6" s="0" t="s">
        <v>357</v>
      </c>
      <c r="AB6" s="0"/>
      <c r="AC6" s="5" t="s">
        <f>=AC5*(ABS(AC4)-ABS(AC3))</f>
      </c>
      <c r="AD6" s="0" t="s">
        <v>357</v>
      </c>
      <c r="AE6" s="0"/>
      <c r="AF6" s="6" t="n">
        <v>177.86</v>
      </c>
      <c r="AG6" s="0" t="s">
        <v>355</v>
      </c>
      <c r="AH6" s="11" t="n">
        <v>46279</v>
      </c>
      <c r="AI6" s="6" t="n">
        <v>3893</v>
      </c>
      <c r="AJ6" s="6" t="n">
        <v>22501.54</v>
      </c>
      <c r="AK6" s="11" t="n">
        <v>46244</v>
      </c>
      <c r="AL6" s="6" t="n">
        <v>317</v>
      </c>
      <c r="AM6" s="6" t="n">
        <v>396.5</v>
      </c>
      <c r="AN6" s="0"/>
      <c r="AO6" s="5" t="s">
        <f>=AO5*(ABS(AO4)-ABS(AO3))</f>
      </c>
      <c r="AP6" s="0" t="s">
        <v>357</v>
      </c>
      <c r="AQ6" s="0"/>
      <c r="AR6" s="5" t="s">
        <f>=AR5*(ABS(AR4)-ABS(AR3))</f>
      </c>
      <c r="AS6" s="0" t="s">
        <v>357</v>
      </c>
      <c r="AT6" s="0"/>
      <c r="AU6" s="5" t="s">
        <f>=SUM(AV2:AV5)/SUM(AU2:AU5)</f>
      </c>
      <c r="AV6" s="0" t="s">
        <v>12</v>
      </c>
      <c r="AW6" s="11" t="n">
        <v>46009</v>
      </c>
      <c r="AX6" s="6" t="n">
        <v>5</v>
      </c>
      <c r="AY6" s="6" t="n">
        <v>3078.76</v>
      </c>
      <c r="AZ6" s="0"/>
      <c r="BA6" s="5" t="s">
        <f>=SUM(BB2:BB5)/SUM(BA2:BA5)</f>
      </c>
      <c r="BB6" s="0" t="s">
        <v>12</v>
      </c>
      <c r="BC6" s="0"/>
      <c r="BD6" s="6" t="s">
        <f>=Портфель!H22*Портфель!$R$13</f>
      </c>
      <c r="BE6" s="0" t="s">
        <v>7</v>
      </c>
      <c r="BF6" s="0"/>
      <c r="BG6" s="5" t="s">
        <f>=SUM(BH2:BH5)/SUM(BG2:BG5)</f>
      </c>
      <c r="BH6" s="0" t="s">
        <v>12</v>
      </c>
      <c r="BI6" s="0"/>
      <c r="BJ6" s="6" t="n">
        <v>13</v>
      </c>
      <c r="BK6" s="0" t="s">
        <v>356</v>
      </c>
      <c r="BL6" s="0"/>
      <c r="BM6" s="6" t="n">
        <v>9</v>
      </c>
      <c r="BN6" s="0" t="s">
        <v>356</v>
      </c>
      <c r="BO6" s="0"/>
      <c r="BP6" s="6" t="n">
        <v>9</v>
      </c>
      <c r="BQ6" s="0" t="s">
        <v>356</v>
      </c>
    </row>
    <row collapsed="false" customFormat="false" customHeight="false" hidden="false" ht="12.1" outlineLevel="0" r="7">
      <c r="A7" s="11" t="n">
        <v>46082</v>
      </c>
      <c r="B7" s="6" t="n">
        <v>7</v>
      </c>
      <c r="C7" s="6" t="n">
        <v>2207.23</v>
      </c>
      <c r="D7" s="11" t="n">
        <v>46253</v>
      </c>
      <c r="E7" s="6" t="n">
        <v>10</v>
      </c>
      <c r="F7" s="6" t="n">
        <v>1199.79</v>
      </c>
      <c r="G7" s="11" t="n">
        <v>46132</v>
      </c>
      <c r="H7" s="6" t="n">
        <v>1</v>
      </c>
      <c r="I7" s="6" t="n">
        <v>112.74</v>
      </c>
      <c r="J7" s="0"/>
      <c r="K7" s="6" t="n">
        <v>148.15</v>
      </c>
      <c r="L7" s="0" t="s">
        <v>355</v>
      </c>
      <c r="M7" s="0"/>
      <c r="N7" s="6" t="n">
        <v>1796</v>
      </c>
      <c r="O7" s="0" t="s">
        <v>355</v>
      </c>
      <c r="P7" s="0"/>
      <c r="Q7" s="0"/>
      <c r="R7" s="0"/>
      <c r="S7" s="0"/>
      <c r="T7" s="6" t="n">
        <v>4</v>
      </c>
      <c r="U7" s="0" t="s">
        <v>356</v>
      </c>
      <c r="V7" s="11" t="n">
        <v>46209</v>
      </c>
      <c r="W7" s="6" t="n">
        <v>15</v>
      </c>
      <c r="X7" s="6" t="n">
        <v>3805.8</v>
      </c>
      <c r="Y7" s="0"/>
      <c r="Z7" s="0"/>
      <c r="AA7" s="0"/>
      <c r="AB7" s="0"/>
      <c r="AC7" s="0"/>
      <c r="AD7" s="0"/>
      <c r="AE7" s="0"/>
      <c r="AF7" s="6" t="n">
        <v>126</v>
      </c>
      <c r="AG7" s="0" t="s">
        <v>356</v>
      </c>
      <c r="AH7" s="0"/>
      <c r="AI7" s="5" t="s">
        <f>=SUM(AJ2:AJ6)/SUM(AI2:AI6)</f>
      </c>
      <c r="AJ7" s="0" t="s">
        <v>12</v>
      </c>
      <c r="AK7" s="11" t="n">
        <v>46244</v>
      </c>
      <c r="AL7" s="6" t="n">
        <v>3</v>
      </c>
      <c r="AM7" s="6" t="n">
        <v>3.75</v>
      </c>
      <c r="AN7" s="0"/>
      <c r="AO7" s="0"/>
      <c r="AP7" s="0"/>
      <c r="AQ7" s="0"/>
      <c r="AR7" s="0"/>
      <c r="AS7" s="0"/>
      <c r="AT7" s="0"/>
      <c r="AU7" s="6" t="n">
        <v>98.67</v>
      </c>
      <c r="AV7" s="0" t="s">
        <v>355</v>
      </c>
      <c r="AW7" s="11" t="n">
        <v>46009</v>
      </c>
      <c r="AX7" s="6" t="n">
        <v>7</v>
      </c>
      <c r="AY7" s="6" t="n">
        <v>4310.26</v>
      </c>
      <c r="AZ7" s="0"/>
      <c r="BA7" s="6" t="n">
        <v>57.813</v>
      </c>
      <c r="BB7" s="0" t="s">
        <v>355</v>
      </c>
      <c r="BC7" s="0"/>
      <c r="BD7" s="6" t="s">
        <f>=Портфель!I22*Портфель!$R$13</f>
      </c>
      <c r="BE7" s="0" t="s">
        <v>8</v>
      </c>
      <c r="BF7" s="0"/>
      <c r="BG7" s="6" t="n">
        <v>81.091</v>
      </c>
      <c r="BH7" s="0" t="s">
        <v>355</v>
      </c>
      <c r="BI7" s="0"/>
      <c r="BJ7" s="6" t="s">
        <f>=Портфель!H24*Портфель!$R$13</f>
      </c>
      <c r="BK7" s="0" t="s">
        <v>7</v>
      </c>
      <c r="BL7" s="0"/>
      <c r="BM7" s="6" t="s">
        <f>=Портфель!H25*Портфель!$R$13</f>
      </c>
      <c r="BN7" s="0" t="s">
        <v>7</v>
      </c>
      <c r="BO7" s="0"/>
      <c r="BP7" s="6" t="s">
        <f>=Портфель!H26*Портфель!$R$13</f>
      </c>
      <c r="BQ7" s="0" t="s">
        <v>7</v>
      </c>
    </row>
    <row collapsed="false" customFormat="false" customHeight="false" hidden="false" ht="12.1" outlineLevel="0" r="8">
      <c r="A8" s="11" t="n">
        <v>46094</v>
      </c>
      <c r="B8" s="6" t="n">
        <v>2</v>
      </c>
      <c r="C8" s="6" t="n">
        <v>635.57</v>
      </c>
      <c r="D8" s="11" t="n">
        <v>46253</v>
      </c>
      <c r="E8" s="6" t="n">
        <v>1</v>
      </c>
      <c r="F8" s="6" t="n">
        <v>119.98</v>
      </c>
      <c r="G8" s="11" t="n">
        <v>46143</v>
      </c>
      <c r="H8" s="6" t="n">
        <v>1</v>
      </c>
      <c r="I8" s="6" t="n">
        <v>101.35</v>
      </c>
      <c r="J8" s="0"/>
      <c r="K8" s="6" t="n">
        <v>110</v>
      </c>
      <c r="L8" s="0" t="s">
        <v>356</v>
      </c>
      <c r="M8" s="0"/>
      <c r="N8" s="6" t="n">
        <v>9</v>
      </c>
      <c r="O8" s="0" t="s">
        <v>356</v>
      </c>
      <c r="P8" s="0"/>
      <c r="Q8" s="0"/>
      <c r="R8" s="0"/>
      <c r="S8" s="0"/>
      <c r="T8" s="5" t="s">
        <f>=T7*(ABS(T6)-ABS(T5))</f>
      </c>
      <c r="U8" s="0" t="s">
        <v>357</v>
      </c>
      <c r="V8" s="11" t="n">
        <v>46209</v>
      </c>
      <c r="W8" s="6" t="n">
        <v>1</v>
      </c>
      <c r="X8" s="6" t="n">
        <v>253.58</v>
      </c>
      <c r="Y8" s="0"/>
      <c r="Z8" s="0"/>
      <c r="AA8" s="0"/>
      <c r="AB8" s="0"/>
      <c r="AC8" s="0"/>
      <c r="AD8" s="0"/>
      <c r="AE8" s="0"/>
      <c r="AF8" s="5" t="s">
        <f>=AF7*(ABS(AF6)-ABS(AF5))</f>
      </c>
      <c r="AG8" s="0" t="s">
        <v>357</v>
      </c>
      <c r="AH8" s="0"/>
      <c r="AI8" s="6" t="n">
        <v>5.61</v>
      </c>
      <c r="AJ8" s="0" t="s">
        <v>355</v>
      </c>
      <c r="AK8" s="11" t="n">
        <v>46251</v>
      </c>
      <c r="AL8" s="6" t="n">
        <v>79</v>
      </c>
      <c r="AM8" s="6" t="n">
        <v>99.04</v>
      </c>
      <c r="AN8" s="0"/>
      <c r="AO8" s="0"/>
      <c r="AP8" s="0"/>
      <c r="AQ8" s="0"/>
      <c r="AR8" s="0"/>
      <c r="AS8" s="0"/>
      <c r="AT8" s="0"/>
      <c r="AU8" s="6" t="n">
        <v>55</v>
      </c>
      <c r="AV8" s="0" t="s">
        <v>356</v>
      </c>
      <c r="AW8" s="11" t="n">
        <v>46009</v>
      </c>
      <c r="AX8" s="6" t="n">
        <v>5</v>
      </c>
      <c r="AY8" s="6" t="n">
        <v>3078.76</v>
      </c>
      <c r="AZ8" s="0"/>
      <c r="BA8" s="6" t="n">
        <v>33</v>
      </c>
      <c r="BB8" s="0" t="s">
        <v>356</v>
      </c>
      <c r="BC8" s="0"/>
      <c r="BD8" s="5" t="s">
        <f>=BD5*(BD6*BD4/100-BD3+BD7)</f>
      </c>
      <c r="BE8" s="0" t="s">
        <v>357</v>
      </c>
      <c r="BF8" s="0"/>
      <c r="BG8" s="6" t="n">
        <v>18</v>
      </c>
      <c r="BH8" s="0" t="s">
        <v>356</v>
      </c>
      <c r="BI8" s="0"/>
      <c r="BJ8" s="6" t="s">
        <f>=Портфель!I24*Портфель!$R$13</f>
      </c>
      <c r="BK8" s="0" t="s">
        <v>8</v>
      </c>
      <c r="BL8" s="0"/>
      <c r="BM8" s="6" t="s">
        <f>=Портфель!I25*Портфель!$R$13</f>
      </c>
      <c r="BN8" s="0" t="s">
        <v>8</v>
      </c>
      <c r="BO8" s="0"/>
      <c r="BP8" s="6" t="s">
        <f>=Портфель!I26*Портфель!$R$13</f>
      </c>
      <c r="BQ8" s="0" t="s">
        <v>8</v>
      </c>
    </row>
    <row collapsed="false" customFormat="false" customHeight="false" hidden="false" ht="12.1" outlineLevel="0" r="9">
      <c r="A9" s="11" t="n">
        <v>46121</v>
      </c>
      <c r="B9" s="6" t="n">
        <v>2</v>
      </c>
      <c r="C9" s="6" t="n">
        <v>640.4</v>
      </c>
      <c r="D9" s="11" t="n">
        <v>46253</v>
      </c>
      <c r="E9" s="6" t="n">
        <v>1</v>
      </c>
      <c r="F9" s="6" t="n">
        <v>119.98</v>
      </c>
      <c r="G9" s="11" t="n">
        <v>46153</v>
      </c>
      <c r="H9" s="6" t="n">
        <v>3</v>
      </c>
      <c r="I9" s="6" t="n">
        <v>321.94</v>
      </c>
      <c r="J9" s="0"/>
      <c r="K9" s="5" t="s">
        <f>=K8*(ABS(K7)-ABS(K6))</f>
      </c>
      <c r="L9" s="0" t="s">
        <v>357</v>
      </c>
      <c r="M9" s="0"/>
      <c r="N9" s="5" t="s">
        <f>=N8*(ABS(N7)-ABS(N6))</f>
      </c>
      <c r="O9" s="0" t="s">
        <v>357</v>
      </c>
      <c r="P9" s="0"/>
      <c r="Q9" s="0"/>
      <c r="R9" s="0"/>
      <c r="S9" s="0"/>
      <c r="T9" s="0"/>
      <c r="U9" s="0"/>
      <c r="V9" s="11" t="n">
        <v>46212</v>
      </c>
      <c r="W9" s="6" t="n">
        <v>1</v>
      </c>
      <c r="X9" s="6" t="n">
        <v>254.98</v>
      </c>
      <c r="Y9" s="0"/>
      <c r="Z9" s="0"/>
      <c r="AA9" s="0"/>
      <c r="AB9" s="0"/>
      <c r="AC9" s="0"/>
      <c r="AD9" s="0"/>
      <c r="AE9" s="0"/>
      <c r="AF9" s="0"/>
      <c r="AG9" s="0"/>
      <c r="AH9" s="0"/>
      <c r="AI9" s="6" t="n">
        <v>3911</v>
      </c>
      <c r="AJ9" s="0" t="s">
        <v>356</v>
      </c>
      <c r="AK9" s="11" t="n">
        <v>46251</v>
      </c>
      <c r="AL9" s="6" t="n">
        <v>1</v>
      </c>
      <c r="AM9" s="6" t="n">
        <v>1.25</v>
      </c>
      <c r="AN9" s="0"/>
      <c r="AO9" s="0"/>
      <c r="AP9" s="0"/>
      <c r="AQ9" s="0"/>
      <c r="AR9" s="0"/>
      <c r="AS9" s="0"/>
      <c r="AT9" s="0"/>
      <c r="AU9" s="6" t="s">
        <f>=Портфель!H19*Портфель!$R$13</f>
      </c>
      <c r="AV9" s="0" t="s">
        <v>7</v>
      </c>
      <c r="AW9" s="11" t="n">
        <v>46009</v>
      </c>
      <c r="AX9" s="6" t="n">
        <v>1</v>
      </c>
      <c r="AY9" s="6" t="n">
        <v>616.03</v>
      </c>
      <c r="AZ9" s="0"/>
      <c r="BA9" s="6" t="s">
        <f>=Портфель!H21*Портфель!$R$13</f>
      </c>
      <c r="BB9" s="0" t="s">
        <v>7</v>
      </c>
      <c r="BC9" s="0"/>
      <c r="BD9" s="0"/>
      <c r="BE9" s="0"/>
      <c r="BF9" s="0"/>
      <c r="BG9" s="6" t="s">
        <f>=Портфель!H23*Портфель!$R$13</f>
      </c>
      <c r="BH9" s="0" t="s">
        <v>7</v>
      </c>
      <c r="BI9" s="0"/>
      <c r="BJ9" s="5" t="s">
        <f>=BJ6*(BJ7*BJ5/100-BJ4+BJ8)</f>
      </c>
      <c r="BK9" s="0" t="s">
        <v>357</v>
      </c>
      <c r="BL9" s="0"/>
      <c r="BM9" s="5" t="s">
        <f>=BM6*(BM7*BM5/100-BM4+BM8)</f>
      </c>
      <c r="BN9" s="0" t="s">
        <v>357</v>
      </c>
      <c r="BO9" s="0"/>
      <c r="BP9" s="5" t="s">
        <f>=BP6*(BP7*BP5/100-BP4+BP8)</f>
      </c>
      <c r="BQ9" s="0" t="s">
        <v>357</v>
      </c>
    </row>
    <row collapsed="false" customFormat="false" customHeight="false" hidden="false" ht="12.1" outlineLevel="0" r="10">
      <c r="A10" s="11" t="n">
        <v>46122</v>
      </c>
      <c r="B10" s="6" t="n">
        <v>1</v>
      </c>
      <c r="C10" s="6" t="n">
        <v>318.81</v>
      </c>
      <c r="D10" s="11" t="n">
        <v>46253</v>
      </c>
      <c r="E10" s="6" t="n">
        <v>5</v>
      </c>
      <c r="F10" s="6" t="n">
        <v>599.89</v>
      </c>
      <c r="G10" s="11" t="n">
        <v>46160</v>
      </c>
      <c r="H10" s="6" t="n">
        <v>7</v>
      </c>
      <c r="I10" s="6" t="n">
        <v>758.61</v>
      </c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11" t="n">
        <v>46219</v>
      </c>
      <c r="W10" s="6" t="n">
        <v>1</v>
      </c>
      <c r="X10" s="6" t="n">
        <v>240.92</v>
      </c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5" t="s">
        <f>=AI9*(ABS(AI8)-ABS(AI7))</f>
      </c>
      <c r="AJ10" s="0" t="s">
        <v>357</v>
      </c>
      <c r="AK10" s="11" t="n">
        <v>46260</v>
      </c>
      <c r="AL10" s="6" t="n">
        <v>315</v>
      </c>
      <c r="AM10" s="6" t="n">
        <v>395.89</v>
      </c>
      <c r="AN10" s="0"/>
      <c r="AO10" s="0"/>
      <c r="AP10" s="0"/>
      <c r="AQ10" s="0"/>
      <c r="AR10" s="0"/>
      <c r="AS10" s="0"/>
      <c r="AT10" s="0"/>
      <c r="AU10" s="6" t="s">
        <f>=Портфель!I19*Портфель!$R$13</f>
      </c>
      <c r="AV10" s="0" t="s">
        <v>8</v>
      </c>
      <c r="AW10" s="11" t="n">
        <v>46009</v>
      </c>
      <c r="AX10" s="6" t="n">
        <v>1</v>
      </c>
      <c r="AY10" s="6" t="n">
        <v>619.26</v>
      </c>
      <c r="AZ10" s="0"/>
      <c r="BA10" s="6" t="s">
        <f>=Портфель!I21*Портфель!$R$13</f>
      </c>
      <c r="BB10" s="0" t="s">
        <v>8</v>
      </c>
      <c r="BC10" s="0"/>
      <c r="BD10" s="0"/>
      <c r="BE10" s="0"/>
      <c r="BF10" s="0"/>
      <c r="BG10" s="6" t="s">
        <f>=Портфель!I23*Портфель!$R$13</f>
      </c>
      <c r="BH10" s="0" t="s">
        <v>8</v>
      </c>
    </row>
    <row collapsed="false" customFormat="false" customHeight="false" hidden="false" ht="12.1" outlineLevel="0" r="11">
      <c r="A11" s="11" t="n">
        <v>46146</v>
      </c>
      <c r="B11" s="6" t="n">
        <v>1</v>
      </c>
      <c r="C11" s="6" t="n">
        <v>320.37</v>
      </c>
      <c r="D11" s="11" t="n">
        <v>46253</v>
      </c>
      <c r="E11" s="6" t="n">
        <v>10</v>
      </c>
      <c r="F11" s="6" t="n">
        <v>1199.79</v>
      </c>
      <c r="G11" s="11" t="n">
        <v>46168</v>
      </c>
      <c r="H11" s="6" t="n">
        <v>2</v>
      </c>
      <c r="I11" s="6" t="n">
        <v>197.38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11" t="n">
        <v>46239</v>
      </c>
      <c r="W11" s="6" t="n">
        <v>2</v>
      </c>
      <c r="X11" s="6" t="n">
        <v>548.72</v>
      </c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11" t="n">
        <v>46260</v>
      </c>
      <c r="AL11" s="6" t="n">
        <v>3</v>
      </c>
      <c r="AM11" s="6" t="n">
        <v>3.77</v>
      </c>
      <c r="AN11" s="0"/>
      <c r="AO11" s="0"/>
      <c r="AP11" s="0"/>
      <c r="AQ11" s="0"/>
      <c r="AR11" s="0"/>
      <c r="AS11" s="0"/>
      <c r="AT11" s="0"/>
      <c r="AU11" s="5" t="s">
        <f>=AU8*(AU9*AU7/100-AU6+AU10)</f>
      </c>
      <c r="AV11" s="0" t="s">
        <v>357</v>
      </c>
      <c r="AW11" s="11" t="n">
        <v>46009</v>
      </c>
      <c r="AX11" s="6" t="n">
        <v>1</v>
      </c>
      <c r="AY11" s="6" t="n">
        <v>583.13</v>
      </c>
      <c r="AZ11" s="0"/>
      <c r="BA11" s="5" t="s">
        <f>=BA8*(BA9*BA7/100-BA6+BA10)</f>
      </c>
      <c r="BB11" s="0" t="s">
        <v>357</v>
      </c>
      <c r="BC11" s="0"/>
      <c r="BD11" s="0"/>
      <c r="BE11" s="0"/>
      <c r="BF11" s="0"/>
      <c r="BG11" s="5" t="s">
        <f>=BG8*(BG9*BG7/100-BG6+BG10)</f>
      </c>
      <c r="BH11" s="0" t="s">
        <v>357</v>
      </c>
    </row>
    <row collapsed="false" customFormat="false" customHeight="false" hidden="false" ht="12.1" outlineLevel="0" r="12">
      <c r="A12" s="11" t="n">
        <v>46150</v>
      </c>
      <c r="B12" s="6" t="n">
        <v>1</v>
      </c>
      <c r="C12" s="6" t="n">
        <v>321.76</v>
      </c>
      <c r="D12" s="11" t="n">
        <v>46253</v>
      </c>
      <c r="E12" s="6" t="n">
        <v>4</v>
      </c>
      <c r="F12" s="6" t="n">
        <v>479.92</v>
      </c>
      <c r="G12" s="11" t="n">
        <v>46168</v>
      </c>
      <c r="H12" s="6" t="n">
        <v>2</v>
      </c>
      <c r="I12" s="6" t="n">
        <v>197.62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11" t="n">
        <v>46239</v>
      </c>
      <c r="W12" s="6" t="n">
        <v>1</v>
      </c>
      <c r="X12" s="6" t="n">
        <v>274.38</v>
      </c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11" t="n">
        <v>46268</v>
      </c>
      <c r="AL12" s="6" t="n">
        <v>157</v>
      </c>
      <c r="AM12" s="6" t="n">
        <v>197.91</v>
      </c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5" t="s">
        <f>=SUM(AY2:AY11)/SUM(AX2:AX11)</f>
      </c>
      <c r="AY12" s="0" t="s">
        <v>12</v>
      </c>
    </row>
    <row collapsed="false" customFormat="false" customHeight="false" hidden="false" ht="12.1" outlineLevel="0" r="13">
      <c r="A13" s="11" t="n">
        <v>46150</v>
      </c>
      <c r="B13" s="6" t="n">
        <v>1</v>
      </c>
      <c r="C13" s="6" t="n">
        <v>321.5</v>
      </c>
      <c r="D13" s="11" t="n">
        <v>46253</v>
      </c>
      <c r="E13" s="6" t="n">
        <v>3</v>
      </c>
      <c r="F13" s="6" t="n">
        <v>359.94</v>
      </c>
      <c r="G13" s="11" t="n">
        <v>46181</v>
      </c>
      <c r="H13" s="6" t="n">
        <v>1</v>
      </c>
      <c r="I13" s="6" t="n">
        <v>102.17</v>
      </c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11" t="n">
        <v>46247</v>
      </c>
      <c r="W13" s="6" t="n">
        <v>2</v>
      </c>
      <c r="X13" s="6" t="n">
        <v>552.68</v>
      </c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11" t="n">
        <v>46269</v>
      </c>
      <c r="AL13" s="6" t="n">
        <v>2</v>
      </c>
      <c r="AM13" s="6" t="n">
        <v>2.52</v>
      </c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6" t="n">
        <v>55.853</v>
      </c>
      <c r="AY13" s="0" t="s">
        <v>355</v>
      </c>
    </row>
    <row collapsed="false" customFormat="false" customHeight="false" hidden="false" ht="12.1" outlineLevel="0" r="14">
      <c r="A14" s="11" t="n">
        <v>46154</v>
      </c>
      <c r="B14" s="6" t="n">
        <v>2</v>
      </c>
      <c r="C14" s="6" t="n">
        <v>652.26</v>
      </c>
      <c r="D14" s="11" t="n">
        <v>46253</v>
      </c>
      <c r="E14" s="6" t="n">
        <v>2</v>
      </c>
      <c r="F14" s="6" t="n">
        <v>239.96</v>
      </c>
      <c r="G14" s="11" t="n">
        <v>46197</v>
      </c>
      <c r="H14" s="6" t="n">
        <v>1</v>
      </c>
      <c r="I14" s="6" t="n">
        <v>84.24</v>
      </c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11" t="n">
        <v>46251</v>
      </c>
      <c r="W14" s="6" t="n">
        <v>1</v>
      </c>
      <c r="X14" s="6" t="n">
        <v>252.86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11" t="n">
        <v>46273</v>
      </c>
      <c r="AL14" s="6" t="n">
        <v>235</v>
      </c>
      <c r="AM14" s="6" t="n">
        <v>296.71</v>
      </c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6" t="n">
        <v>36</v>
      </c>
      <c r="AY14" s="0" t="s">
        <v>356</v>
      </c>
    </row>
    <row collapsed="false" customFormat="false" customHeight="false" hidden="false" ht="12.1" outlineLevel="0" r="15">
      <c r="A15" s="11" t="n">
        <v>46174</v>
      </c>
      <c r="B15" s="6" t="n">
        <v>2</v>
      </c>
      <c r="C15" s="6" t="n">
        <v>645.29</v>
      </c>
      <c r="D15" s="11" t="n">
        <v>46253</v>
      </c>
      <c r="E15" s="6" t="n">
        <v>1</v>
      </c>
      <c r="F15" s="6" t="n">
        <v>119.98</v>
      </c>
      <c r="G15" s="11" t="n">
        <v>46197</v>
      </c>
      <c r="H15" s="6" t="n">
        <v>2</v>
      </c>
      <c r="I15" s="6" t="n">
        <v>168.48</v>
      </c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11" t="n">
        <v>46269</v>
      </c>
      <c r="W15" s="6" t="n">
        <v>3</v>
      </c>
      <c r="X15" s="6" t="n">
        <v>790.68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46273</v>
      </c>
      <c r="AL15" s="6" t="n">
        <v>2</v>
      </c>
      <c r="AM15" s="6" t="n">
        <v>2.53</v>
      </c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6" t="s">
        <f>=Портфель!H20*Портфель!$R$13</f>
      </c>
      <c r="AY15" s="0" t="s">
        <v>7</v>
      </c>
    </row>
    <row collapsed="false" customFormat="false" customHeight="false" hidden="false" ht="12.1" outlineLevel="0" r="16">
      <c r="A16" s="11" t="n">
        <v>46223</v>
      </c>
      <c r="B16" s="6" t="n">
        <v>4</v>
      </c>
      <c r="C16" s="6" t="n">
        <v>1026.25</v>
      </c>
      <c r="D16" s="11" t="n">
        <v>46253</v>
      </c>
      <c r="E16" s="6" t="n">
        <v>28</v>
      </c>
      <c r="F16" s="6" t="n">
        <v>3359.41</v>
      </c>
      <c r="G16" s="11" t="n">
        <v>46198</v>
      </c>
      <c r="H16" s="6" t="n">
        <v>1</v>
      </c>
      <c r="I16" s="6" t="n">
        <v>78.58</v>
      </c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11" t="n">
        <v>46269</v>
      </c>
      <c r="W16" s="6" t="n">
        <v>1</v>
      </c>
      <c r="X16" s="6" t="n">
        <v>263.46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46279</v>
      </c>
      <c r="AL16" s="6" t="n">
        <v>157</v>
      </c>
      <c r="AM16" s="6" t="n">
        <v>198.65</v>
      </c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6" t="s">
        <f>=Портфель!I20*Портфель!$R$13</f>
      </c>
      <c r="AY16" s="0" t="s">
        <v>8</v>
      </c>
    </row>
    <row collapsed="false" customFormat="false" customHeight="false" hidden="false" ht="12.1" outlineLevel="0" r="17">
      <c r="A17" s="11" t="n">
        <v>46227</v>
      </c>
      <c r="B17" s="6" t="n">
        <v>1</v>
      </c>
      <c r="C17" s="6" t="n">
        <v>267.83</v>
      </c>
      <c r="D17" s="0"/>
      <c r="E17" s="5" t="s">
        <f>=SUM(F2:F16)/SUM(E2:E16)</f>
      </c>
      <c r="F17" s="0" t="s">
        <v>12</v>
      </c>
      <c r="G17" s="11" t="n">
        <v>46209</v>
      </c>
      <c r="H17" s="6" t="n">
        <v>2</v>
      </c>
      <c r="I17" s="6" t="n">
        <v>155.48</v>
      </c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5" t="s">
        <f>=SUM(X2:X16)/SUM(W2:W16)</f>
      </c>
      <c r="X17" s="0" t="s">
        <v>12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46279</v>
      </c>
      <c r="AL17" s="6" t="n">
        <v>1</v>
      </c>
      <c r="AM17" s="6" t="n">
        <v>1.27</v>
      </c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5" t="s">
        <f>=AX14*(AX15*AX13/100-AX12+AX16)</f>
      </c>
      <c r="AY17" s="0" t="s">
        <v>357</v>
      </c>
    </row>
    <row collapsed="false" customFormat="false" customHeight="false" hidden="false" ht="12.1" outlineLevel="0" r="18">
      <c r="A18" s="11" t="n">
        <v>46238</v>
      </c>
      <c r="B18" s="6" t="n">
        <v>4</v>
      </c>
      <c r="C18" s="6" t="n">
        <v>1137.6</v>
      </c>
      <c r="D18" s="0"/>
      <c r="E18" s="6" t="n">
        <v>124.68</v>
      </c>
      <c r="F18" s="0" t="s">
        <v>355</v>
      </c>
      <c r="G18" s="11" t="n">
        <v>46213</v>
      </c>
      <c r="H18" s="6" t="n">
        <v>2</v>
      </c>
      <c r="I18" s="6" t="n">
        <v>150.31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6" t="n">
        <v>253.94</v>
      </c>
      <c r="X18" s="0" t="s">
        <v>355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5" t="s">
        <f>=SUM(AM2:AM17)/SUM(AL2:AL17)</f>
      </c>
      <c r="AM18" s="0" t="s">
        <v>12</v>
      </c>
    </row>
    <row collapsed="false" customFormat="false" customHeight="false" hidden="false" ht="12.1" outlineLevel="0" r="19">
      <c r="A19" s="11" t="n">
        <v>46245</v>
      </c>
      <c r="B19" s="6" t="n">
        <v>1</v>
      </c>
      <c r="C19" s="6" t="n">
        <v>286.99</v>
      </c>
      <c r="D19" s="0"/>
      <c r="E19" s="6" t="n">
        <v>138</v>
      </c>
      <c r="F19" s="0" t="s">
        <v>356</v>
      </c>
      <c r="G19" s="11" t="n">
        <v>46213</v>
      </c>
      <c r="H19" s="6" t="n">
        <v>10</v>
      </c>
      <c r="I19" s="6" t="n">
        <v>751.57</v>
      </c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6" t="n">
        <v>38</v>
      </c>
      <c r="X19" s="0" t="s">
        <v>356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6" t="n">
        <v>1.2675</v>
      </c>
      <c r="AM19" s="0" t="s">
        <v>355</v>
      </c>
    </row>
    <row collapsed="false" customFormat="false" customHeight="false" hidden="false" ht="12.1" outlineLevel="0" r="20">
      <c r="A20" s="11" t="n">
        <v>46279</v>
      </c>
      <c r="B20" s="6" t="n">
        <v>16</v>
      </c>
      <c r="C20" s="6" t="n">
        <v>4581.72</v>
      </c>
      <c r="D20" s="0"/>
      <c r="E20" s="5" t="s">
        <f>=E19*(ABS(E18)-ABS(E17))</f>
      </c>
      <c r="F20" s="0" t="s">
        <v>357</v>
      </c>
      <c r="G20" s="11" t="n">
        <v>46213</v>
      </c>
      <c r="H20" s="6" t="n">
        <v>2</v>
      </c>
      <c r="I20" s="6" t="n">
        <v>150.31</v>
      </c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5" t="s">
        <f>=W19*(ABS(W18)-ABS(W17))</f>
      </c>
      <c r="X20" s="0" t="s">
        <v>357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6" t="n">
        <v>2235</v>
      </c>
      <c r="AM20" s="0" t="s">
        <v>356</v>
      </c>
    </row>
    <row collapsed="false" customFormat="false" customHeight="false" hidden="false" ht="12.1" outlineLevel="0" r="21">
      <c r="A21" s="11" t="n">
        <v>46279</v>
      </c>
      <c r="B21" s="6" t="n">
        <v>2</v>
      </c>
      <c r="C21" s="6" t="n">
        <v>576.27</v>
      </c>
      <c r="D21" s="0"/>
      <c r="E21" s="0"/>
      <c r="F21" s="0"/>
      <c r="G21" s="11" t="n">
        <v>46219</v>
      </c>
      <c r="H21" s="6" t="n">
        <v>1</v>
      </c>
      <c r="I21" s="6" t="n">
        <v>62.71</v>
      </c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5" t="s">
        <f>=AL20*(ABS(AL19)-ABS(AL18))</f>
      </c>
      <c r="AM21" s="0" t="s">
        <v>357</v>
      </c>
    </row>
    <row collapsed="false" customFormat="false" customHeight="false" hidden="false" ht="12.1" outlineLevel="0" r="22">
      <c r="A22" s="0"/>
      <c r="B22" s="5" t="s">
        <f>=SUM(C2:C21)/SUM(B2:B21)</f>
      </c>
      <c r="C22" s="0" t="s">
        <v>12</v>
      </c>
      <c r="D22" s="0"/>
      <c r="E22" s="0"/>
      <c r="F22" s="0"/>
      <c r="G22" s="11" t="n">
        <v>46223</v>
      </c>
      <c r="H22" s="6" t="n">
        <v>2</v>
      </c>
      <c r="I22" s="6" t="n">
        <v>117.7</v>
      </c>
    </row>
    <row collapsed="false" customFormat="false" customHeight="false" hidden="false" ht="12.1" outlineLevel="0" r="23">
      <c r="A23" s="0"/>
      <c r="B23" s="6" t="n">
        <v>276.36</v>
      </c>
      <c r="C23" s="0" t="s">
        <v>355</v>
      </c>
      <c r="D23" s="0"/>
      <c r="E23" s="0"/>
      <c r="F23" s="0"/>
      <c r="G23" s="11" t="n">
        <v>46223</v>
      </c>
      <c r="H23" s="6" t="n">
        <v>2</v>
      </c>
      <c r="I23" s="6" t="n">
        <v>117.02</v>
      </c>
    </row>
    <row collapsed="false" customFormat="false" customHeight="false" hidden="false" ht="12.1" outlineLevel="0" r="24">
      <c r="A24" s="0"/>
      <c r="B24" s="6" t="n">
        <v>63</v>
      </c>
      <c r="C24" s="0" t="s">
        <v>356</v>
      </c>
      <c r="D24" s="0"/>
      <c r="E24" s="0"/>
      <c r="F24" s="0"/>
      <c r="G24" s="11" t="n">
        <v>46225</v>
      </c>
      <c r="H24" s="6" t="n">
        <v>21</v>
      </c>
      <c r="I24" s="6" t="n">
        <v>1499.71</v>
      </c>
    </row>
    <row collapsed="false" customFormat="false" customHeight="false" hidden="false" ht="12.1" outlineLevel="0" r="25">
      <c r="A25" s="0"/>
      <c r="B25" s="5" t="s">
        <f>=B24*(ABS(B23)-ABS(B22))</f>
      </c>
      <c r="C25" s="0" t="s">
        <v>357</v>
      </c>
      <c r="D25" s="0"/>
      <c r="E25" s="0"/>
      <c r="F25" s="0"/>
      <c r="G25" s="11" t="n">
        <v>46227</v>
      </c>
      <c r="H25" s="6" t="n">
        <v>4</v>
      </c>
      <c r="I25" s="6" t="n">
        <v>299.67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46227</v>
      </c>
      <c r="H26" s="6" t="n">
        <v>2</v>
      </c>
      <c r="I26" s="6" t="n">
        <v>150.47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11" t="n">
        <v>46244</v>
      </c>
      <c r="H27" s="6" t="n">
        <v>1</v>
      </c>
      <c r="I27" s="6" t="n">
        <v>91.91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11" t="n">
        <v>46244</v>
      </c>
      <c r="H28" s="6" t="n">
        <v>1</v>
      </c>
      <c r="I28" s="6" t="n">
        <v>91.5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11" t="n">
        <v>46251</v>
      </c>
      <c r="H29" s="6" t="n">
        <v>3</v>
      </c>
      <c r="I29" s="6" t="n">
        <v>232.43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11" t="n">
        <v>46251</v>
      </c>
      <c r="H30" s="6" t="n">
        <v>12</v>
      </c>
      <c r="I30" s="6" t="n">
        <v>929.98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11" t="n">
        <v>46253</v>
      </c>
      <c r="H31" s="6" t="n">
        <v>82</v>
      </c>
      <c r="I31" s="6" t="n">
        <v>6682.99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11" t="n">
        <v>46254</v>
      </c>
      <c r="H32" s="6" t="n">
        <v>4</v>
      </c>
      <c r="I32" s="6" t="n">
        <v>312.31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11" t="n">
        <v>46259</v>
      </c>
      <c r="H33" s="6" t="n">
        <v>6</v>
      </c>
      <c r="I33" s="6" t="n">
        <v>460.31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11" t="n">
        <v>46269</v>
      </c>
      <c r="H34" s="6" t="n">
        <v>12</v>
      </c>
      <c r="I34" s="6" t="n">
        <v>840.17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11" t="n">
        <v>46269</v>
      </c>
      <c r="H35" s="6" t="n">
        <v>13</v>
      </c>
      <c r="I35" s="6" t="n">
        <v>912.79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11" t="n">
        <v>46269</v>
      </c>
      <c r="H36" s="6" t="n">
        <v>2</v>
      </c>
      <c r="I36" s="6" t="n">
        <v>141.15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11" t="n">
        <v>46273</v>
      </c>
      <c r="H37" s="6" t="n">
        <v>3</v>
      </c>
      <c r="I37" s="6" t="n">
        <v>210.46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5" t="s">
        <f>=SUM(I2:I37)/SUM(H2:H37)</f>
      </c>
      <c r="I38" s="0" t="s">
        <v>12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6" t="n">
        <v>68.76</v>
      </c>
      <c r="I39" s="0" t="s">
        <v>355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6" t="n">
        <v>244</v>
      </c>
      <c r="I40" s="0" t="s">
        <v>356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5" t="s">
        <f>=H40*(ABS(H39)-ABS(H38))</f>
      </c>
      <c r="I41" s="0" t="s">
        <v>357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117</v>
      </c>
      <c r="B1" s="18" t="s">
        <v>0</v>
      </c>
      <c r="C1" s="18" t="s">
        <v>2</v>
      </c>
      <c r="D1" s="18" t="s">
        <v>358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359</v>
      </c>
      <c r="L1" s="18" t="s">
        <v>360</v>
      </c>
      <c r="M1" s="18" t="s">
        <v>20</v>
      </c>
      <c r="N1" s="18" t="s">
        <v>361</v>
      </c>
      <c r="O1" s="18" t="s">
        <v>362</v>
      </c>
    </row>
    <row collapsed="false" customFormat="false" customHeight="false" hidden="false" ht="12.1" outlineLevel="0" r="2">
      <c r="A2" s="21" t="n">
        <v>45096.020636574</v>
      </c>
      <c r="B2" s="22" t="s">
        <v>363</v>
      </c>
      <c r="C2" s="22" t="s">
        <v>124</v>
      </c>
      <c r="D2" s="22" t="s">
        <v>363</v>
      </c>
      <c r="E2" s="22" t="s">
        <v>363</v>
      </c>
      <c r="F2" s="22" t="s">
        <v>20</v>
      </c>
      <c r="G2" s="23" t="n">
        <v>1</v>
      </c>
      <c r="H2" s="24" t="n">
        <v>6400</v>
      </c>
      <c r="I2" s="24" t="n">
        <v>6400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  <c r="O2" s="22" t="s">
        <v>364</v>
      </c>
    </row>
    <row collapsed="false" customFormat="false" customHeight="false" hidden="false" ht="12.1" outlineLevel="0" r="3">
      <c r="A3" s="20" t="n">
        <v>45096.593761574</v>
      </c>
      <c r="B3" s="16" t="s">
        <v>244</v>
      </c>
      <c r="C3" s="16" t="s">
        <v>365</v>
      </c>
      <c r="D3" s="16" t="s">
        <v>240</v>
      </c>
      <c r="E3" s="16" t="s">
        <v>18</v>
      </c>
      <c r="F3" s="16" t="s">
        <v>20</v>
      </c>
      <c r="G3" s="7" t="n">
        <v>10</v>
      </c>
      <c r="H3" s="6" t="n">
        <v>170.75</v>
      </c>
      <c r="I3" s="6" t="n">
        <v>-1707.5</v>
      </c>
      <c r="J3" s="6" t="n">
        <v>-0</v>
      </c>
      <c r="K3" s="6" t="n">
        <v>-1.36</v>
      </c>
      <c r="L3" s="6" t="n">
        <v>-0</v>
      </c>
      <c r="M3" s="6" t="s">
        <f>=I3+J3+K3+L3</f>
      </c>
      <c r="N3" s="16"/>
      <c r="O3" s="16" t="s">
        <v>364</v>
      </c>
    </row>
    <row collapsed="false" customFormat="false" customHeight="false" hidden="false" ht="12.1" outlineLevel="0" r="4">
      <c r="A4" s="20" t="n">
        <v>45096.595532407</v>
      </c>
      <c r="B4" s="16" t="s">
        <v>17</v>
      </c>
      <c r="C4" s="16" t="s">
        <v>366</v>
      </c>
      <c r="D4" s="16" t="s">
        <v>240</v>
      </c>
      <c r="E4" s="16" t="s">
        <v>18</v>
      </c>
      <c r="F4" s="16" t="s">
        <v>20</v>
      </c>
      <c r="G4" s="7" t="n">
        <v>10</v>
      </c>
      <c r="H4" s="6" t="n">
        <v>242.18</v>
      </c>
      <c r="I4" s="6" t="n">
        <v>-2421.8</v>
      </c>
      <c r="J4" s="6" t="n">
        <v>-0</v>
      </c>
      <c r="K4" s="6" t="n">
        <v>-1.94</v>
      </c>
      <c r="L4" s="6" t="n">
        <v>-0</v>
      </c>
      <c r="M4" s="6" t="s">
        <f>=I4+J4+K4+L4</f>
      </c>
      <c r="N4" s="16"/>
      <c r="O4" s="16" t="s">
        <v>364</v>
      </c>
    </row>
    <row collapsed="false" customFormat="false" customHeight="false" hidden="false" ht="12.1" outlineLevel="0" r="5">
      <c r="A5" s="20" t="n">
        <v>45096.797465278</v>
      </c>
      <c r="B5" s="16" t="s">
        <v>245</v>
      </c>
      <c r="C5" s="16" t="s">
        <v>367</v>
      </c>
      <c r="D5" s="16" t="s">
        <v>240</v>
      </c>
      <c r="E5" s="16" t="s">
        <v>18</v>
      </c>
      <c r="F5" s="16" t="s">
        <v>20</v>
      </c>
      <c r="G5" s="7" t="n">
        <v>40</v>
      </c>
      <c r="H5" s="6" t="n">
        <v>46.015</v>
      </c>
      <c r="I5" s="6" t="n">
        <v>-1840.6</v>
      </c>
      <c r="J5" s="6" t="n">
        <v>-0</v>
      </c>
      <c r="K5" s="6" t="n">
        <v>-1.47</v>
      </c>
      <c r="L5" s="6" t="n">
        <v>-0</v>
      </c>
      <c r="M5" s="6" t="s">
        <f>=I5+J5+K5+L5</f>
      </c>
      <c r="N5" s="16"/>
      <c r="O5" s="16" t="s">
        <v>364</v>
      </c>
    </row>
    <row collapsed="false" customFormat="false" customHeight="false" hidden="false" ht="12.1" outlineLevel="0" r="6">
      <c r="A6" s="20" t="n">
        <v>45096.933738426</v>
      </c>
      <c r="B6" s="16" t="s">
        <v>55</v>
      </c>
      <c r="C6" s="16" t="s">
        <v>368</v>
      </c>
      <c r="D6" s="16" t="s">
        <v>240</v>
      </c>
      <c r="E6" s="16" t="s">
        <v>18</v>
      </c>
      <c r="F6" s="16" t="s">
        <v>20</v>
      </c>
      <c r="G6" s="7" t="n">
        <v>100</v>
      </c>
      <c r="H6" s="6" t="n">
        <v>4.157</v>
      </c>
      <c r="I6" s="6" t="n">
        <v>-415.7</v>
      </c>
      <c r="J6" s="6" t="n">
        <v>-0</v>
      </c>
      <c r="K6" s="6" t="n">
        <v>-0.33</v>
      </c>
      <c r="L6" s="6" t="n">
        <v>-0</v>
      </c>
      <c r="M6" s="6" t="s">
        <f>=I6+J6+K6+L6</f>
      </c>
      <c r="N6" s="16"/>
      <c r="O6" s="16" t="s">
        <v>364</v>
      </c>
    </row>
    <row collapsed="false" customFormat="false" customHeight="false" hidden="false" ht="12.1" outlineLevel="0" r="7">
      <c r="A7" s="21" t="n">
        <v>45111.020636574</v>
      </c>
      <c r="B7" s="22" t="s">
        <v>363</v>
      </c>
      <c r="C7" s="22" t="s">
        <v>124</v>
      </c>
      <c r="D7" s="22" t="s">
        <v>363</v>
      </c>
      <c r="E7" s="22" t="s">
        <v>363</v>
      </c>
      <c r="F7" s="22" t="s">
        <v>20</v>
      </c>
      <c r="G7" s="23" t="n">
        <v>1</v>
      </c>
      <c r="H7" s="24" t="n">
        <v>201.18</v>
      </c>
      <c r="I7" s="24" t="n">
        <v>201.18</v>
      </c>
      <c r="J7" s="24" t="n">
        <v>0</v>
      </c>
      <c r="K7" s="24" t="n">
        <v>-0</v>
      </c>
      <c r="L7" s="24" t="n">
        <v>-0</v>
      </c>
      <c r="M7" s="6" t="s">
        <f>=I7+J7+K7+L7</f>
      </c>
      <c r="N7" s="22"/>
      <c r="O7" s="22" t="s">
        <v>364</v>
      </c>
    </row>
    <row collapsed="false" customFormat="false" customHeight="false" hidden="false" ht="12.1" outlineLevel="0" r="8">
      <c r="A8" s="21" t="n">
        <v>45126.020636574</v>
      </c>
      <c r="B8" s="22" t="s">
        <v>363</v>
      </c>
      <c r="C8" s="22" t="s">
        <v>124</v>
      </c>
      <c r="D8" s="22" t="s">
        <v>363</v>
      </c>
      <c r="E8" s="22" t="s">
        <v>363</v>
      </c>
      <c r="F8" s="22" t="s">
        <v>20</v>
      </c>
      <c r="G8" s="23" t="n">
        <v>1</v>
      </c>
      <c r="H8" s="24" t="n">
        <v>1768.59</v>
      </c>
      <c r="I8" s="24" t="n">
        <v>1768.59</v>
      </c>
      <c r="J8" s="24" t="n">
        <v>0</v>
      </c>
      <c r="K8" s="24" t="n">
        <v>-0</v>
      </c>
      <c r="L8" s="24" t="n">
        <v>-0</v>
      </c>
      <c r="M8" s="6" t="s">
        <f>=I8+J8+K8+L8</f>
      </c>
      <c r="N8" s="22"/>
      <c r="O8" s="22" t="s">
        <v>364</v>
      </c>
    </row>
    <row collapsed="false" customFormat="false" customHeight="false" hidden="false" ht="12.1" outlineLevel="0" r="9">
      <c r="A9" s="20" t="n">
        <v>45127.734594907</v>
      </c>
      <c r="B9" s="16" t="s">
        <v>244</v>
      </c>
      <c r="C9" s="16" t="s">
        <v>365</v>
      </c>
      <c r="D9" s="16" t="s">
        <v>240</v>
      </c>
      <c r="E9" s="16" t="s">
        <v>18</v>
      </c>
      <c r="F9" s="16" t="s">
        <v>20</v>
      </c>
      <c r="G9" s="7" t="n">
        <v>10</v>
      </c>
      <c r="H9" s="6" t="n">
        <v>172.29</v>
      </c>
      <c r="I9" s="6" t="n">
        <v>-1722.9</v>
      </c>
      <c r="J9" s="6" t="n">
        <v>-0</v>
      </c>
      <c r="K9" s="6" t="n">
        <v>-0.86</v>
      </c>
      <c r="L9" s="6" t="n">
        <v>-0</v>
      </c>
      <c r="M9" s="6" t="s">
        <f>=I9+J9+K9+L9</f>
      </c>
      <c r="N9" s="16"/>
      <c r="O9" s="16" t="s">
        <v>364</v>
      </c>
    </row>
    <row collapsed="false" customFormat="false" customHeight="false" hidden="false" ht="12.1" outlineLevel="0" r="10">
      <c r="A10" s="20" t="n">
        <v>45128.565127315</v>
      </c>
      <c r="B10" s="16" t="s">
        <v>246</v>
      </c>
      <c r="C10" s="16" t="s">
        <v>369</v>
      </c>
      <c r="D10" s="16" t="s">
        <v>240</v>
      </c>
      <c r="E10" s="16" t="s">
        <v>82</v>
      </c>
      <c r="F10" s="16" t="s">
        <v>20</v>
      </c>
      <c r="G10" s="7" t="n">
        <v>2</v>
      </c>
      <c r="H10" s="6" t="n">
        <v>100.5</v>
      </c>
      <c r="I10" s="6" t="n">
        <v>-201</v>
      </c>
      <c r="J10" s="6" t="n">
        <v>-1.76</v>
      </c>
      <c r="K10" s="6" t="n">
        <v>-0.12</v>
      </c>
      <c r="L10" s="6" t="n">
        <v>-0</v>
      </c>
      <c r="M10" s="6" t="s">
        <f>=I10+J10+K10+L10</f>
      </c>
      <c r="N10" s="16"/>
      <c r="O10" s="16" t="s">
        <v>364</v>
      </c>
    </row>
    <row collapsed="false" customFormat="false" customHeight="false" hidden="false" ht="12.1" outlineLevel="0" r="11">
      <c r="A11" s="20" t="n">
        <v>45128.566157407</v>
      </c>
      <c r="B11" s="16" t="s">
        <v>247</v>
      </c>
      <c r="C11" s="16" t="s">
        <v>370</v>
      </c>
      <c r="D11" s="16" t="s">
        <v>240</v>
      </c>
      <c r="E11" s="16" t="s">
        <v>82</v>
      </c>
      <c r="F11" s="16" t="s">
        <v>20</v>
      </c>
      <c r="G11" s="7" t="n">
        <v>1</v>
      </c>
      <c r="H11" s="6" t="n">
        <v>100.89</v>
      </c>
      <c r="I11" s="6" t="n">
        <v>-50.45</v>
      </c>
      <c r="J11" s="6" t="n">
        <v>-0.69</v>
      </c>
      <c r="K11" s="6" t="n">
        <v>-0.05</v>
      </c>
      <c r="L11" s="6" t="n">
        <v>-0</v>
      </c>
      <c r="M11" s="6" t="s">
        <f>=I11+J11+K11+L11</f>
      </c>
      <c r="N11" s="16"/>
      <c r="O11" s="16" t="s">
        <v>364</v>
      </c>
    </row>
    <row collapsed="false" customFormat="false" customHeight="false" hidden="false" ht="12.1" outlineLevel="0" r="12">
      <c r="A12" s="21" t="n">
        <v>45139.020636574</v>
      </c>
      <c r="B12" s="22" t="s">
        <v>363</v>
      </c>
      <c r="C12" s="22" t="s">
        <v>124</v>
      </c>
      <c r="D12" s="22" t="s">
        <v>363</v>
      </c>
      <c r="E12" s="22" t="s">
        <v>363</v>
      </c>
      <c r="F12" s="22" t="s">
        <v>20</v>
      </c>
      <c r="G12" s="23" t="n">
        <v>1</v>
      </c>
      <c r="H12" s="24" t="n">
        <v>1000</v>
      </c>
      <c r="I12" s="24" t="n">
        <v>1000</v>
      </c>
      <c r="J12" s="24" t="n">
        <v>0</v>
      </c>
      <c r="K12" s="24" t="n">
        <v>-0</v>
      </c>
      <c r="L12" s="24" t="n">
        <v>-0</v>
      </c>
      <c r="M12" s="6" t="s">
        <f>=I12+J12+K12+L12</f>
      </c>
      <c r="N12" s="22"/>
      <c r="O12" s="22" t="s">
        <v>364</v>
      </c>
    </row>
    <row collapsed="false" customFormat="false" customHeight="false" hidden="false" ht="12.1" outlineLevel="0" r="13">
      <c r="A13" s="20" t="n">
        <v>45139.848425926</v>
      </c>
      <c r="B13" s="16" t="s">
        <v>248</v>
      </c>
      <c r="C13" s="16" t="s">
        <v>371</v>
      </c>
      <c r="D13" s="16" t="s">
        <v>240</v>
      </c>
      <c r="E13" s="16" t="s">
        <v>18</v>
      </c>
      <c r="F13" s="16" t="s">
        <v>20</v>
      </c>
      <c r="G13" s="7" t="n">
        <v>20</v>
      </c>
      <c r="H13" s="6" t="n">
        <v>43.955</v>
      </c>
      <c r="I13" s="6" t="n">
        <v>-879.1</v>
      </c>
      <c r="J13" s="6" t="n">
        <v>-0</v>
      </c>
      <c r="K13" s="6" t="n">
        <v>-0.44</v>
      </c>
      <c r="L13" s="6" t="n">
        <v>-0</v>
      </c>
      <c r="M13" s="6" t="s">
        <f>=I13+J13+K13+L13</f>
      </c>
      <c r="N13" s="16"/>
      <c r="O13" s="16" t="s">
        <v>364</v>
      </c>
    </row>
    <row collapsed="false" customFormat="false" customHeight="false" hidden="false" ht="12.1" outlineLevel="0" r="14">
      <c r="A14" s="25" t="n">
        <v>45145.580972222</v>
      </c>
      <c r="B14" s="26" t="s">
        <v>38</v>
      </c>
      <c r="C14" s="26" t="s">
        <v>372</v>
      </c>
      <c r="D14" s="26" t="s">
        <v>240</v>
      </c>
      <c r="E14" s="26" t="s">
        <v>240</v>
      </c>
      <c r="F14" s="26" t="s">
        <v>20</v>
      </c>
      <c r="G14" s="27" t="n">
        <v>8</v>
      </c>
      <c r="H14" s="28" t="n">
        <v>13.459</v>
      </c>
      <c r="I14" s="28" t="n">
        <v>-107.67</v>
      </c>
      <c r="J14" s="28" t="n">
        <v>-0</v>
      </c>
      <c r="K14" s="28" t="n">
        <v>-0.05</v>
      </c>
      <c r="L14" s="28" t="n">
        <v>-0</v>
      </c>
      <c r="M14" s="6" t="s">
        <f>=I14+J14+K14+L14</f>
      </c>
      <c r="N14" s="26"/>
      <c r="O14" s="26" t="s">
        <v>364</v>
      </c>
    </row>
    <row collapsed="false" customFormat="false" customHeight="false" hidden="false" ht="12.1" outlineLevel="0" r="15">
      <c r="A15" s="25" t="n">
        <v>45145.639803241</v>
      </c>
      <c r="B15" s="26" t="s">
        <v>38</v>
      </c>
      <c r="C15" s="26" t="s">
        <v>372</v>
      </c>
      <c r="D15" s="26" t="s">
        <v>240</v>
      </c>
      <c r="E15" s="26" t="s">
        <v>240</v>
      </c>
      <c r="F15" s="26" t="s">
        <v>20</v>
      </c>
      <c r="G15" s="27" t="n">
        <v>1</v>
      </c>
      <c r="H15" s="28" t="n">
        <v>13.4205</v>
      </c>
      <c r="I15" s="28" t="n">
        <v>-13.42</v>
      </c>
      <c r="J15" s="28" t="n">
        <v>-0</v>
      </c>
      <c r="K15" s="28" t="n">
        <v>-0.01</v>
      </c>
      <c r="L15" s="28" t="n">
        <v>-0</v>
      </c>
      <c r="M15" s="6" t="s">
        <f>=I15+J15+K15+L15</f>
      </c>
      <c r="N15" s="26"/>
      <c r="O15" s="26" t="s">
        <v>364</v>
      </c>
    </row>
    <row collapsed="false" customFormat="false" customHeight="false" hidden="false" ht="12.1" outlineLevel="0" r="16">
      <c r="A16" s="21" t="n">
        <v>45152.020636574</v>
      </c>
      <c r="B16" s="22" t="s">
        <v>363</v>
      </c>
      <c r="C16" s="22" t="s">
        <v>124</v>
      </c>
      <c r="D16" s="22" t="s">
        <v>363</v>
      </c>
      <c r="E16" s="22" t="s">
        <v>363</v>
      </c>
      <c r="F16" s="22" t="s">
        <v>20</v>
      </c>
      <c r="G16" s="23" t="n">
        <v>1</v>
      </c>
      <c r="H16" s="24" t="n">
        <v>1200</v>
      </c>
      <c r="I16" s="24" t="n">
        <v>1200</v>
      </c>
      <c r="J16" s="24" t="n">
        <v>0</v>
      </c>
      <c r="K16" s="24" t="n">
        <v>-0</v>
      </c>
      <c r="L16" s="24" t="n">
        <v>-0</v>
      </c>
      <c r="M16" s="6" t="s">
        <f>=I16+J16+K16+L16</f>
      </c>
      <c r="N16" s="22"/>
      <c r="O16" s="22" t="s">
        <v>364</v>
      </c>
    </row>
    <row collapsed="false" customFormat="false" customHeight="false" hidden="false" ht="12.1" outlineLevel="0" r="17">
      <c r="A17" s="20" t="n">
        <v>45152.496446759</v>
      </c>
      <c r="B17" s="16" t="s">
        <v>249</v>
      </c>
      <c r="C17" s="16" t="s">
        <v>373</v>
      </c>
      <c r="D17" s="16" t="s">
        <v>240</v>
      </c>
      <c r="E17" s="16" t="s">
        <v>18</v>
      </c>
      <c r="F17" s="16" t="s">
        <v>20</v>
      </c>
      <c r="G17" s="7" t="n">
        <v>10</v>
      </c>
      <c r="H17" s="6" t="n">
        <v>79.45</v>
      </c>
      <c r="I17" s="6" t="n">
        <v>-794.5</v>
      </c>
      <c r="J17" s="6" t="n">
        <v>-0</v>
      </c>
      <c r="K17" s="6" t="n">
        <v>-0.64</v>
      </c>
      <c r="L17" s="6" t="n">
        <v>-0</v>
      </c>
      <c r="M17" s="6" t="s">
        <f>=I17+J17+K17+L17</f>
      </c>
      <c r="N17" s="16"/>
      <c r="O17" s="16" t="s">
        <v>364</v>
      </c>
    </row>
    <row collapsed="false" customFormat="false" customHeight="false" hidden="false" ht="12.1" outlineLevel="0" r="18">
      <c r="A18" s="25" t="n">
        <v>45152.497453704</v>
      </c>
      <c r="B18" s="26" t="s">
        <v>38</v>
      </c>
      <c r="C18" s="26" t="s">
        <v>372</v>
      </c>
      <c r="D18" s="26" t="s">
        <v>240</v>
      </c>
      <c r="E18" s="26" t="s">
        <v>240</v>
      </c>
      <c r="F18" s="26" t="s">
        <v>20</v>
      </c>
      <c r="G18" s="27" t="n">
        <v>28</v>
      </c>
      <c r="H18" s="28" t="n">
        <v>13.919</v>
      </c>
      <c r="I18" s="28" t="n">
        <v>-389.73</v>
      </c>
      <c r="J18" s="28" t="n">
        <v>-0</v>
      </c>
      <c r="K18" s="28" t="n">
        <v>-0.19</v>
      </c>
      <c r="L18" s="28" t="n">
        <v>-0</v>
      </c>
      <c r="M18" s="6" t="s">
        <f>=I18+J18+K18+L18</f>
      </c>
      <c r="N18" s="26"/>
      <c r="O18" s="26" t="s">
        <v>364</v>
      </c>
    </row>
    <row collapsed="false" customFormat="false" customHeight="false" hidden="false" ht="12.1" outlineLevel="0" r="19">
      <c r="A19" s="25" t="n">
        <v>45153.563796296</v>
      </c>
      <c r="B19" s="26" t="s">
        <v>38</v>
      </c>
      <c r="C19" s="26" t="s">
        <v>372</v>
      </c>
      <c r="D19" s="26" t="s">
        <v>240</v>
      </c>
      <c r="E19" s="26" t="s">
        <v>240</v>
      </c>
      <c r="F19" s="26" t="s">
        <v>20</v>
      </c>
      <c r="G19" s="27" t="n">
        <v>1</v>
      </c>
      <c r="H19" s="28" t="n">
        <v>13.4455</v>
      </c>
      <c r="I19" s="28" t="n">
        <v>-13.45</v>
      </c>
      <c r="J19" s="28" t="n">
        <v>-0</v>
      </c>
      <c r="K19" s="28" t="n">
        <v>-0.01</v>
      </c>
      <c r="L19" s="28" t="n">
        <v>-0</v>
      </c>
      <c r="M19" s="6" t="s">
        <f>=I19+J19+K19+L19</f>
      </c>
      <c r="N19" s="26"/>
      <c r="O19" s="26" t="s">
        <v>364</v>
      </c>
    </row>
    <row collapsed="false" customFormat="false" customHeight="false" hidden="false" ht="12.1" outlineLevel="0" r="20">
      <c r="A20" s="21" t="n">
        <v>45160.020636574</v>
      </c>
      <c r="B20" s="22" t="s">
        <v>363</v>
      </c>
      <c r="C20" s="22" t="s">
        <v>124</v>
      </c>
      <c r="D20" s="22" t="s">
        <v>363</v>
      </c>
      <c r="E20" s="22" t="s">
        <v>363</v>
      </c>
      <c r="F20" s="22" t="s">
        <v>20</v>
      </c>
      <c r="G20" s="23" t="n">
        <v>1</v>
      </c>
      <c r="H20" s="24" t="n">
        <v>1200</v>
      </c>
      <c r="I20" s="24" t="n">
        <v>1200</v>
      </c>
      <c r="J20" s="24" t="n">
        <v>0</v>
      </c>
      <c r="K20" s="24" t="n">
        <v>-0</v>
      </c>
      <c r="L20" s="24" t="n">
        <v>-0</v>
      </c>
      <c r="M20" s="6" t="s">
        <f>=I20+J20+K20+L20</f>
      </c>
      <c r="N20" s="22"/>
      <c r="O20" s="22" t="s">
        <v>364</v>
      </c>
    </row>
    <row collapsed="false" customFormat="false" customHeight="false" hidden="false" ht="12.1" outlineLevel="0" r="21">
      <c r="A21" s="20" t="n">
        <v>45160.652372685</v>
      </c>
      <c r="B21" s="16" t="s">
        <v>250</v>
      </c>
      <c r="C21" s="16" t="s">
        <v>374</v>
      </c>
      <c r="D21" s="16" t="s">
        <v>240</v>
      </c>
      <c r="E21" s="16" t="s">
        <v>18</v>
      </c>
      <c r="F21" s="16" t="s">
        <v>20</v>
      </c>
      <c r="G21" s="7" t="n">
        <v>10</v>
      </c>
      <c r="H21" s="6" t="n">
        <v>85.04</v>
      </c>
      <c r="I21" s="6" t="n">
        <v>-850.4</v>
      </c>
      <c r="J21" s="6" t="n">
        <v>-0</v>
      </c>
      <c r="K21" s="6" t="n">
        <v>-0.69</v>
      </c>
      <c r="L21" s="6" t="n">
        <v>-0</v>
      </c>
      <c r="M21" s="6" t="s">
        <f>=I21+J21+K21+L21</f>
      </c>
      <c r="N21" s="16"/>
      <c r="O21" s="16" t="s">
        <v>364</v>
      </c>
    </row>
    <row collapsed="false" customFormat="false" customHeight="false" hidden="false" ht="12.1" outlineLevel="0" r="22">
      <c r="A22" s="25" t="n">
        <v>45163.448657407</v>
      </c>
      <c r="B22" s="26" t="s">
        <v>38</v>
      </c>
      <c r="C22" s="26" t="s">
        <v>372</v>
      </c>
      <c r="D22" s="26" t="s">
        <v>240</v>
      </c>
      <c r="E22" s="26" t="s">
        <v>240</v>
      </c>
      <c r="F22" s="26" t="s">
        <v>20</v>
      </c>
      <c r="G22" s="27" t="n">
        <v>26</v>
      </c>
      <c r="H22" s="28" t="n">
        <v>13.0185</v>
      </c>
      <c r="I22" s="28" t="n">
        <v>-338.48</v>
      </c>
      <c r="J22" s="28" t="n">
        <v>-0</v>
      </c>
      <c r="K22" s="28" t="n">
        <v>-0.17</v>
      </c>
      <c r="L22" s="28" t="n">
        <v>-0</v>
      </c>
      <c r="M22" s="6" t="s">
        <f>=I22+J22+K22+L22</f>
      </c>
      <c r="N22" s="26"/>
      <c r="O22" s="26" t="s">
        <v>364</v>
      </c>
    </row>
    <row collapsed="false" customFormat="false" customHeight="false" hidden="false" ht="12.1" outlineLevel="0" r="23">
      <c r="A23" s="21" t="n">
        <v>45166.020636574</v>
      </c>
      <c r="B23" s="22" t="s">
        <v>363</v>
      </c>
      <c r="C23" s="22" t="s">
        <v>124</v>
      </c>
      <c r="D23" s="22" t="s">
        <v>363</v>
      </c>
      <c r="E23" s="22" t="s">
        <v>363</v>
      </c>
      <c r="F23" s="22" t="s">
        <v>20</v>
      </c>
      <c r="G23" s="23" t="n">
        <v>1</v>
      </c>
      <c r="H23" s="24" t="n">
        <v>2000</v>
      </c>
      <c r="I23" s="24" t="n">
        <v>2000</v>
      </c>
      <c r="J23" s="24" t="n">
        <v>0</v>
      </c>
      <c r="K23" s="24" t="n">
        <v>-0</v>
      </c>
      <c r="L23" s="24" t="n">
        <v>-0</v>
      </c>
      <c r="M23" s="6" t="s">
        <f>=I23+J23+K23+L23</f>
      </c>
      <c r="N23" s="22"/>
      <c r="O23" s="22" t="s">
        <v>364</v>
      </c>
    </row>
    <row collapsed="false" customFormat="false" customHeight="false" hidden="false" ht="12.1" outlineLevel="0" r="24">
      <c r="A24" s="20" t="n">
        <v>45166.727407407</v>
      </c>
      <c r="B24" s="16" t="s">
        <v>251</v>
      </c>
      <c r="C24" s="16" t="s">
        <v>375</v>
      </c>
      <c r="D24" s="16" t="s">
        <v>240</v>
      </c>
      <c r="E24" s="16" t="s">
        <v>18</v>
      </c>
      <c r="F24" s="16" t="s">
        <v>20</v>
      </c>
      <c r="G24" s="7" t="n">
        <v>1000</v>
      </c>
      <c r="H24" s="6" t="n">
        <v>1.7095</v>
      </c>
      <c r="I24" s="6" t="n">
        <v>-1709.5</v>
      </c>
      <c r="J24" s="6" t="n">
        <v>-0</v>
      </c>
      <c r="K24" s="6" t="n">
        <v>-1.36</v>
      </c>
      <c r="L24" s="6" t="n">
        <v>-0</v>
      </c>
      <c r="M24" s="6" t="s">
        <f>=I24+J24+K24+L24</f>
      </c>
      <c r="N24" s="16"/>
      <c r="O24" s="16" t="s">
        <v>364</v>
      </c>
    </row>
    <row collapsed="false" customFormat="false" customHeight="false" hidden="false" ht="12.1" outlineLevel="0" r="25">
      <c r="A25" s="21" t="n">
        <v>45167.020636574</v>
      </c>
      <c r="B25" s="22" t="s">
        <v>363</v>
      </c>
      <c r="C25" s="22" t="s">
        <v>124</v>
      </c>
      <c r="D25" s="22" t="s">
        <v>363</v>
      </c>
      <c r="E25" s="22" t="s">
        <v>363</v>
      </c>
      <c r="F25" s="22" t="s">
        <v>20</v>
      </c>
      <c r="G25" s="23" t="n">
        <v>1</v>
      </c>
      <c r="H25" s="24" t="n">
        <v>328.59</v>
      </c>
      <c r="I25" s="24" t="n">
        <v>328.59</v>
      </c>
      <c r="J25" s="24" t="n">
        <v>0</v>
      </c>
      <c r="K25" s="24" t="n">
        <v>-0</v>
      </c>
      <c r="L25" s="24" t="n">
        <v>-0</v>
      </c>
      <c r="M25" s="6" t="s">
        <f>=I25+J25+K25+L25</f>
      </c>
      <c r="N25" s="22"/>
      <c r="O25" s="22" t="s">
        <v>364</v>
      </c>
    </row>
    <row collapsed="false" customFormat="false" customHeight="false" hidden="false" ht="12.1" outlineLevel="0" r="26">
      <c r="A26" s="29" t="n">
        <v>45167.48818287</v>
      </c>
      <c r="B26" s="30" t="s">
        <v>251</v>
      </c>
      <c r="C26" s="30" t="s">
        <v>375</v>
      </c>
      <c r="D26" s="30" t="s">
        <v>241</v>
      </c>
      <c r="E26" s="30" t="s">
        <v>18</v>
      </c>
      <c r="F26" s="30" t="s">
        <v>20</v>
      </c>
      <c r="G26" s="31" t="n">
        <v>-1000</v>
      </c>
      <c r="H26" s="32" t="n">
        <v>2.3445</v>
      </c>
      <c r="I26" s="32" t="n">
        <v>2344.5</v>
      </c>
      <c r="J26" s="32" t="n">
        <v>0</v>
      </c>
      <c r="K26" s="32" t="n">
        <v>-1.87</v>
      </c>
      <c r="L26" s="32" t="n">
        <v>-0</v>
      </c>
      <c r="M26" s="6" t="s">
        <f>=I26+J26+K26+L26</f>
      </c>
      <c r="N26" s="30"/>
      <c r="O26" s="30" t="s">
        <v>364</v>
      </c>
    </row>
    <row collapsed="false" customFormat="false" customHeight="false" hidden="false" ht="12.1" outlineLevel="0" r="27">
      <c r="A27" s="29" t="n">
        <v>45167.898032407</v>
      </c>
      <c r="B27" s="30" t="s">
        <v>245</v>
      </c>
      <c r="C27" s="30" t="s">
        <v>367</v>
      </c>
      <c r="D27" s="30" t="s">
        <v>241</v>
      </c>
      <c r="E27" s="30" t="s">
        <v>18</v>
      </c>
      <c r="F27" s="30" t="s">
        <v>20</v>
      </c>
      <c r="G27" s="31" t="n">
        <v>-20</v>
      </c>
      <c r="H27" s="32" t="n">
        <v>54.015</v>
      </c>
      <c r="I27" s="32" t="n">
        <v>1080.3</v>
      </c>
      <c r="J27" s="32" t="n">
        <v>0</v>
      </c>
      <c r="K27" s="32" t="n">
        <v>-0.87</v>
      </c>
      <c r="L27" s="32" t="n">
        <v>-0</v>
      </c>
      <c r="M27" s="6" t="s">
        <f>=I27+J27+K27+L27</f>
      </c>
      <c r="N27" s="30"/>
      <c r="O27" s="30" t="s">
        <v>364</v>
      </c>
    </row>
    <row collapsed="false" customFormat="false" customHeight="false" hidden="false" ht="12.1" outlineLevel="0" r="28">
      <c r="A28" s="29" t="n">
        <v>45167.898032407</v>
      </c>
      <c r="B28" s="30" t="s">
        <v>245</v>
      </c>
      <c r="C28" s="30" t="s">
        <v>367</v>
      </c>
      <c r="D28" s="30" t="s">
        <v>241</v>
      </c>
      <c r="E28" s="30" t="s">
        <v>18</v>
      </c>
      <c r="F28" s="30" t="s">
        <v>20</v>
      </c>
      <c r="G28" s="31" t="n">
        <v>-20</v>
      </c>
      <c r="H28" s="32" t="n">
        <v>54.015</v>
      </c>
      <c r="I28" s="32" t="n">
        <v>1080.3</v>
      </c>
      <c r="J28" s="32" t="n">
        <v>0</v>
      </c>
      <c r="K28" s="32" t="n">
        <v>-0.87</v>
      </c>
      <c r="L28" s="32" t="n">
        <v>-0</v>
      </c>
      <c r="M28" s="6" t="s">
        <f>=I28+J28+K28+L28</f>
      </c>
      <c r="N28" s="30"/>
      <c r="O28" s="30" t="s">
        <v>364</v>
      </c>
    </row>
    <row collapsed="false" customFormat="false" customHeight="false" hidden="false" ht="12.1" outlineLevel="0" r="29">
      <c r="A29" s="29" t="n">
        <v>45167.898842593</v>
      </c>
      <c r="B29" s="30" t="s">
        <v>250</v>
      </c>
      <c r="C29" s="30" t="s">
        <v>374</v>
      </c>
      <c r="D29" s="30" t="s">
        <v>241</v>
      </c>
      <c r="E29" s="30" t="s">
        <v>18</v>
      </c>
      <c r="F29" s="30" t="s">
        <v>20</v>
      </c>
      <c r="G29" s="31" t="n">
        <v>-10</v>
      </c>
      <c r="H29" s="32" t="n">
        <v>82.85</v>
      </c>
      <c r="I29" s="32" t="n">
        <v>828.5</v>
      </c>
      <c r="J29" s="32" t="n">
        <v>0</v>
      </c>
      <c r="K29" s="32" t="n">
        <v>-0.66</v>
      </c>
      <c r="L29" s="32" t="n">
        <v>-0</v>
      </c>
      <c r="M29" s="6" t="s">
        <f>=I29+J29+K29+L29</f>
      </c>
      <c r="N29" s="30"/>
      <c r="O29" s="30" t="s">
        <v>364</v>
      </c>
    </row>
    <row collapsed="false" customFormat="false" customHeight="false" hidden="false" ht="12.1" outlineLevel="0" r="30">
      <c r="A30" s="29" t="n">
        <v>45167.899189815</v>
      </c>
      <c r="B30" s="30" t="s">
        <v>248</v>
      </c>
      <c r="C30" s="30" t="s">
        <v>371</v>
      </c>
      <c r="D30" s="30" t="s">
        <v>241</v>
      </c>
      <c r="E30" s="30" t="s">
        <v>18</v>
      </c>
      <c r="F30" s="30" t="s">
        <v>20</v>
      </c>
      <c r="G30" s="31" t="n">
        <v>-20</v>
      </c>
      <c r="H30" s="32" t="n">
        <v>41.515</v>
      </c>
      <c r="I30" s="32" t="n">
        <v>830.3</v>
      </c>
      <c r="J30" s="32" t="n">
        <v>0</v>
      </c>
      <c r="K30" s="32" t="n">
        <v>-0.67</v>
      </c>
      <c r="L30" s="32" t="n">
        <v>-0</v>
      </c>
      <c r="M30" s="6" t="s">
        <f>=I30+J30+K30+L30</f>
      </c>
      <c r="N30" s="30"/>
      <c r="O30" s="30" t="s">
        <v>364</v>
      </c>
    </row>
    <row collapsed="false" customFormat="false" customHeight="false" hidden="false" ht="12.1" outlineLevel="0" r="31">
      <c r="A31" s="20" t="n">
        <v>45167.901770833</v>
      </c>
      <c r="B31" s="16" t="s">
        <v>252</v>
      </c>
      <c r="C31" s="16" t="s">
        <v>376</v>
      </c>
      <c r="D31" s="16" t="s">
        <v>240</v>
      </c>
      <c r="E31" s="16" t="s">
        <v>18</v>
      </c>
      <c r="F31" s="16" t="s">
        <v>20</v>
      </c>
      <c r="G31" s="7" t="n">
        <v>1</v>
      </c>
      <c r="H31" s="6" t="n">
        <v>6741.5</v>
      </c>
      <c r="I31" s="6" t="n">
        <v>-6741.5</v>
      </c>
      <c r="J31" s="6" t="n">
        <v>-0</v>
      </c>
      <c r="K31" s="6" t="n">
        <v>-5.39</v>
      </c>
      <c r="L31" s="6" t="n">
        <v>-0</v>
      </c>
      <c r="M31" s="6" t="s">
        <f>=I31+J31+K31+L31</f>
      </c>
      <c r="N31" s="16"/>
      <c r="O31" s="16" t="s">
        <v>364</v>
      </c>
    </row>
    <row collapsed="false" customFormat="false" customHeight="false" hidden="false" ht="12.1" outlineLevel="0" r="32">
      <c r="A32" s="21" t="n">
        <v>45168.020636574</v>
      </c>
      <c r="B32" s="22" t="s">
        <v>363</v>
      </c>
      <c r="C32" s="22" t="s">
        <v>124</v>
      </c>
      <c r="D32" s="22" t="s">
        <v>363</v>
      </c>
      <c r="E32" s="22" t="s">
        <v>363</v>
      </c>
      <c r="F32" s="22" t="s">
        <v>20</v>
      </c>
      <c r="G32" s="23" t="n">
        <v>1</v>
      </c>
      <c r="H32" s="24" t="n">
        <v>3000</v>
      </c>
      <c r="I32" s="24" t="n">
        <v>3000</v>
      </c>
      <c r="J32" s="24" t="n">
        <v>0</v>
      </c>
      <c r="K32" s="24" t="n">
        <v>-0</v>
      </c>
      <c r="L32" s="24" t="n">
        <v>-0</v>
      </c>
      <c r="M32" s="6" t="s">
        <f>=I32+J32+K32+L32</f>
      </c>
      <c r="N32" s="22"/>
      <c r="O32" s="22" t="s">
        <v>364</v>
      </c>
    </row>
    <row collapsed="false" customFormat="false" customHeight="false" hidden="false" ht="12.1" outlineLevel="0" r="33">
      <c r="A33" s="21" t="n">
        <v>45168.020636574</v>
      </c>
      <c r="B33" s="22" t="s">
        <v>377</v>
      </c>
      <c r="C33" s="22" t="s">
        <v>378</v>
      </c>
      <c r="D33" s="22" t="s">
        <v>377</v>
      </c>
      <c r="E33" s="22" t="s">
        <v>377</v>
      </c>
      <c r="F33" s="22" t="s">
        <v>20</v>
      </c>
      <c r="G33" s="23" t="n">
        <v>1</v>
      </c>
      <c r="H33" s="24" t="n">
        <v>1.17</v>
      </c>
      <c r="I33" s="24" t="n">
        <v>1.17</v>
      </c>
      <c r="J33" s="24" t="n">
        <v>0</v>
      </c>
      <c r="K33" s="24" t="n">
        <v>-0</v>
      </c>
      <c r="L33" s="24" t="n">
        <v>-0</v>
      </c>
      <c r="M33" s="6" t="s">
        <f>=I33+J33+K33+L33</f>
      </c>
      <c r="N33" s="22"/>
      <c r="O33" s="22" t="s">
        <v>364</v>
      </c>
    </row>
    <row collapsed="false" customFormat="false" customHeight="false" hidden="false" ht="12.1" outlineLevel="0" r="34">
      <c r="A34" s="20" t="n">
        <v>45168.5565625</v>
      </c>
      <c r="B34" s="16" t="s">
        <v>253</v>
      </c>
      <c r="C34" s="16" t="s">
        <v>379</v>
      </c>
      <c r="D34" s="16" t="s">
        <v>240</v>
      </c>
      <c r="E34" s="16" t="s">
        <v>18</v>
      </c>
      <c r="F34" s="16" t="s">
        <v>20</v>
      </c>
      <c r="G34" s="7" t="n">
        <v>5</v>
      </c>
      <c r="H34" s="6" t="n">
        <v>555.3</v>
      </c>
      <c r="I34" s="6" t="n">
        <v>-2776.5</v>
      </c>
      <c r="J34" s="6" t="n">
        <v>-0</v>
      </c>
      <c r="K34" s="6" t="n">
        <v>-2.22</v>
      </c>
      <c r="L34" s="6" t="n">
        <v>-0</v>
      </c>
      <c r="M34" s="6" t="s">
        <f>=I34+J34+K34+L34</f>
      </c>
      <c r="N34" s="16"/>
      <c r="O34" s="16" t="s">
        <v>364</v>
      </c>
    </row>
    <row collapsed="false" customFormat="false" customHeight="false" hidden="false" ht="12.1" outlineLevel="0" r="35">
      <c r="A35" s="25" t="n">
        <v>45168.647071759</v>
      </c>
      <c r="B35" s="26" t="s">
        <v>38</v>
      </c>
      <c r="C35" s="26" t="s">
        <v>372</v>
      </c>
      <c r="D35" s="26" t="s">
        <v>241</v>
      </c>
      <c r="E35" s="26" t="s">
        <v>241</v>
      </c>
      <c r="F35" s="26" t="s">
        <v>20</v>
      </c>
      <c r="G35" s="27" t="n">
        <v>-64</v>
      </c>
      <c r="H35" s="28" t="n">
        <v>13.1035</v>
      </c>
      <c r="I35" s="28" t="n">
        <v>838.62</v>
      </c>
      <c r="J35" s="28" t="n">
        <v>0</v>
      </c>
      <c r="K35" s="28" t="n">
        <v>-0.42</v>
      </c>
      <c r="L35" s="28" t="n">
        <v>-0</v>
      </c>
      <c r="M35" s="6" t="s">
        <f>=I35+J35+K35+L35</f>
      </c>
      <c r="N35" s="26"/>
      <c r="O35" s="26" t="s">
        <v>364</v>
      </c>
    </row>
    <row collapsed="false" customFormat="false" customHeight="false" hidden="false" ht="12.1" outlineLevel="0" r="36">
      <c r="A36" s="20" t="n">
        <v>45168.648229167</v>
      </c>
      <c r="B36" s="16" t="s">
        <v>253</v>
      </c>
      <c r="C36" s="16" t="s">
        <v>379</v>
      </c>
      <c r="D36" s="16" t="s">
        <v>240</v>
      </c>
      <c r="E36" s="16" t="s">
        <v>18</v>
      </c>
      <c r="F36" s="16" t="s">
        <v>20</v>
      </c>
      <c r="G36" s="7" t="n">
        <v>2</v>
      </c>
      <c r="H36" s="6" t="n">
        <v>555.25</v>
      </c>
      <c r="I36" s="6" t="n">
        <v>-1110.5</v>
      </c>
      <c r="J36" s="6" t="n">
        <v>-0</v>
      </c>
      <c r="K36" s="6" t="n">
        <v>-0.89</v>
      </c>
      <c r="L36" s="6" t="n">
        <v>-0</v>
      </c>
      <c r="M36" s="6" t="s">
        <f>=I36+J36+K36+L36</f>
      </c>
      <c r="N36" s="16"/>
      <c r="O36" s="16" t="s">
        <v>364</v>
      </c>
    </row>
    <row collapsed="false" customFormat="false" customHeight="false" hidden="false" ht="12.1" outlineLevel="0" r="37">
      <c r="A37" s="21" t="n">
        <v>45169.020636574</v>
      </c>
      <c r="B37" s="22" t="s">
        <v>363</v>
      </c>
      <c r="C37" s="22" t="s">
        <v>124</v>
      </c>
      <c r="D37" s="22" t="s">
        <v>363</v>
      </c>
      <c r="E37" s="22" t="s">
        <v>363</v>
      </c>
      <c r="F37" s="22" t="s">
        <v>20</v>
      </c>
      <c r="G37" s="23" t="n">
        <v>1</v>
      </c>
      <c r="H37" s="24" t="n">
        <v>10</v>
      </c>
      <c r="I37" s="24" t="n">
        <v>10</v>
      </c>
      <c r="J37" s="24" t="n">
        <v>0</v>
      </c>
      <c r="K37" s="24" t="n">
        <v>-0</v>
      </c>
      <c r="L37" s="24" t="n">
        <v>-0</v>
      </c>
      <c r="M37" s="6" t="s">
        <f>=I37+J37+K37+L37</f>
      </c>
      <c r="N37" s="22"/>
      <c r="O37" s="22" t="s">
        <v>364</v>
      </c>
    </row>
    <row collapsed="false" customFormat="false" customHeight="false" hidden="false" ht="12.1" outlineLevel="0" r="38">
      <c r="A38" s="21" t="n">
        <v>45188.020636574</v>
      </c>
      <c r="B38" s="22" t="s">
        <v>377</v>
      </c>
      <c r="C38" s="22" t="s">
        <v>380</v>
      </c>
      <c r="D38" s="22" t="s">
        <v>377</v>
      </c>
      <c r="E38" s="22" t="s">
        <v>377</v>
      </c>
      <c r="F38" s="22" t="s">
        <v>20</v>
      </c>
      <c r="G38" s="23" t="n">
        <v>1</v>
      </c>
      <c r="H38" s="24" t="n">
        <v>4.56</v>
      </c>
      <c r="I38" s="24" t="n">
        <v>4.56</v>
      </c>
      <c r="J38" s="24" t="n">
        <v>0</v>
      </c>
      <c r="K38" s="24" t="n">
        <v>-0</v>
      </c>
      <c r="L38" s="24" t="n">
        <v>-0</v>
      </c>
      <c r="M38" s="6" t="s">
        <f>=I38+J38+K38+L38</f>
      </c>
      <c r="N38" s="22"/>
      <c r="O38" s="22" t="s">
        <v>364</v>
      </c>
    </row>
    <row collapsed="false" customFormat="false" customHeight="false" hidden="false" ht="12.1" outlineLevel="0" r="39">
      <c r="A39" s="21" t="n">
        <v>45208.020636574</v>
      </c>
      <c r="B39" s="22" t="s">
        <v>363</v>
      </c>
      <c r="C39" s="22" t="s">
        <v>124</v>
      </c>
      <c r="D39" s="22" t="s">
        <v>363</v>
      </c>
      <c r="E39" s="22" t="s">
        <v>363</v>
      </c>
      <c r="F39" s="22" t="s">
        <v>20</v>
      </c>
      <c r="G39" s="23" t="n">
        <v>1</v>
      </c>
      <c r="H39" s="24" t="n">
        <v>1131.79</v>
      </c>
      <c r="I39" s="24" t="n">
        <v>1131.79</v>
      </c>
      <c r="J39" s="24" t="n">
        <v>0</v>
      </c>
      <c r="K39" s="24" t="n">
        <v>-0</v>
      </c>
      <c r="L39" s="24" t="n">
        <v>-0</v>
      </c>
      <c r="M39" s="6" t="s">
        <f>=I39+J39+K39+L39</f>
      </c>
      <c r="N39" s="22"/>
      <c r="O39" s="22" t="s">
        <v>364</v>
      </c>
    </row>
    <row collapsed="false" customFormat="false" customHeight="false" hidden="false" ht="12.1" outlineLevel="0" r="40">
      <c r="A40" s="20" t="n">
        <v>45208.437175926</v>
      </c>
      <c r="B40" s="16" t="s">
        <v>253</v>
      </c>
      <c r="C40" s="16" t="s">
        <v>379</v>
      </c>
      <c r="D40" s="16" t="s">
        <v>240</v>
      </c>
      <c r="E40" s="16" t="s">
        <v>18</v>
      </c>
      <c r="F40" s="16" t="s">
        <v>20</v>
      </c>
      <c r="G40" s="7" t="n">
        <v>2</v>
      </c>
      <c r="H40" s="6" t="n">
        <v>541.1</v>
      </c>
      <c r="I40" s="6" t="n">
        <v>-1082.2</v>
      </c>
      <c r="J40" s="6" t="n">
        <v>-0</v>
      </c>
      <c r="K40" s="6" t="n">
        <v>-0.73</v>
      </c>
      <c r="L40" s="6" t="n">
        <v>-0</v>
      </c>
      <c r="M40" s="6" t="s">
        <f>=I40+J40+K40+L40</f>
      </c>
      <c r="N40" s="16"/>
      <c r="O40" s="16" t="s">
        <v>364</v>
      </c>
    </row>
    <row collapsed="false" customFormat="false" customHeight="false" hidden="false" ht="12.1" outlineLevel="0" r="41">
      <c r="A41" s="29" t="n">
        <v>45210.971180556</v>
      </c>
      <c r="B41" s="30" t="s">
        <v>55</v>
      </c>
      <c r="C41" s="30" t="s">
        <v>368</v>
      </c>
      <c r="D41" s="30" t="s">
        <v>241</v>
      </c>
      <c r="E41" s="30" t="s">
        <v>18</v>
      </c>
      <c r="F41" s="30" t="s">
        <v>20</v>
      </c>
      <c r="G41" s="31" t="n">
        <v>-100</v>
      </c>
      <c r="H41" s="32" t="n">
        <v>4.3595</v>
      </c>
      <c r="I41" s="32" t="n">
        <v>435.95</v>
      </c>
      <c r="J41" s="32" t="n">
        <v>0</v>
      </c>
      <c r="K41" s="32" t="n">
        <v>-0.22</v>
      </c>
      <c r="L41" s="32" t="n">
        <v>-0</v>
      </c>
      <c r="M41" s="6" t="s">
        <f>=I41+J41+K41+L41</f>
      </c>
      <c r="N41" s="30"/>
      <c r="O41" s="30" t="s">
        <v>364</v>
      </c>
    </row>
    <row collapsed="false" customFormat="false" customHeight="false" hidden="false" ht="12.1" outlineLevel="0" r="42">
      <c r="A42" s="29" t="n">
        <v>45210.971412037</v>
      </c>
      <c r="B42" s="30" t="s">
        <v>252</v>
      </c>
      <c r="C42" s="30" t="s">
        <v>376</v>
      </c>
      <c r="D42" s="30" t="s">
        <v>241</v>
      </c>
      <c r="E42" s="30" t="s">
        <v>18</v>
      </c>
      <c r="F42" s="30" t="s">
        <v>20</v>
      </c>
      <c r="G42" s="31" t="n">
        <v>-1</v>
      </c>
      <c r="H42" s="32" t="n">
        <v>6926</v>
      </c>
      <c r="I42" s="32" t="n">
        <v>6926</v>
      </c>
      <c r="J42" s="32" t="n">
        <v>0</v>
      </c>
      <c r="K42" s="32" t="n">
        <v>-3.46</v>
      </c>
      <c r="L42" s="32" t="n">
        <v>-0</v>
      </c>
      <c r="M42" s="6" t="s">
        <f>=I42+J42+K42+L42</f>
      </c>
      <c r="N42" s="30"/>
      <c r="O42" s="30" t="s">
        <v>364</v>
      </c>
    </row>
    <row collapsed="false" customFormat="false" customHeight="false" hidden="false" ht="12.1" outlineLevel="0" r="43">
      <c r="A43" s="29" t="n">
        <v>45210.971736111</v>
      </c>
      <c r="B43" s="30" t="s">
        <v>17</v>
      </c>
      <c r="C43" s="30" t="s">
        <v>366</v>
      </c>
      <c r="D43" s="30" t="s">
        <v>241</v>
      </c>
      <c r="E43" s="30" t="s">
        <v>18</v>
      </c>
      <c r="F43" s="30" t="s">
        <v>20</v>
      </c>
      <c r="G43" s="31" t="n">
        <v>-10</v>
      </c>
      <c r="H43" s="32" t="n">
        <v>261.36</v>
      </c>
      <c r="I43" s="32" t="n">
        <v>2613.6</v>
      </c>
      <c r="J43" s="32" t="n">
        <v>0</v>
      </c>
      <c r="K43" s="32" t="n">
        <v>-2.09</v>
      </c>
      <c r="L43" s="32" t="n">
        <v>-0</v>
      </c>
      <c r="M43" s="6" t="s">
        <f>=I43+J43+K43+L43</f>
      </c>
      <c r="N43" s="30"/>
      <c r="O43" s="30" t="s">
        <v>364</v>
      </c>
    </row>
    <row collapsed="false" customFormat="false" customHeight="false" hidden="false" ht="12.1" outlineLevel="0" r="44">
      <c r="A44" s="20" t="n">
        <v>45210.974594907</v>
      </c>
      <c r="B44" s="16" t="s">
        <v>250</v>
      </c>
      <c r="C44" s="16" t="s">
        <v>374</v>
      </c>
      <c r="D44" s="16" t="s">
        <v>240</v>
      </c>
      <c r="E44" s="16" t="s">
        <v>18</v>
      </c>
      <c r="F44" s="16" t="s">
        <v>20</v>
      </c>
      <c r="G44" s="7" t="n">
        <v>10</v>
      </c>
      <c r="H44" s="6" t="n">
        <v>75.76</v>
      </c>
      <c r="I44" s="6" t="n">
        <v>-757.6</v>
      </c>
      <c r="J44" s="6" t="n">
        <v>-0</v>
      </c>
      <c r="K44" s="6" t="n">
        <v>-0.38</v>
      </c>
      <c r="L44" s="6" t="n">
        <v>-0</v>
      </c>
      <c r="M44" s="6" t="s">
        <f>=I44+J44+K44+L44</f>
      </c>
      <c r="N44" s="16"/>
      <c r="O44" s="16" t="s">
        <v>364</v>
      </c>
    </row>
    <row collapsed="false" customFormat="false" customHeight="false" hidden="false" ht="12.1" outlineLevel="0" r="45">
      <c r="A45" s="20" t="n">
        <v>45210.9771875</v>
      </c>
      <c r="B45" s="16" t="s">
        <v>252</v>
      </c>
      <c r="C45" s="16" t="s">
        <v>376</v>
      </c>
      <c r="D45" s="16" t="s">
        <v>240</v>
      </c>
      <c r="E45" s="16" t="s">
        <v>18</v>
      </c>
      <c r="F45" s="16" t="s">
        <v>20</v>
      </c>
      <c r="G45" s="7" t="n">
        <v>1</v>
      </c>
      <c r="H45" s="6" t="n">
        <v>6960</v>
      </c>
      <c r="I45" s="6" t="n">
        <v>-6960</v>
      </c>
      <c r="J45" s="6" t="n">
        <v>-0</v>
      </c>
      <c r="K45" s="6" t="n">
        <v>-5.57</v>
      </c>
      <c r="L45" s="6" t="n">
        <v>-0</v>
      </c>
      <c r="M45" s="6" t="s">
        <f>=I45+J45+K45+L45</f>
      </c>
      <c r="N45" s="16"/>
      <c r="O45" s="16" t="s">
        <v>364</v>
      </c>
    </row>
    <row collapsed="false" customFormat="false" customHeight="false" hidden="false" ht="12.1" outlineLevel="0" r="46">
      <c r="A46" s="20" t="n">
        <v>45210.982395833</v>
      </c>
      <c r="B46" s="16" t="s">
        <v>250</v>
      </c>
      <c r="C46" s="16" t="s">
        <v>374</v>
      </c>
      <c r="D46" s="16" t="s">
        <v>240</v>
      </c>
      <c r="E46" s="16" t="s">
        <v>18</v>
      </c>
      <c r="F46" s="16" t="s">
        <v>20</v>
      </c>
      <c r="G46" s="7" t="n">
        <v>30</v>
      </c>
      <c r="H46" s="6" t="n">
        <v>76.27</v>
      </c>
      <c r="I46" s="6" t="n">
        <v>-2288.1</v>
      </c>
      <c r="J46" s="6" t="n">
        <v>-0</v>
      </c>
      <c r="K46" s="6" t="n">
        <v>-1.82</v>
      </c>
      <c r="L46" s="6" t="n">
        <v>-0</v>
      </c>
      <c r="M46" s="6" t="s">
        <f>=I46+J46+K46+L46</f>
      </c>
      <c r="N46" s="16"/>
      <c r="O46" s="16" t="s">
        <v>364</v>
      </c>
    </row>
    <row collapsed="false" customFormat="false" customHeight="false" hidden="false" ht="12.1" outlineLevel="0" r="47">
      <c r="A47" s="29" t="n">
        <v>45210.992233796</v>
      </c>
      <c r="B47" s="30" t="s">
        <v>253</v>
      </c>
      <c r="C47" s="30" t="s">
        <v>379</v>
      </c>
      <c r="D47" s="30" t="s">
        <v>241</v>
      </c>
      <c r="E47" s="30" t="s">
        <v>18</v>
      </c>
      <c r="F47" s="30" t="s">
        <v>20</v>
      </c>
      <c r="G47" s="31" t="n">
        <v>-9</v>
      </c>
      <c r="H47" s="32" t="n">
        <v>542.05</v>
      </c>
      <c r="I47" s="32" t="n">
        <v>4878.45</v>
      </c>
      <c r="J47" s="32" t="n">
        <v>0</v>
      </c>
      <c r="K47" s="32" t="n">
        <v>-3.9</v>
      </c>
      <c r="L47" s="32" t="n">
        <v>-0</v>
      </c>
      <c r="M47" s="6" t="s">
        <f>=I47+J47+K47+L47</f>
      </c>
      <c r="N47" s="30"/>
      <c r="O47" s="30" t="s">
        <v>364</v>
      </c>
    </row>
    <row collapsed="false" customFormat="false" customHeight="false" hidden="false" ht="12.1" outlineLevel="0" r="48">
      <c r="A48" s="29" t="n">
        <v>45210.992488426</v>
      </c>
      <c r="B48" s="30" t="s">
        <v>249</v>
      </c>
      <c r="C48" s="30" t="s">
        <v>373</v>
      </c>
      <c r="D48" s="30" t="s">
        <v>241</v>
      </c>
      <c r="E48" s="30" t="s">
        <v>18</v>
      </c>
      <c r="F48" s="30" t="s">
        <v>20</v>
      </c>
      <c r="G48" s="31" t="n">
        <v>-10</v>
      </c>
      <c r="H48" s="32" t="n">
        <v>78.65</v>
      </c>
      <c r="I48" s="32" t="n">
        <v>786.5</v>
      </c>
      <c r="J48" s="32" t="n">
        <v>0</v>
      </c>
      <c r="K48" s="32" t="n">
        <v>-0.63</v>
      </c>
      <c r="L48" s="32" t="n">
        <v>-0</v>
      </c>
      <c r="M48" s="6" t="s">
        <f>=I48+J48+K48+L48</f>
      </c>
      <c r="N48" s="30"/>
      <c r="O48" s="30" t="s">
        <v>364</v>
      </c>
    </row>
    <row collapsed="false" customFormat="false" customHeight="false" hidden="false" ht="12.1" outlineLevel="0" r="49">
      <c r="A49" s="29" t="n">
        <v>45210.992939815</v>
      </c>
      <c r="B49" s="30" t="s">
        <v>250</v>
      </c>
      <c r="C49" s="30" t="s">
        <v>374</v>
      </c>
      <c r="D49" s="30" t="s">
        <v>241</v>
      </c>
      <c r="E49" s="30" t="s">
        <v>18</v>
      </c>
      <c r="F49" s="30" t="s">
        <v>20</v>
      </c>
      <c r="G49" s="31" t="n">
        <v>-40</v>
      </c>
      <c r="H49" s="32" t="n">
        <v>75.97</v>
      </c>
      <c r="I49" s="32" t="n">
        <v>3038.8</v>
      </c>
      <c r="J49" s="32" t="n">
        <v>0</v>
      </c>
      <c r="K49" s="32" t="n">
        <v>-2.43</v>
      </c>
      <c r="L49" s="32" t="n">
        <v>-0</v>
      </c>
      <c r="M49" s="6" t="s">
        <f>=I49+J49+K49+L49</f>
      </c>
      <c r="N49" s="30"/>
      <c r="O49" s="30" t="s">
        <v>364</v>
      </c>
    </row>
    <row collapsed="false" customFormat="false" customHeight="false" hidden="false" ht="12.1" outlineLevel="0" r="50">
      <c r="A50" s="29" t="n">
        <v>45210.993391204</v>
      </c>
      <c r="B50" s="30" t="s">
        <v>244</v>
      </c>
      <c r="C50" s="30" t="s">
        <v>365</v>
      </c>
      <c r="D50" s="30" t="s">
        <v>241</v>
      </c>
      <c r="E50" s="30" t="s">
        <v>18</v>
      </c>
      <c r="F50" s="30" t="s">
        <v>20</v>
      </c>
      <c r="G50" s="31" t="n">
        <v>-20</v>
      </c>
      <c r="H50" s="32" t="n">
        <v>167.78</v>
      </c>
      <c r="I50" s="32" t="n">
        <v>3355.6</v>
      </c>
      <c r="J50" s="32" t="n">
        <v>0</v>
      </c>
      <c r="K50" s="32" t="n">
        <v>-2.69</v>
      </c>
      <c r="L50" s="32" t="n">
        <v>-0</v>
      </c>
      <c r="M50" s="6" t="s">
        <f>=I50+J50+K50+L50</f>
      </c>
      <c r="N50" s="30"/>
      <c r="O50" s="30" t="s">
        <v>364</v>
      </c>
    </row>
    <row collapsed="false" customFormat="false" customHeight="false" hidden="false" ht="12.1" outlineLevel="0" r="51">
      <c r="A51" s="29" t="n">
        <v>45210.994016204</v>
      </c>
      <c r="B51" s="30" t="s">
        <v>252</v>
      </c>
      <c r="C51" s="30" t="s">
        <v>376</v>
      </c>
      <c r="D51" s="30" t="s">
        <v>241</v>
      </c>
      <c r="E51" s="30" t="s">
        <v>18</v>
      </c>
      <c r="F51" s="30" t="s">
        <v>20</v>
      </c>
      <c r="G51" s="31" t="n">
        <v>-1</v>
      </c>
      <c r="H51" s="32" t="n">
        <v>6908</v>
      </c>
      <c r="I51" s="32" t="n">
        <v>6908</v>
      </c>
      <c r="J51" s="32" t="n">
        <v>0</v>
      </c>
      <c r="K51" s="32" t="n">
        <v>-3.45</v>
      </c>
      <c r="L51" s="32" t="n">
        <v>-0</v>
      </c>
      <c r="M51" s="6" t="s">
        <f>=I51+J51+K51+L51</f>
      </c>
      <c r="N51" s="30"/>
      <c r="O51" s="30" t="s">
        <v>364</v>
      </c>
    </row>
    <row collapsed="false" customFormat="false" customHeight="false" hidden="false" ht="12.1" outlineLevel="0" r="52">
      <c r="A52" s="20" t="n">
        <v>45211.437673611</v>
      </c>
      <c r="B52" s="16" t="s">
        <v>250</v>
      </c>
      <c r="C52" s="16" t="s">
        <v>374</v>
      </c>
      <c r="D52" s="16" t="s">
        <v>240</v>
      </c>
      <c r="E52" s="16" t="s">
        <v>18</v>
      </c>
      <c r="F52" s="16" t="s">
        <v>20</v>
      </c>
      <c r="G52" s="7" t="n">
        <v>250</v>
      </c>
      <c r="H52" s="6" t="n">
        <v>75.2</v>
      </c>
      <c r="I52" s="6" t="n">
        <v>-18800</v>
      </c>
      <c r="J52" s="6" t="n">
        <v>-0</v>
      </c>
      <c r="K52" s="6" t="n">
        <v>-9.4</v>
      </c>
      <c r="L52" s="6" t="n">
        <v>-0</v>
      </c>
      <c r="M52" s="6" t="s">
        <f>=I52+J52+K52+L52</f>
      </c>
      <c r="N52" s="16"/>
      <c r="O52" s="16" t="s">
        <v>364</v>
      </c>
    </row>
    <row collapsed="false" customFormat="false" customHeight="false" hidden="false" ht="12.1" outlineLevel="0" r="53">
      <c r="A53" s="29" t="n">
        <v>45211.463310185</v>
      </c>
      <c r="B53" s="30" t="s">
        <v>250</v>
      </c>
      <c r="C53" s="30" t="s">
        <v>374</v>
      </c>
      <c r="D53" s="30" t="s">
        <v>241</v>
      </c>
      <c r="E53" s="30" t="s">
        <v>18</v>
      </c>
      <c r="F53" s="30" t="s">
        <v>20</v>
      </c>
      <c r="G53" s="31" t="n">
        <v>-250</v>
      </c>
      <c r="H53" s="32" t="n">
        <v>76.46</v>
      </c>
      <c r="I53" s="32" t="n">
        <v>19115</v>
      </c>
      <c r="J53" s="32" t="n">
        <v>0</v>
      </c>
      <c r="K53" s="32" t="n">
        <v>-15.3</v>
      </c>
      <c r="L53" s="32" t="n">
        <v>-0</v>
      </c>
      <c r="M53" s="6" t="s">
        <f>=I53+J53+K53+L53</f>
      </c>
      <c r="N53" s="30"/>
      <c r="O53" s="30" t="s">
        <v>364</v>
      </c>
    </row>
    <row collapsed="false" customFormat="false" customHeight="false" hidden="false" ht="12.1" outlineLevel="0" r="54">
      <c r="A54" s="20" t="n">
        <v>45211.46744213</v>
      </c>
      <c r="B54" s="16" t="s">
        <v>244</v>
      </c>
      <c r="C54" s="16" t="s">
        <v>365</v>
      </c>
      <c r="D54" s="16" t="s">
        <v>240</v>
      </c>
      <c r="E54" s="16" t="s">
        <v>18</v>
      </c>
      <c r="F54" s="16" t="s">
        <v>20</v>
      </c>
      <c r="G54" s="7" t="n">
        <v>110</v>
      </c>
      <c r="H54" s="6" t="n">
        <v>168.95</v>
      </c>
      <c r="I54" s="6" t="n">
        <v>-18584.5</v>
      </c>
      <c r="J54" s="6" t="n">
        <v>-0</v>
      </c>
      <c r="K54" s="6" t="n">
        <v>-14.87</v>
      </c>
      <c r="L54" s="6" t="n">
        <v>-0</v>
      </c>
      <c r="M54" s="6" t="s">
        <f>=I54+J54+K54+L54</f>
      </c>
      <c r="N54" s="16"/>
      <c r="O54" s="16" t="s">
        <v>364</v>
      </c>
    </row>
    <row collapsed="false" customFormat="false" customHeight="false" hidden="false" ht="12.1" outlineLevel="0" r="55">
      <c r="A55" s="29" t="n">
        <v>45211.509710648</v>
      </c>
      <c r="B55" s="30" t="s">
        <v>244</v>
      </c>
      <c r="C55" s="30" t="s">
        <v>365</v>
      </c>
      <c r="D55" s="30" t="s">
        <v>241</v>
      </c>
      <c r="E55" s="30" t="s">
        <v>18</v>
      </c>
      <c r="F55" s="30" t="s">
        <v>20</v>
      </c>
      <c r="G55" s="31" t="n">
        <v>-110</v>
      </c>
      <c r="H55" s="32" t="n">
        <v>169.07</v>
      </c>
      <c r="I55" s="32" t="n">
        <v>18597.7</v>
      </c>
      <c r="J55" s="32" t="n">
        <v>0</v>
      </c>
      <c r="K55" s="32" t="n">
        <v>-9.3</v>
      </c>
      <c r="L55" s="32" t="n">
        <v>-0</v>
      </c>
      <c r="M55" s="6" t="s">
        <f>=I55+J55+K55+L55</f>
      </c>
      <c r="N55" s="30"/>
      <c r="O55" s="30" t="s">
        <v>364</v>
      </c>
    </row>
    <row collapsed="false" customFormat="false" customHeight="false" hidden="false" ht="12.1" outlineLevel="0" r="56">
      <c r="A56" s="20" t="n">
        <v>45211.599768519</v>
      </c>
      <c r="B56" s="16" t="s">
        <v>254</v>
      </c>
      <c r="C56" s="16" t="s">
        <v>381</v>
      </c>
      <c r="D56" s="16" t="s">
        <v>240</v>
      </c>
      <c r="E56" s="16" t="s">
        <v>18</v>
      </c>
      <c r="F56" s="16" t="s">
        <v>20</v>
      </c>
      <c r="G56" s="7" t="n">
        <v>11</v>
      </c>
      <c r="H56" s="6" t="n">
        <v>1695.2</v>
      </c>
      <c r="I56" s="6" t="n">
        <v>-18647.2</v>
      </c>
      <c r="J56" s="6" t="n">
        <v>-0</v>
      </c>
      <c r="K56" s="6" t="n">
        <v>-14.92</v>
      </c>
      <c r="L56" s="6" t="n">
        <v>-0</v>
      </c>
      <c r="M56" s="6" t="s">
        <f>=I56+J56+K56+L56</f>
      </c>
      <c r="N56" s="16"/>
      <c r="O56" s="16" t="s">
        <v>364</v>
      </c>
    </row>
    <row collapsed="false" customFormat="false" customHeight="false" hidden="false" ht="12.1" outlineLevel="0" r="57">
      <c r="A57" s="29" t="n">
        <v>45211.66306713</v>
      </c>
      <c r="B57" s="30" t="s">
        <v>254</v>
      </c>
      <c r="C57" s="30" t="s">
        <v>381</v>
      </c>
      <c r="D57" s="30" t="s">
        <v>241</v>
      </c>
      <c r="E57" s="30" t="s">
        <v>18</v>
      </c>
      <c r="F57" s="30" t="s">
        <v>20</v>
      </c>
      <c r="G57" s="31" t="n">
        <v>-11</v>
      </c>
      <c r="H57" s="32" t="n">
        <v>1700.2</v>
      </c>
      <c r="I57" s="32" t="n">
        <v>18702.2</v>
      </c>
      <c r="J57" s="32" t="n">
        <v>0</v>
      </c>
      <c r="K57" s="32" t="n">
        <v>-9.35</v>
      </c>
      <c r="L57" s="32" t="n">
        <v>-0</v>
      </c>
      <c r="M57" s="6" t="s">
        <f>=I57+J57+K57+L57</f>
      </c>
      <c r="N57" s="30"/>
      <c r="O57" s="30" t="s">
        <v>364</v>
      </c>
    </row>
    <row collapsed="false" customFormat="false" customHeight="false" hidden="false" ht="12.1" outlineLevel="0" r="58">
      <c r="A58" s="20" t="n">
        <v>45215.853321759</v>
      </c>
      <c r="B58" s="16" t="s">
        <v>255</v>
      </c>
      <c r="C58" s="16" t="s">
        <v>382</v>
      </c>
      <c r="D58" s="16" t="s">
        <v>240</v>
      </c>
      <c r="E58" s="16" t="s">
        <v>82</v>
      </c>
      <c r="F58" s="16" t="s">
        <v>20</v>
      </c>
      <c r="G58" s="7" t="n">
        <v>19</v>
      </c>
      <c r="H58" s="6" t="n">
        <v>96.791</v>
      </c>
      <c r="I58" s="6" t="n">
        <v>-18390.29</v>
      </c>
      <c r="J58" s="6" t="n">
        <v>-346.75</v>
      </c>
      <c r="K58" s="6" t="n">
        <v>-11.04</v>
      </c>
      <c r="L58" s="6" t="n">
        <v>-0</v>
      </c>
      <c r="M58" s="6" t="s">
        <f>=I58+J58+K58+L58</f>
      </c>
      <c r="N58" s="16"/>
      <c r="O58" s="16" t="s">
        <v>364</v>
      </c>
    </row>
    <row collapsed="false" customFormat="false" customHeight="false" hidden="false" ht="12.1" outlineLevel="0" r="59">
      <c r="A59" s="20" t="n">
        <v>45232.85525463</v>
      </c>
      <c r="B59" s="16" t="s">
        <v>55</v>
      </c>
      <c r="C59" s="16" t="s">
        <v>368</v>
      </c>
      <c r="D59" s="16" t="s">
        <v>240</v>
      </c>
      <c r="E59" s="16" t="s">
        <v>18</v>
      </c>
      <c r="F59" s="16" t="s">
        <v>20</v>
      </c>
      <c r="G59" s="7" t="n">
        <v>100</v>
      </c>
      <c r="H59" s="6" t="n">
        <v>4.248</v>
      </c>
      <c r="I59" s="6" t="n">
        <v>-424.8</v>
      </c>
      <c r="J59" s="6" t="n">
        <v>-0</v>
      </c>
      <c r="K59" s="6" t="n">
        <v>-0.33</v>
      </c>
      <c r="L59" s="6" t="n">
        <v>-0</v>
      </c>
      <c r="M59" s="6" t="s">
        <f>=I59+J59+K59+L59</f>
      </c>
      <c r="N59" s="16"/>
      <c r="O59" s="16" t="s">
        <v>364</v>
      </c>
    </row>
    <row collapsed="false" customFormat="false" customHeight="false" hidden="false" ht="12.1" outlineLevel="0" r="60">
      <c r="A60" s="21" t="n">
        <v>45266.020636574</v>
      </c>
      <c r="B60" s="22" t="s">
        <v>363</v>
      </c>
      <c r="C60" s="22" t="s">
        <v>124</v>
      </c>
      <c r="D60" s="22" t="s">
        <v>363</v>
      </c>
      <c r="E60" s="22" t="s">
        <v>363</v>
      </c>
      <c r="F60" s="22" t="s">
        <v>20</v>
      </c>
      <c r="G60" s="23" t="n">
        <v>1</v>
      </c>
      <c r="H60" s="24" t="n">
        <v>3215.69</v>
      </c>
      <c r="I60" s="24" t="n">
        <v>3215.69</v>
      </c>
      <c r="J60" s="24" t="n">
        <v>0</v>
      </c>
      <c r="K60" s="24" t="n">
        <v>-0</v>
      </c>
      <c r="L60" s="24" t="n">
        <v>-0</v>
      </c>
      <c r="M60" s="6" t="s">
        <f>=I60+J60+K60+L60</f>
      </c>
      <c r="N60" s="22"/>
      <c r="O60" s="22" t="s">
        <v>364</v>
      </c>
    </row>
    <row collapsed="false" customFormat="false" customHeight="false" hidden="false" ht="12.1" outlineLevel="0" r="61">
      <c r="A61" s="21" t="n">
        <v>45266.020636574</v>
      </c>
      <c r="B61" s="22" t="s">
        <v>363</v>
      </c>
      <c r="C61" s="22" t="s">
        <v>124</v>
      </c>
      <c r="D61" s="22" t="s">
        <v>363</v>
      </c>
      <c r="E61" s="22" t="s">
        <v>363</v>
      </c>
      <c r="F61" s="22" t="s">
        <v>20</v>
      </c>
      <c r="G61" s="23" t="n">
        <v>1</v>
      </c>
      <c r="H61" s="24" t="n">
        <v>32258.84</v>
      </c>
      <c r="I61" s="24" t="n">
        <v>32258.84</v>
      </c>
      <c r="J61" s="24" t="n">
        <v>0</v>
      </c>
      <c r="K61" s="24" t="n">
        <v>-0</v>
      </c>
      <c r="L61" s="24" t="n">
        <v>-0</v>
      </c>
      <c r="M61" s="6" t="s">
        <f>=I61+J61+K61+L61</f>
      </c>
      <c r="N61" s="22"/>
      <c r="O61" s="22" t="s">
        <v>364</v>
      </c>
    </row>
    <row collapsed="false" customFormat="false" customHeight="false" hidden="false" ht="12.1" outlineLevel="0" r="62">
      <c r="A62" s="20" t="n">
        <v>45266.613668981</v>
      </c>
      <c r="B62" s="16" t="s">
        <v>244</v>
      </c>
      <c r="C62" s="16" t="s">
        <v>365</v>
      </c>
      <c r="D62" s="16" t="s">
        <v>240</v>
      </c>
      <c r="E62" s="16" t="s">
        <v>18</v>
      </c>
      <c r="F62" s="16" t="s">
        <v>20</v>
      </c>
      <c r="G62" s="7" t="n">
        <v>20</v>
      </c>
      <c r="H62" s="6" t="n">
        <v>160.44</v>
      </c>
      <c r="I62" s="6" t="n">
        <v>-3208.8</v>
      </c>
      <c r="J62" s="6" t="n">
        <v>-0</v>
      </c>
      <c r="K62" s="6" t="n">
        <v>-2.56</v>
      </c>
      <c r="L62" s="6" t="n">
        <v>-0</v>
      </c>
      <c r="M62" s="6" t="s">
        <f>=I62+J62+K62+L62</f>
      </c>
      <c r="N62" s="16"/>
      <c r="O62" s="16" t="s">
        <v>364</v>
      </c>
    </row>
    <row collapsed="false" customFormat="false" customHeight="false" hidden="false" ht="12.1" outlineLevel="0" r="63">
      <c r="A63" s="20" t="n">
        <v>45266.940497685</v>
      </c>
      <c r="B63" s="16" t="s">
        <v>244</v>
      </c>
      <c r="C63" s="16" t="s">
        <v>365</v>
      </c>
      <c r="D63" s="16" t="s">
        <v>240</v>
      </c>
      <c r="E63" s="16" t="s">
        <v>18</v>
      </c>
      <c r="F63" s="16" t="s">
        <v>20</v>
      </c>
      <c r="G63" s="7" t="n">
        <v>20</v>
      </c>
      <c r="H63" s="6" t="n">
        <v>158.73</v>
      </c>
      <c r="I63" s="6" t="n">
        <v>-3174.6</v>
      </c>
      <c r="J63" s="6" t="n">
        <v>-0</v>
      </c>
      <c r="K63" s="6" t="n">
        <v>-2.54</v>
      </c>
      <c r="L63" s="6" t="n">
        <v>-0</v>
      </c>
      <c r="M63" s="6" t="s">
        <f>=I63+J63+K63+L63</f>
      </c>
      <c r="N63" s="16"/>
      <c r="O63" s="16" t="s">
        <v>364</v>
      </c>
    </row>
    <row collapsed="false" customFormat="false" customHeight="false" hidden="false" ht="12.1" outlineLevel="0" r="64">
      <c r="A64" s="20" t="n">
        <v>45266.945393519</v>
      </c>
      <c r="B64" s="16" t="s">
        <v>256</v>
      </c>
      <c r="C64" s="16" t="s">
        <v>383</v>
      </c>
      <c r="D64" s="16" t="s">
        <v>240</v>
      </c>
      <c r="E64" s="16" t="s">
        <v>18</v>
      </c>
      <c r="F64" s="16" t="s">
        <v>20</v>
      </c>
      <c r="G64" s="7" t="n">
        <v>3</v>
      </c>
      <c r="H64" s="6" t="n">
        <v>1257</v>
      </c>
      <c r="I64" s="6" t="n">
        <v>-3771</v>
      </c>
      <c r="J64" s="6" t="n">
        <v>-0</v>
      </c>
      <c r="K64" s="6" t="n">
        <v>-3.02</v>
      </c>
      <c r="L64" s="6" t="n">
        <v>-0</v>
      </c>
      <c r="M64" s="6" t="s">
        <f>=I64+J64+K64+L64</f>
      </c>
      <c r="N64" s="16"/>
      <c r="O64" s="16" t="s">
        <v>364</v>
      </c>
    </row>
    <row collapsed="false" customFormat="false" customHeight="false" hidden="false" ht="12.1" outlineLevel="0" r="65">
      <c r="A65" s="20" t="n">
        <v>45266.946724537</v>
      </c>
      <c r="B65" s="16" t="s">
        <v>55</v>
      </c>
      <c r="C65" s="16" t="s">
        <v>368</v>
      </c>
      <c r="D65" s="16" t="s">
        <v>240</v>
      </c>
      <c r="E65" s="16" t="s">
        <v>18</v>
      </c>
      <c r="F65" s="16" t="s">
        <v>20</v>
      </c>
      <c r="G65" s="7" t="n">
        <v>200</v>
      </c>
      <c r="H65" s="6" t="n">
        <v>3.942</v>
      </c>
      <c r="I65" s="6" t="n">
        <v>-788.4</v>
      </c>
      <c r="J65" s="6" t="n">
        <v>-0</v>
      </c>
      <c r="K65" s="6" t="n">
        <v>-0.63</v>
      </c>
      <c r="L65" s="6" t="n">
        <v>-0</v>
      </c>
      <c r="M65" s="6" t="s">
        <f>=I65+J65+K65+L65</f>
      </c>
      <c r="N65" s="16"/>
      <c r="O65" s="16" t="s">
        <v>364</v>
      </c>
    </row>
    <row collapsed="false" customFormat="false" customHeight="false" hidden="false" ht="12.1" outlineLevel="0" r="66">
      <c r="A66" s="20" t="n">
        <v>45266.955868056</v>
      </c>
      <c r="B66" s="16" t="s">
        <v>250</v>
      </c>
      <c r="C66" s="16" t="s">
        <v>374</v>
      </c>
      <c r="D66" s="16" t="s">
        <v>240</v>
      </c>
      <c r="E66" s="16" t="s">
        <v>18</v>
      </c>
      <c r="F66" s="16" t="s">
        <v>20</v>
      </c>
      <c r="G66" s="7" t="n">
        <v>10</v>
      </c>
      <c r="H66" s="6" t="n">
        <v>65.63</v>
      </c>
      <c r="I66" s="6" t="n">
        <v>-656.3</v>
      </c>
      <c r="J66" s="6" t="n">
        <v>-0</v>
      </c>
      <c r="K66" s="6" t="n">
        <v>-0.33</v>
      </c>
      <c r="L66" s="6" t="n">
        <v>-0</v>
      </c>
      <c r="M66" s="6" t="s">
        <f>=I66+J66+K66+L66</f>
      </c>
      <c r="N66" s="16"/>
      <c r="O66" s="16" t="s">
        <v>364</v>
      </c>
    </row>
    <row collapsed="false" customFormat="false" customHeight="false" hidden="false" ht="12.1" outlineLevel="0" r="67">
      <c r="A67" s="20" t="n">
        <v>45266.956585648</v>
      </c>
      <c r="B67" s="16" t="s">
        <v>250</v>
      </c>
      <c r="C67" s="16" t="s">
        <v>374</v>
      </c>
      <c r="D67" s="16" t="s">
        <v>240</v>
      </c>
      <c r="E67" s="16" t="s">
        <v>18</v>
      </c>
      <c r="F67" s="16" t="s">
        <v>20</v>
      </c>
      <c r="G67" s="7" t="n">
        <v>50</v>
      </c>
      <c r="H67" s="6" t="n">
        <v>65.65</v>
      </c>
      <c r="I67" s="6" t="n">
        <v>-3282.5</v>
      </c>
      <c r="J67" s="6" t="n">
        <v>-0</v>
      </c>
      <c r="K67" s="6" t="n">
        <v>-2.63</v>
      </c>
      <c r="L67" s="6" t="n">
        <v>-0</v>
      </c>
      <c r="M67" s="6" t="s">
        <f>=I67+J67+K67+L67</f>
      </c>
      <c r="N67" s="16"/>
      <c r="O67" s="16" t="s">
        <v>364</v>
      </c>
    </row>
    <row collapsed="false" customFormat="false" customHeight="false" hidden="false" ht="12.1" outlineLevel="0" r="68">
      <c r="A68" s="21" t="n">
        <v>45267.020636574</v>
      </c>
      <c r="B68" s="22" t="s">
        <v>377</v>
      </c>
      <c r="C68" s="22" t="s">
        <v>384</v>
      </c>
      <c r="D68" s="22" t="s">
        <v>377</v>
      </c>
      <c r="E68" s="22" t="s">
        <v>377</v>
      </c>
      <c r="F68" s="22" t="s">
        <v>20</v>
      </c>
      <c r="G68" s="23" t="n">
        <v>1</v>
      </c>
      <c r="H68" s="24" t="n">
        <v>1.26</v>
      </c>
      <c r="I68" s="24" t="n">
        <v>1.26</v>
      </c>
      <c r="J68" s="24" t="n">
        <v>0</v>
      </c>
      <c r="K68" s="24" t="n">
        <v>-0</v>
      </c>
      <c r="L68" s="24" t="n">
        <v>-0</v>
      </c>
      <c r="M68" s="6" t="s">
        <f>=I68+J68+K68+L68</f>
      </c>
      <c r="N68" s="22"/>
      <c r="O68" s="22" t="s">
        <v>364</v>
      </c>
    </row>
    <row collapsed="false" customFormat="false" customHeight="false" hidden="false" ht="12.1" outlineLevel="0" r="69">
      <c r="A69" s="21" t="n">
        <v>45267.020636574</v>
      </c>
      <c r="B69" s="22" t="s">
        <v>385</v>
      </c>
      <c r="C69" s="22" t="s">
        <v>386</v>
      </c>
      <c r="D69" s="22" t="s">
        <v>385</v>
      </c>
      <c r="E69" s="22" t="s">
        <v>385</v>
      </c>
      <c r="F69" s="22" t="s">
        <v>20</v>
      </c>
      <c r="G69" s="23" t="n">
        <v>1</v>
      </c>
      <c r="H69" s="24" t="n">
        <v>50</v>
      </c>
      <c r="I69" s="24" t="n">
        <v>50</v>
      </c>
      <c r="J69" s="24" t="n">
        <v>0</v>
      </c>
      <c r="K69" s="24" t="n">
        <v>-0</v>
      </c>
      <c r="L69" s="24" t="n">
        <v>-0</v>
      </c>
      <c r="M69" s="6" t="s">
        <f>=I69+J69+K69+L69</f>
      </c>
      <c r="N69" s="22"/>
      <c r="O69" s="22" t="s">
        <v>364</v>
      </c>
    </row>
    <row collapsed="false" customFormat="false" customHeight="false" hidden="false" ht="12.1" outlineLevel="0" r="70">
      <c r="A70" s="20" t="n">
        <v>45267.462881944</v>
      </c>
      <c r="B70" s="16" t="s">
        <v>17</v>
      </c>
      <c r="C70" s="16" t="s">
        <v>366</v>
      </c>
      <c r="D70" s="16" t="s">
        <v>240</v>
      </c>
      <c r="E70" s="16" t="s">
        <v>18</v>
      </c>
      <c r="F70" s="16" t="s">
        <v>20</v>
      </c>
      <c r="G70" s="7" t="n">
        <v>10</v>
      </c>
      <c r="H70" s="6" t="n">
        <v>270.4</v>
      </c>
      <c r="I70" s="6" t="n">
        <v>-2704</v>
      </c>
      <c r="J70" s="6" t="n">
        <v>-0</v>
      </c>
      <c r="K70" s="6" t="n">
        <v>-2.16</v>
      </c>
      <c r="L70" s="6" t="n">
        <v>-0</v>
      </c>
      <c r="M70" s="6" t="s">
        <f>=I70+J70+K70+L70</f>
      </c>
      <c r="N70" s="16"/>
      <c r="O70" s="16" t="s">
        <v>364</v>
      </c>
    </row>
    <row collapsed="false" customFormat="false" customHeight="false" hidden="false" ht="12.1" outlineLevel="0" r="71">
      <c r="A71" s="20" t="n">
        <v>45267.463981481</v>
      </c>
      <c r="B71" s="16" t="s">
        <v>257</v>
      </c>
      <c r="C71" s="16" t="s">
        <v>387</v>
      </c>
      <c r="D71" s="16" t="s">
        <v>240</v>
      </c>
      <c r="E71" s="16" t="s">
        <v>18</v>
      </c>
      <c r="F71" s="16" t="s">
        <v>20</v>
      </c>
      <c r="G71" s="7" t="n">
        <v>100</v>
      </c>
      <c r="H71" s="6" t="n">
        <v>15.637</v>
      </c>
      <c r="I71" s="6" t="n">
        <v>-1563.7</v>
      </c>
      <c r="J71" s="6" t="n">
        <v>-0</v>
      </c>
      <c r="K71" s="6" t="n">
        <v>-0.78</v>
      </c>
      <c r="L71" s="6" t="n">
        <v>-0</v>
      </c>
      <c r="M71" s="6" t="s">
        <f>=I71+J71+K71+L71</f>
      </c>
      <c r="N71" s="16"/>
      <c r="O71" s="16" t="s">
        <v>364</v>
      </c>
    </row>
    <row collapsed="false" customFormat="false" customHeight="false" hidden="false" ht="12.1" outlineLevel="0" r="72">
      <c r="A72" s="20" t="n">
        <v>45267.465775463</v>
      </c>
      <c r="B72" s="16" t="s">
        <v>258</v>
      </c>
      <c r="C72" s="16" t="s">
        <v>388</v>
      </c>
      <c r="D72" s="16" t="s">
        <v>240</v>
      </c>
      <c r="E72" s="16" t="s">
        <v>18</v>
      </c>
      <c r="F72" s="16" t="s">
        <v>20</v>
      </c>
      <c r="G72" s="7" t="n">
        <v>200</v>
      </c>
      <c r="H72" s="6" t="n">
        <v>5.33</v>
      </c>
      <c r="I72" s="6" t="n">
        <v>-1066</v>
      </c>
      <c r="J72" s="6" t="n">
        <v>-0</v>
      </c>
      <c r="K72" s="6" t="n">
        <v>-0.85</v>
      </c>
      <c r="L72" s="6" t="n">
        <v>-0</v>
      </c>
      <c r="M72" s="6" t="s">
        <f>=I72+J72+K72+L72</f>
      </c>
      <c r="N72" s="16"/>
      <c r="O72" s="16" t="s">
        <v>364</v>
      </c>
    </row>
    <row collapsed="false" customFormat="false" customHeight="false" hidden="false" ht="12.1" outlineLevel="0" r="73">
      <c r="A73" s="20" t="n">
        <v>45267.466319444</v>
      </c>
      <c r="B73" s="16" t="s">
        <v>259</v>
      </c>
      <c r="C73" s="16" t="s">
        <v>389</v>
      </c>
      <c r="D73" s="16" t="s">
        <v>240</v>
      </c>
      <c r="E73" s="16" t="s">
        <v>18</v>
      </c>
      <c r="F73" s="16" t="s">
        <v>20</v>
      </c>
      <c r="G73" s="7" t="n">
        <v>50000</v>
      </c>
      <c r="H73" s="6" t="n">
        <v>0.022205</v>
      </c>
      <c r="I73" s="6" t="n">
        <v>-1110.25</v>
      </c>
      <c r="J73" s="6" t="n">
        <v>-0</v>
      </c>
      <c r="K73" s="6" t="n">
        <v>-0.89</v>
      </c>
      <c r="L73" s="6" t="n">
        <v>-0</v>
      </c>
      <c r="M73" s="6" t="s">
        <f>=I73+J73+K73+L73</f>
      </c>
      <c r="N73" s="16"/>
      <c r="O73" s="16" t="s">
        <v>364</v>
      </c>
    </row>
    <row collapsed="false" customFormat="false" customHeight="false" hidden="false" ht="12.1" outlineLevel="0" r="74">
      <c r="A74" s="20" t="n">
        <v>45267.498298611</v>
      </c>
      <c r="B74" s="16" t="s">
        <v>260</v>
      </c>
      <c r="C74" s="16" t="s">
        <v>390</v>
      </c>
      <c r="D74" s="16" t="s">
        <v>240</v>
      </c>
      <c r="E74" s="16" t="s">
        <v>18</v>
      </c>
      <c r="F74" s="16" t="s">
        <v>20</v>
      </c>
      <c r="G74" s="7" t="n">
        <v>100</v>
      </c>
      <c r="H74" s="6" t="n">
        <v>3.887</v>
      </c>
      <c r="I74" s="6" t="n">
        <v>-388.7</v>
      </c>
      <c r="J74" s="6" t="n">
        <v>-0</v>
      </c>
      <c r="K74" s="6" t="n">
        <v>-0.31</v>
      </c>
      <c r="L74" s="6" t="n">
        <v>-0</v>
      </c>
      <c r="M74" s="6" t="s">
        <f>=I74+J74+K74+L74</f>
      </c>
      <c r="N74" s="16"/>
      <c r="O74" s="16" t="s">
        <v>364</v>
      </c>
    </row>
    <row collapsed="false" customFormat="false" customHeight="false" hidden="false" ht="12.1" outlineLevel="0" r="75">
      <c r="A75" s="20" t="n">
        <v>45267.501770833</v>
      </c>
      <c r="B75" s="16" t="s">
        <v>55</v>
      </c>
      <c r="C75" s="16" t="s">
        <v>368</v>
      </c>
      <c r="D75" s="16" t="s">
        <v>240</v>
      </c>
      <c r="E75" s="16" t="s">
        <v>18</v>
      </c>
      <c r="F75" s="16" t="s">
        <v>20</v>
      </c>
      <c r="G75" s="7" t="n">
        <v>100</v>
      </c>
      <c r="H75" s="6" t="n">
        <v>3.8885</v>
      </c>
      <c r="I75" s="6" t="n">
        <v>-388.85</v>
      </c>
      <c r="J75" s="6" t="n">
        <v>-0</v>
      </c>
      <c r="K75" s="6" t="n">
        <v>-0.31</v>
      </c>
      <c r="L75" s="6" t="n">
        <v>-0</v>
      </c>
      <c r="M75" s="6" t="s">
        <f>=I75+J75+K75+L75</f>
      </c>
      <c r="N75" s="16"/>
      <c r="O75" s="16" t="s">
        <v>364</v>
      </c>
    </row>
    <row collapsed="false" customFormat="false" customHeight="false" hidden="false" ht="12.1" outlineLevel="0" r="76">
      <c r="A76" s="20" t="n">
        <v>45267.512939815</v>
      </c>
      <c r="B76" s="16" t="s">
        <v>17</v>
      </c>
      <c r="C76" s="16" t="s">
        <v>366</v>
      </c>
      <c r="D76" s="16" t="s">
        <v>240</v>
      </c>
      <c r="E76" s="16" t="s">
        <v>18</v>
      </c>
      <c r="F76" s="16" t="s">
        <v>20</v>
      </c>
      <c r="G76" s="7" t="n">
        <v>10</v>
      </c>
      <c r="H76" s="6" t="n">
        <v>264.34</v>
      </c>
      <c r="I76" s="6" t="n">
        <v>-2643.4</v>
      </c>
      <c r="J76" s="6" t="n">
        <v>-0</v>
      </c>
      <c r="K76" s="6" t="n">
        <v>-2.12</v>
      </c>
      <c r="L76" s="6" t="n">
        <v>-0</v>
      </c>
      <c r="M76" s="6" t="s">
        <f>=I76+J76+K76+L76</f>
      </c>
      <c r="N76" s="16"/>
      <c r="O76" s="16" t="s">
        <v>364</v>
      </c>
    </row>
    <row collapsed="false" customFormat="false" customHeight="false" hidden="false" ht="12.1" outlineLevel="0" r="77">
      <c r="A77" s="20" t="n">
        <v>45267.519733796</v>
      </c>
      <c r="B77" s="16" t="s">
        <v>258</v>
      </c>
      <c r="C77" s="16" t="s">
        <v>388</v>
      </c>
      <c r="D77" s="16" t="s">
        <v>240</v>
      </c>
      <c r="E77" s="16" t="s">
        <v>18</v>
      </c>
      <c r="F77" s="16" t="s">
        <v>20</v>
      </c>
      <c r="G77" s="7" t="n">
        <v>200</v>
      </c>
      <c r="H77" s="6" t="n">
        <v>4.95</v>
      </c>
      <c r="I77" s="6" t="n">
        <v>-990</v>
      </c>
      <c r="J77" s="6" t="n">
        <v>-0</v>
      </c>
      <c r="K77" s="6" t="n">
        <v>-0.8</v>
      </c>
      <c r="L77" s="6" t="n">
        <v>-0</v>
      </c>
      <c r="M77" s="6" t="s">
        <f>=I77+J77+K77+L77</f>
      </c>
      <c r="N77" s="16"/>
      <c r="O77" s="16" t="s">
        <v>364</v>
      </c>
    </row>
    <row collapsed="false" customFormat="false" customHeight="false" hidden="false" ht="12.1" outlineLevel="0" r="78">
      <c r="A78" s="20" t="n">
        <v>45267.740625</v>
      </c>
      <c r="B78" s="16" t="s">
        <v>261</v>
      </c>
      <c r="C78" s="16" t="s">
        <v>391</v>
      </c>
      <c r="D78" s="16" t="s">
        <v>240</v>
      </c>
      <c r="E78" s="16" t="s">
        <v>18</v>
      </c>
      <c r="F78" s="16" t="s">
        <v>20</v>
      </c>
      <c r="G78" s="7" t="n">
        <v>5</v>
      </c>
      <c r="H78" s="6" t="n">
        <v>276.44</v>
      </c>
      <c r="I78" s="6" t="n">
        <v>-1382.2</v>
      </c>
      <c r="J78" s="6" t="n">
        <v>-0</v>
      </c>
      <c r="K78" s="6" t="n">
        <v>-0.69</v>
      </c>
      <c r="L78" s="6" t="n">
        <v>-0</v>
      </c>
      <c r="M78" s="6" t="s">
        <f>=I78+J78+K78+L78</f>
      </c>
      <c r="N78" s="16"/>
      <c r="O78" s="16" t="s">
        <v>364</v>
      </c>
    </row>
    <row collapsed="false" customFormat="false" customHeight="false" hidden="false" ht="12.1" outlineLevel="0" r="79">
      <c r="A79" s="20" t="n">
        <v>45267.748657407</v>
      </c>
      <c r="B79" s="16" t="s">
        <v>261</v>
      </c>
      <c r="C79" s="16" t="s">
        <v>391</v>
      </c>
      <c r="D79" s="16" t="s">
        <v>240</v>
      </c>
      <c r="E79" s="16" t="s">
        <v>18</v>
      </c>
      <c r="F79" s="16" t="s">
        <v>20</v>
      </c>
      <c r="G79" s="7" t="n">
        <v>2</v>
      </c>
      <c r="H79" s="6" t="n">
        <v>275.9</v>
      </c>
      <c r="I79" s="6" t="n">
        <v>-551.8</v>
      </c>
      <c r="J79" s="6" t="n">
        <v>-0</v>
      </c>
      <c r="K79" s="6" t="n">
        <v>-0.28</v>
      </c>
      <c r="L79" s="6" t="n">
        <v>-0</v>
      </c>
      <c r="M79" s="6" t="s">
        <f>=I79+J79+K79+L79</f>
      </c>
      <c r="N79" s="16"/>
      <c r="O79" s="16" t="s">
        <v>364</v>
      </c>
    </row>
    <row collapsed="false" customFormat="false" customHeight="false" hidden="false" ht="12.1" outlineLevel="0" r="80">
      <c r="A80" s="20" t="n">
        <v>45268.889652778</v>
      </c>
      <c r="B80" s="16" t="s">
        <v>261</v>
      </c>
      <c r="C80" s="16" t="s">
        <v>391</v>
      </c>
      <c r="D80" s="16" t="s">
        <v>240</v>
      </c>
      <c r="E80" s="16" t="s">
        <v>18</v>
      </c>
      <c r="F80" s="16" t="s">
        <v>20</v>
      </c>
      <c r="G80" s="7" t="n">
        <v>1</v>
      </c>
      <c r="H80" s="6" t="n">
        <v>274.67</v>
      </c>
      <c r="I80" s="6" t="n">
        <v>-274.67</v>
      </c>
      <c r="J80" s="6" t="n">
        <v>-0</v>
      </c>
      <c r="K80" s="6" t="n">
        <v>-0.23</v>
      </c>
      <c r="L80" s="6" t="n">
        <v>-0</v>
      </c>
      <c r="M80" s="6" t="s">
        <f>=I80+J80+K80+L80</f>
      </c>
      <c r="N80" s="16"/>
      <c r="O80" s="16" t="s">
        <v>364</v>
      </c>
    </row>
    <row collapsed="false" customFormat="false" customHeight="false" hidden="false" ht="12.1" outlineLevel="0" r="81">
      <c r="A81" s="20" t="n">
        <v>45271.83224537</v>
      </c>
      <c r="B81" s="16" t="s">
        <v>17</v>
      </c>
      <c r="C81" s="16" t="s">
        <v>366</v>
      </c>
      <c r="D81" s="16" t="s">
        <v>240</v>
      </c>
      <c r="E81" s="16" t="s">
        <v>18</v>
      </c>
      <c r="F81" s="16" t="s">
        <v>20</v>
      </c>
      <c r="G81" s="7" t="n">
        <v>20</v>
      </c>
      <c r="H81" s="6" t="n">
        <v>255.81</v>
      </c>
      <c r="I81" s="6" t="n">
        <v>-5116.2</v>
      </c>
      <c r="J81" s="6" t="n">
        <v>-0</v>
      </c>
      <c r="K81" s="6" t="n">
        <v>-4.09</v>
      </c>
      <c r="L81" s="6" t="n">
        <v>-0</v>
      </c>
      <c r="M81" s="6" t="s">
        <f>=I81+J81+K81+L81</f>
      </c>
      <c r="N81" s="16"/>
      <c r="O81" s="16" t="s">
        <v>364</v>
      </c>
    </row>
    <row collapsed="false" customFormat="false" customHeight="false" hidden="false" ht="12.1" outlineLevel="0" r="82">
      <c r="A82" s="20" t="n">
        <v>45273.833865741</v>
      </c>
      <c r="B82" s="16" t="s">
        <v>262</v>
      </c>
      <c r="C82" s="16" t="s">
        <v>392</v>
      </c>
      <c r="D82" s="16" t="s">
        <v>240</v>
      </c>
      <c r="E82" s="16" t="s">
        <v>18</v>
      </c>
      <c r="F82" s="16" t="s">
        <v>20</v>
      </c>
      <c r="G82" s="7" t="n">
        <v>20</v>
      </c>
      <c r="H82" s="6" t="n">
        <v>35.42</v>
      </c>
      <c r="I82" s="6" t="n">
        <v>-708.4</v>
      </c>
      <c r="J82" s="6" t="n">
        <v>-0</v>
      </c>
      <c r="K82" s="6" t="n">
        <v>-0.56</v>
      </c>
      <c r="L82" s="6" t="n">
        <v>-0</v>
      </c>
      <c r="M82" s="6" t="s">
        <f>=I82+J82+K82+L82</f>
      </c>
      <c r="N82" s="16"/>
      <c r="O82" s="16" t="s">
        <v>364</v>
      </c>
    </row>
    <row collapsed="false" customFormat="false" customHeight="false" hidden="false" ht="12.1" outlineLevel="0" r="83">
      <c r="A83" s="20" t="n">
        <v>45273.949733796</v>
      </c>
      <c r="B83" s="16" t="s">
        <v>263</v>
      </c>
      <c r="C83" s="16" t="s">
        <v>393</v>
      </c>
      <c r="D83" s="16" t="s">
        <v>240</v>
      </c>
      <c r="E83" s="16" t="s">
        <v>62</v>
      </c>
      <c r="F83" s="16" t="s">
        <v>20</v>
      </c>
      <c r="G83" s="7" t="n">
        <v>1000</v>
      </c>
      <c r="H83" s="6" t="n">
        <v>1.3108</v>
      </c>
      <c r="I83" s="6" t="n">
        <v>-1310.8</v>
      </c>
      <c r="J83" s="6" t="n">
        <v>-0</v>
      </c>
      <c r="K83" s="6" t="n">
        <v>-0</v>
      </c>
      <c r="L83" s="6" t="n">
        <v>-0</v>
      </c>
      <c r="M83" s="6" t="s">
        <f>=I83+J83+K83+L83</f>
      </c>
      <c r="N83" s="16"/>
      <c r="O83" s="16" t="s">
        <v>364</v>
      </c>
    </row>
    <row collapsed="false" customFormat="false" customHeight="false" hidden="false" ht="12.1" outlineLevel="0" r="84">
      <c r="A84" s="20" t="n">
        <v>45273.967905093</v>
      </c>
      <c r="B84" s="16" t="s">
        <v>248</v>
      </c>
      <c r="C84" s="16" t="s">
        <v>371</v>
      </c>
      <c r="D84" s="16" t="s">
        <v>240</v>
      </c>
      <c r="E84" s="16" t="s">
        <v>18</v>
      </c>
      <c r="F84" s="16" t="s">
        <v>20</v>
      </c>
      <c r="G84" s="7" t="n">
        <v>10</v>
      </c>
      <c r="H84" s="6" t="n">
        <v>35.125</v>
      </c>
      <c r="I84" s="6" t="n">
        <v>-351.25</v>
      </c>
      <c r="J84" s="6" t="n">
        <v>-0</v>
      </c>
      <c r="K84" s="6" t="n">
        <v>-0.28</v>
      </c>
      <c r="L84" s="6" t="n">
        <v>-0</v>
      </c>
      <c r="M84" s="6" t="s">
        <f>=I84+J84+K84+L84</f>
      </c>
      <c r="N84" s="16"/>
      <c r="O84" s="16" t="s">
        <v>364</v>
      </c>
    </row>
    <row collapsed="false" customFormat="false" customHeight="false" hidden="false" ht="12.1" outlineLevel="0" r="85">
      <c r="A85" s="20" t="n">
        <v>45274.484722222</v>
      </c>
      <c r="B85" s="16" t="s">
        <v>264</v>
      </c>
      <c r="C85" s="16" t="s">
        <v>394</v>
      </c>
      <c r="D85" s="16" t="s">
        <v>240</v>
      </c>
      <c r="E85" s="16" t="s">
        <v>18</v>
      </c>
      <c r="F85" s="16" t="s">
        <v>20</v>
      </c>
      <c r="G85" s="7" t="n">
        <v>5</v>
      </c>
      <c r="H85" s="6" t="n">
        <v>32.8</v>
      </c>
      <c r="I85" s="6" t="n">
        <v>-164</v>
      </c>
      <c r="J85" s="6" t="n">
        <v>-0</v>
      </c>
      <c r="K85" s="6" t="n">
        <v>-0.13</v>
      </c>
      <c r="L85" s="6" t="n">
        <v>-0</v>
      </c>
      <c r="M85" s="6" t="s">
        <f>=I85+J85+K85+L85</f>
      </c>
      <c r="N85" s="16"/>
      <c r="O85" s="16" t="s">
        <v>364</v>
      </c>
    </row>
    <row collapsed="false" customFormat="false" customHeight="false" hidden="false" ht="12.1" outlineLevel="0" r="86">
      <c r="A86" s="21" t="n">
        <v>45275.020636574</v>
      </c>
      <c r="B86" s="22" t="s">
        <v>363</v>
      </c>
      <c r="C86" s="22" t="s">
        <v>124</v>
      </c>
      <c r="D86" s="22" t="s">
        <v>363</v>
      </c>
      <c r="E86" s="22" t="s">
        <v>363</v>
      </c>
      <c r="F86" s="22" t="s">
        <v>20</v>
      </c>
      <c r="G86" s="23" t="n">
        <v>1</v>
      </c>
      <c r="H86" s="24" t="n">
        <v>7000.55</v>
      </c>
      <c r="I86" s="24" t="n">
        <v>7000.55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  <c r="O86" s="22" t="s">
        <v>364</v>
      </c>
    </row>
    <row collapsed="false" customFormat="false" customHeight="false" hidden="false" ht="12.1" outlineLevel="0" r="87">
      <c r="A87" s="21" t="n">
        <v>45275.020636574</v>
      </c>
      <c r="B87" s="22" t="s">
        <v>363</v>
      </c>
      <c r="C87" s="22" t="s">
        <v>124</v>
      </c>
      <c r="D87" s="22" t="s">
        <v>363</v>
      </c>
      <c r="E87" s="22" t="s">
        <v>363</v>
      </c>
      <c r="F87" s="22" t="s">
        <v>20</v>
      </c>
      <c r="G87" s="23" t="n">
        <v>1</v>
      </c>
      <c r="H87" s="24" t="n">
        <v>2928</v>
      </c>
      <c r="I87" s="24" t="n">
        <v>2928</v>
      </c>
      <c r="J87" s="24" t="n">
        <v>0</v>
      </c>
      <c r="K87" s="24" t="n">
        <v>-0</v>
      </c>
      <c r="L87" s="24" t="n">
        <v>-0</v>
      </c>
      <c r="M87" s="6" t="s">
        <f>=I87+J87+K87+L87</f>
      </c>
      <c r="N87" s="22"/>
      <c r="O87" s="22" t="s">
        <v>364</v>
      </c>
    </row>
    <row collapsed="false" customFormat="false" customHeight="false" hidden="false" ht="12.1" outlineLevel="0" r="88">
      <c r="A88" s="20" t="n">
        <v>45275.528587963</v>
      </c>
      <c r="B88" s="16" t="s">
        <v>265</v>
      </c>
      <c r="C88" s="16" t="s">
        <v>395</v>
      </c>
      <c r="D88" s="16" t="s">
        <v>240</v>
      </c>
      <c r="E88" s="16" t="s">
        <v>82</v>
      </c>
      <c r="F88" s="16" t="s">
        <v>20</v>
      </c>
      <c r="G88" s="7" t="n">
        <v>1</v>
      </c>
      <c r="H88" s="6" t="n">
        <v>94.33</v>
      </c>
      <c r="I88" s="6" t="n">
        <v>-707.48</v>
      </c>
      <c r="J88" s="6" t="n">
        <v>-3.69</v>
      </c>
      <c r="K88" s="6" t="n">
        <v>-0.42</v>
      </c>
      <c r="L88" s="6" t="n">
        <v>-0</v>
      </c>
      <c r="M88" s="6" t="s">
        <f>=I88+J88+K88+L88</f>
      </c>
      <c r="N88" s="16"/>
      <c r="O88" s="16" t="s">
        <v>364</v>
      </c>
    </row>
    <row collapsed="false" customFormat="false" customHeight="false" hidden="false" ht="12.1" outlineLevel="0" r="89">
      <c r="A89" s="20" t="n">
        <v>45275.529178241</v>
      </c>
      <c r="B89" s="16" t="s">
        <v>265</v>
      </c>
      <c r="C89" s="16" t="s">
        <v>395</v>
      </c>
      <c r="D89" s="16" t="s">
        <v>240</v>
      </c>
      <c r="E89" s="16" t="s">
        <v>82</v>
      </c>
      <c r="F89" s="16" t="s">
        <v>20</v>
      </c>
      <c r="G89" s="7" t="n">
        <v>2</v>
      </c>
      <c r="H89" s="6" t="n">
        <v>94.33</v>
      </c>
      <c r="I89" s="6" t="n">
        <v>-1414.95</v>
      </c>
      <c r="J89" s="6" t="n">
        <v>-7.38</v>
      </c>
      <c r="K89" s="6" t="n">
        <v>-0.85</v>
      </c>
      <c r="L89" s="6" t="n">
        <v>-0</v>
      </c>
      <c r="M89" s="6" t="s">
        <f>=I89+J89+K89+L89</f>
      </c>
      <c r="N89" s="16"/>
      <c r="O89" s="16" t="s">
        <v>364</v>
      </c>
    </row>
    <row collapsed="false" customFormat="false" customHeight="false" hidden="false" ht="12.1" outlineLevel="0" r="90">
      <c r="A90" s="20" t="n">
        <v>45275.539641204</v>
      </c>
      <c r="B90" s="16" t="s">
        <v>252</v>
      </c>
      <c r="C90" s="16" t="s">
        <v>376</v>
      </c>
      <c r="D90" s="16" t="s">
        <v>240</v>
      </c>
      <c r="E90" s="16" t="s">
        <v>18</v>
      </c>
      <c r="F90" s="16" t="s">
        <v>20</v>
      </c>
      <c r="G90" s="7" t="n">
        <v>1</v>
      </c>
      <c r="H90" s="6" t="n">
        <v>6403</v>
      </c>
      <c r="I90" s="6" t="n">
        <v>-6403</v>
      </c>
      <c r="J90" s="6" t="n">
        <v>-0</v>
      </c>
      <c r="K90" s="6" t="n">
        <v>-3.2</v>
      </c>
      <c r="L90" s="6" t="n">
        <v>-0</v>
      </c>
      <c r="M90" s="6" t="s">
        <f>=I90+J90+K90+L90</f>
      </c>
      <c r="N90" s="16"/>
      <c r="O90" s="16" t="s">
        <v>364</v>
      </c>
    </row>
    <row collapsed="false" customFormat="false" customHeight="false" hidden="false" ht="12.1" outlineLevel="0" r="91">
      <c r="A91" s="21" t="n">
        <v>45278.020636574</v>
      </c>
      <c r="B91" s="22" t="s">
        <v>385</v>
      </c>
      <c r="C91" s="22" t="s">
        <v>396</v>
      </c>
      <c r="D91" s="22" t="s">
        <v>385</v>
      </c>
      <c r="E91" s="22" t="s">
        <v>385</v>
      </c>
      <c r="F91" s="22" t="s">
        <v>20</v>
      </c>
      <c r="G91" s="23" t="n">
        <v>1</v>
      </c>
      <c r="H91" s="24" t="n">
        <v>200</v>
      </c>
      <c r="I91" s="24" t="n">
        <v>200</v>
      </c>
      <c r="J91" s="24" t="n">
        <v>0</v>
      </c>
      <c r="K91" s="24" t="n">
        <v>-0</v>
      </c>
      <c r="L91" s="24" t="n">
        <v>-0</v>
      </c>
      <c r="M91" s="6" t="s">
        <f>=I91+J91+K91+L91</f>
      </c>
      <c r="N91" s="22"/>
      <c r="O91" s="22" t="s">
        <v>364</v>
      </c>
    </row>
    <row collapsed="false" customFormat="false" customHeight="false" hidden="false" ht="12.1" outlineLevel="0" r="92">
      <c r="A92" s="21" t="n">
        <v>45278.020636574</v>
      </c>
      <c r="B92" s="22" t="s">
        <v>363</v>
      </c>
      <c r="C92" s="22" t="s">
        <v>124</v>
      </c>
      <c r="D92" s="22" t="s">
        <v>363</v>
      </c>
      <c r="E92" s="22" t="s">
        <v>363</v>
      </c>
      <c r="F92" s="22" t="s">
        <v>20</v>
      </c>
      <c r="G92" s="23" t="n">
        <v>1</v>
      </c>
      <c r="H92" s="24" t="n">
        <v>2291.19</v>
      </c>
      <c r="I92" s="24" t="n">
        <v>2291.19</v>
      </c>
      <c r="J92" s="24" t="n">
        <v>0</v>
      </c>
      <c r="K92" s="24" t="n">
        <v>-0</v>
      </c>
      <c r="L92" s="24" t="n">
        <v>-0</v>
      </c>
      <c r="M92" s="6" t="s">
        <f>=I92+J92+K92+L92</f>
      </c>
      <c r="N92" s="22"/>
      <c r="O92" s="22" t="s">
        <v>364</v>
      </c>
    </row>
    <row collapsed="false" customFormat="false" customHeight="false" hidden="false" ht="12.1" outlineLevel="0" r="93">
      <c r="A93" s="29" t="n">
        <v>45278.471319444</v>
      </c>
      <c r="B93" s="30" t="s">
        <v>264</v>
      </c>
      <c r="C93" s="30" t="s">
        <v>394</v>
      </c>
      <c r="D93" s="30" t="s">
        <v>241</v>
      </c>
      <c r="E93" s="30" t="s">
        <v>18</v>
      </c>
      <c r="F93" s="30" t="s">
        <v>20</v>
      </c>
      <c r="G93" s="31" t="n">
        <v>-5</v>
      </c>
      <c r="H93" s="32" t="n">
        <v>33.7</v>
      </c>
      <c r="I93" s="32" t="n">
        <v>168.5</v>
      </c>
      <c r="J93" s="32" t="n">
        <v>0</v>
      </c>
      <c r="K93" s="32" t="n">
        <v>-0.08</v>
      </c>
      <c r="L93" s="32" t="n">
        <v>-0</v>
      </c>
      <c r="M93" s="6" t="s">
        <f>=I93+J93+K93+L93</f>
      </c>
      <c r="N93" s="30"/>
      <c r="O93" s="30" t="s">
        <v>364</v>
      </c>
    </row>
    <row collapsed="false" customFormat="false" customHeight="false" hidden="false" ht="12.1" outlineLevel="0" r="94">
      <c r="A94" s="20" t="n">
        <v>45278.847337963</v>
      </c>
      <c r="B94" s="16" t="s">
        <v>55</v>
      </c>
      <c r="C94" s="16" t="s">
        <v>368</v>
      </c>
      <c r="D94" s="16" t="s">
        <v>240</v>
      </c>
      <c r="E94" s="16" t="s">
        <v>18</v>
      </c>
      <c r="F94" s="16" t="s">
        <v>20</v>
      </c>
      <c r="G94" s="7" t="n">
        <v>200</v>
      </c>
      <c r="H94" s="6" t="n">
        <v>3.985</v>
      </c>
      <c r="I94" s="6" t="n">
        <v>-797</v>
      </c>
      <c r="J94" s="6" t="n">
        <v>-0</v>
      </c>
      <c r="K94" s="6" t="n">
        <v>-0.64</v>
      </c>
      <c r="L94" s="6" t="n">
        <v>-0</v>
      </c>
      <c r="M94" s="6" t="s">
        <f>=I94+J94+K94+L94</f>
      </c>
      <c r="N94" s="16"/>
      <c r="O94" s="16" t="s">
        <v>364</v>
      </c>
    </row>
    <row collapsed="false" customFormat="false" customHeight="false" hidden="false" ht="12.1" outlineLevel="0" r="95">
      <c r="A95" s="20" t="n">
        <v>45278.977013889</v>
      </c>
      <c r="B95" s="16" t="s">
        <v>262</v>
      </c>
      <c r="C95" s="16" t="s">
        <v>392</v>
      </c>
      <c r="D95" s="16" t="s">
        <v>240</v>
      </c>
      <c r="E95" s="16" t="s">
        <v>18</v>
      </c>
      <c r="F95" s="16" t="s">
        <v>20</v>
      </c>
      <c r="G95" s="7" t="n">
        <v>20</v>
      </c>
      <c r="H95" s="6" t="n">
        <v>37.24</v>
      </c>
      <c r="I95" s="6" t="n">
        <v>-744.8</v>
      </c>
      <c r="J95" s="6" t="n">
        <v>-0</v>
      </c>
      <c r="K95" s="6" t="n">
        <v>-0.59</v>
      </c>
      <c r="L95" s="6" t="n">
        <v>-0</v>
      </c>
      <c r="M95" s="6" t="s">
        <f>=I95+J95+K95+L95</f>
      </c>
      <c r="N95" s="16"/>
      <c r="O95" s="16" t="s">
        <v>364</v>
      </c>
    </row>
    <row collapsed="false" customFormat="false" customHeight="false" hidden="false" ht="12.1" outlineLevel="0" r="96">
      <c r="A96" s="29" t="n">
        <v>45279.857025463</v>
      </c>
      <c r="B96" s="30" t="s">
        <v>248</v>
      </c>
      <c r="C96" s="30" t="s">
        <v>371</v>
      </c>
      <c r="D96" s="30" t="s">
        <v>241</v>
      </c>
      <c r="E96" s="30" t="s">
        <v>18</v>
      </c>
      <c r="F96" s="30" t="s">
        <v>20</v>
      </c>
      <c r="G96" s="31" t="n">
        <v>-10</v>
      </c>
      <c r="H96" s="32" t="n">
        <v>35.355</v>
      </c>
      <c r="I96" s="32" t="n">
        <v>353.55</v>
      </c>
      <c r="J96" s="32" t="n">
        <v>0</v>
      </c>
      <c r="K96" s="32" t="n">
        <v>-0.29</v>
      </c>
      <c r="L96" s="32" t="n">
        <v>-0</v>
      </c>
      <c r="M96" s="6" t="s">
        <f>=I96+J96+K96+L96</f>
      </c>
      <c r="N96" s="30"/>
      <c r="O96" s="30" t="s">
        <v>364</v>
      </c>
    </row>
    <row collapsed="false" customFormat="false" customHeight="false" hidden="false" ht="12.1" outlineLevel="0" r="97">
      <c r="A97" s="20" t="n">
        <v>45281.978935185</v>
      </c>
      <c r="B97" s="16" t="s">
        <v>55</v>
      </c>
      <c r="C97" s="16" t="s">
        <v>368</v>
      </c>
      <c r="D97" s="16" t="s">
        <v>240</v>
      </c>
      <c r="E97" s="16" t="s">
        <v>18</v>
      </c>
      <c r="F97" s="16" t="s">
        <v>20</v>
      </c>
      <c r="G97" s="7" t="n">
        <v>700</v>
      </c>
      <c r="H97" s="6" t="n">
        <v>3.9915</v>
      </c>
      <c r="I97" s="6" t="n">
        <v>-2794.05</v>
      </c>
      <c r="J97" s="6" t="n">
        <v>-0</v>
      </c>
      <c r="K97" s="6" t="n">
        <v>-2.24</v>
      </c>
      <c r="L97" s="6" t="n">
        <v>-0</v>
      </c>
      <c r="M97" s="6" t="s">
        <f>=I97+J97+K97+L97</f>
      </c>
      <c r="N97" s="16"/>
      <c r="O97" s="16" t="s">
        <v>364</v>
      </c>
    </row>
    <row collapsed="false" customFormat="false" customHeight="false" hidden="false" ht="12.1" outlineLevel="0" r="98">
      <c r="A98" s="21" t="n">
        <v>45282.020636574</v>
      </c>
      <c r="B98" s="22" t="s">
        <v>363</v>
      </c>
      <c r="C98" s="22" t="s">
        <v>124</v>
      </c>
      <c r="D98" s="22" t="s">
        <v>363</v>
      </c>
      <c r="E98" s="22" t="s">
        <v>363</v>
      </c>
      <c r="F98" s="22" t="s">
        <v>20</v>
      </c>
      <c r="G98" s="23" t="n">
        <v>1</v>
      </c>
      <c r="H98" s="24" t="n">
        <v>8200</v>
      </c>
      <c r="I98" s="24" t="n">
        <v>8200</v>
      </c>
      <c r="J98" s="24" t="n">
        <v>0</v>
      </c>
      <c r="K98" s="24" t="n">
        <v>-0</v>
      </c>
      <c r="L98" s="24" t="n">
        <v>-0</v>
      </c>
      <c r="M98" s="6" t="s">
        <f>=I98+J98+K98+L98</f>
      </c>
      <c r="N98" s="22"/>
      <c r="O98" s="22" t="s">
        <v>364</v>
      </c>
    </row>
    <row collapsed="false" customFormat="false" customHeight="false" hidden="false" ht="12.1" outlineLevel="0" r="99">
      <c r="A99" s="20" t="n">
        <v>45285.556111111</v>
      </c>
      <c r="B99" s="16" t="s">
        <v>266</v>
      </c>
      <c r="C99" s="16" t="s">
        <v>397</v>
      </c>
      <c r="D99" s="16" t="s">
        <v>240</v>
      </c>
      <c r="E99" s="16" t="s">
        <v>18</v>
      </c>
      <c r="F99" s="16" t="s">
        <v>20</v>
      </c>
      <c r="G99" s="7" t="n">
        <v>20</v>
      </c>
      <c r="H99" s="6" t="n">
        <v>203.4</v>
      </c>
      <c r="I99" s="6" t="n">
        <v>-4068</v>
      </c>
      <c r="J99" s="6" t="n">
        <v>-0</v>
      </c>
      <c r="K99" s="6" t="n">
        <v>-3.25</v>
      </c>
      <c r="L99" s="6" t="n">
        <v>-0</v>
      </c>
      <c r="M99" s="6" t="s">
        <f>=I99+J99+K99+L99</f>
      </c>
      <c r="N99" s="16"/>
      <c r="O99" s="16" t="s">
        <v>364</v>
      </c>
    </row>
    <row collapsed="false" customFormat="false" customHeight="false" hidden="false" ht="12.1" outlineLevel="0" r="100">
      <c r="A100" s="20" t="n">
        <v>45285.5575</v>
      </c>
      <c r="B100" s="16" t="s">
        <v>267</v>
      </c>
      <c r="C100" s="16" t="s">
        <v>398</v>
      </c>
      <c r="D100" s="16" t="s">
        <v>240</v>
      </c>
      <c r="E100" s="16" t="s">
        <v>18</v>
      </c>
      <c r="F100" s="16" t="s">
        <v>20</v>
      </c>
      <c r="G100" s="7" t="n">
        <v>30</v>
      </c>
      <c r="H100" s="6" t="n">
        <v>63.75</v>
      </c>
      <c r="I100" s="6" t="n">
        <v>-1912.5</v>
      </c>
      <c r="J100" s="6" t="n">
        <v>-0</v>
      </c>
      <c r="K100" s="6" t="n">
        <v>-1.53</v>
      </c>
      <c r="L100" s="6" t="n">
        <v>-0</v>
      </c>
      <c r="M100" s="6" t="s">
        <f>=I100+J100+K100+L100</f>
      </c>
      <c r="N100" s="16"/>
      <c r="O100" s="16" t="s">
        <v>364</v>
      </c>
    </row>
    <row collapsed="false" customFormat="false" customHeight="false" hidden="false" ht="12.1" outlineLevel="0" r="101">
      <c r="A101" s="20" t="n">
        <v>45285.678391204</v>
      </c>
      <c r="B101" s="16" t="s">
        <v>262</v>
      </c>
      <c r="C101" s="16" t="s">
        <v>392</v>
      </c>
      <c r="D101" s="16" t="s">
        <v>240</v>
      </c>
      <c r="E101" s="16" t="s">
        <v>18</v>
      </c>
      <c r="F101" s="16" t="s">
        <v>20</v>
      </c>
      <c r="G101" s="7" t="n">
        <v>40</v>
      </c>
      <c r="H101" s="6" t="n">
        <v>35.63</v>
      </c>
      <c r="I101" s="6" t="n">
        <v>-1425.2</v>
      </c>
      <c r="J101" s="6" t="n">
        <v>-0</v>
      </c>
      <c r="K101" s="6" t="n">
        <v>-1.14</v>
      </c>
      <c r="L101" s="6" t="n">
        <v>-0</v>
      </c>
      <c r="M101" s="6" t="s">
        <f>=I101+J101+K101+L101</f>
      </c>
      <c r="N101" s="16"/>
      <c r="O101" s="16" t="s">
        <v>364</v>
      </c>
    </row>
    <row collapsed="false" customFormat="false" customHeight="false" hidden="false" ht="12.1" outlineLevel="0" r="102">
      <c r="A102" s="21" t="n">
        <v>45286.020636574</v>
      </c>
      <c r="B102" s="22" t="s">
        <v>363</v>
      </c>
      <c r="C102" s="22" t="s">
        <v>124</v>
      </c>
      <c r="D102" s="22" t="s">
        <v>363</v>
      </c>
      <c r="E102" s="22" t="s">
        <v>363</v>
      </c>
      <c r="F102" s="22" t="s">
        <v>20</v>
      </c>
      <c r="G102" s="23" t="n">
        <v>1</v>
      </c>
      <c r="H102" s="24" t="n">
        <v>3215.61</v>
      </c>
      <c r="I102" s="24" t="n">
        <v>3215.61</v>
      </c>
      <c r="J102" s="24" t="n">
        <v>0</v>
      </c>
      <c r="K102" s="24" t="n">
        <v>-0</v>
      </c>
      <c r="L102" s="24" t="n">
        <v>-0</v>
      </c>
      <c r="M102" s="6" t="s">
        <f>=I102+J102+K102+L102</f>
      </c>
      <c r="N102" s="22"/>
      <c r="O102" s="22" t="s">
        <v>364</v>
      </c>
    </row>
    <row collapsed="false" customFormat="false" customHeight="false" hidden="false" ht="12.1" outlineLevel="0" r="103">
      <c r="A103" s="21" t="n">
        <v>45287.020636574</v>
      </c>
      <c r="B103" s="22" t="s">
        <v>363</v>
      </c>
      <c r="C103" s="22" t="s">
        <v>124</v>
      </c>
      <c r="D103" s="22" t="s">
        <v>363</v>
      </c>
      <c r="E103" s="22" t="s">
        <v>363</v>
      </c>
      <c r="F103" s="22" t="s">
        <v>20</v>
      </c>
      <c r="G103" s="23" t="n">
        <v>1</v>
      </c>
      <c r="H103" s="24" t="n">
        <v>5954.76</v>
      </c>
      <c r="I103" s="24" t="n">
        <v>5954.76</v>
      </c>
      <c r="J103" s="24" t="n">
        <v>0</v>
      </c>
      <c r="K103" s="24" t="n">
        <v>-0</v>
      </c>
      <c r="L103" s="24" t="n">
        <v>-0</v>
      </c>
      <c r="M103" s="6" t="s">
        <f>=I103+J103+K103+L103</f>
      </c>
      <c r="N103" s="22"/>
      <c r="O103" s="22" t="s">
        <v>364</v>
      </c>
    </row>
    <row collapsed="false" customFormat="false" customHeight="false" hidden="false" ht="12.1" outlineLevel="0" r="104">
      <c r="A104" s="20" t="n">
        <v>45288.631469907</v>
      </c>
      <c r="B104" s="16" t="s">
        <v>266</v>
      </c>
      <c r="C104" s="16" t="s">
        <v>397</v>
      </c>
      <c r="D104" s="16" t="s">
        <v>240</v>
      </c>
      <c r="E104" s="16" t="s">
        <v>18</v>
      </c>
      <c r="F104" s="16" t="s">
        <v>20</v>
      </c>
      <c r="G104" s="7" t="n">
        <v>10</v>
      </c>
      <c r="H104" s="6" t="n">
        <v>198.44</v>
      </c>
      <c r="I104" s="6" t="n">
        <v>-1984.4</v>
      </c>
      <c r="J104" s="6" t="n">
        <v>-0</v>
      </c>
      <c r="K104" s="6" t="n">
        <v>-1.58</v>
      </c>
      <c r="L104" s="6" t="n">
        <v>-0</v>
      </c>
      <c r="M104" s="6" t="s">
        <f>=I104+J104+K104+L104</f>
      </c>
      <c r="N104" s="16"/>
      <c r="O104" s="16" t="s">
        <v>364</v>
      </c>
    </row>
    <row collapsed="false" customFormat="false" customHeight="false" hidden="false" ht="12.1" outlineLevel="0" r="105">
      <c r="A105" s="20" t="n">
        <v>45288.631469907</v>
      </c>
      <c r="B105" s="16" t="s">
        <v>266</v>
      </c>
      <c r="C105" s="16" t="s">
        <v>397</v>
      </c>
      <c r="D105" s="16" t="s">
        <v>240</v>
      </c>
      <c r="E105" s="16" t="s">
        <v>18</v>
      </c>
      <c r="F105" s="16" t="s">
        <v>20</v>
      </c>
      <c r="G105" s="7" t="n">
        <v>10</v>
      </c>
      <c r="H105" s="6" t="n">
        <v>198.42</v>
      </c>
      <c r="I105" s="6" t="n">
        <v>-1984.2</v>
      </c>
      <c r="J105" s="6" t="n">
        <v>-0</v>
      </c>
      <c r="K105" s="6" t="n">
        <v>-1.58</v>
      </c>
      <c r="L105" s="6" t="n">
        <v>-0</v>
      </c>
      <c r="M105" s="6" t="s">
        <f>=I105+J105+K105+L105</f>
      </c>
      <c r="N105" s="16"/>
      <c r="O105" s="16" t="s">
        <v>364</v>
      </c>
    </row>
    <row collapsed="false" customFormat="false" customHeight="false" hidden="false" ht="12.1" outlineLevel="0" r="106">
      <c r="A106" s="20" t="n">
        <v>45288.631851852</v>
      </c>
      <c r="B106" s="16" t="s">
        <v>260</v>
      </c>
      <c r="C106" s="16" t="s">
        <v>390</v>
      </c>
      <c r="D106" s="16" t="s">
        <v>240</v>
      </c>
      <c r="E106" s="16" t="s">
        <v>18</v>
      </c>
      <c r="F106" s="16" t="s">
        <v>20</v>
      </c>
      <c r="G106" s="7" t="n">
        <v>300</v>
      </c>
      <c r="H106" s="6" t="n">
        <v>3.766</v>
      </c>
      <c r="I106" s="6" t="n">
        <v>-1129.8</v>
      </c>
      <c r="J106" s="6" t="n">
        <v>-0</v>
      </c>
      <c r="K106" s="6" t="n">
        <v>-0.56</v>
      </c>
      <c r="L106" s="6" t="n">
        <v>-0</v>
      </c>
      <c r="M106" s="6" t="s">
        <f>=I106+J106+K106+L106</f>
      </c>
      <c r="N106" s="16"/>
      <c r="O106" s="16" t="s">
        <v>364</v>
      </c>
    </row>
    <row collapsed="false" customFormat="false" customHeight="false" hidden="false" ht="12.1" outlineLevel="0" r="107">
      <c r="A107" s="20" t="n">
        <v>45288.631863426</v>
      </c>
      <c r="B107" s="16" t="s">
        <v>260</v>
      </c>
      <c r="C107" s="16" t="s">
        <v>390</v>
      </c>
      <c r="D107" s="16" t="s">
        <v>240</v>
      </c>
      <c r="E107" s="16" t="s">
        <v>18</v>
      </c>
      <c r="F107" s="16" t="s">
        <v>20</v>
      </c>
      <c r="G107" s="7" t="n">
        <v>100</v>
      </c>
      <c r="H107" s="6" t="n">
        <v>3.766</v>
      </c>
      <c r="I107" s="6" t="n">
        <v>-376.6</v>
      </c>
      <c r="J107" s="6" t="n">
        <v>-0</v>
      </c>
      <c r="K107" s="6" t="n">
        <v>-0.19</v>
      </c>
      <c r="L107" s="6" t="n">
        <v>-0</v>
      </c>
      <c r="M107" s="6" t="s">
        <f>=I107+J107+K107+L107</f>
      </c>
      <c r="N107" s="16"/>
      <c r="O107" s="16" t="s">
        <v>364</v>
      </c>
    </row>
    <row collapsed="false" customFormat="false" customHeight="false" hidden="false" ht="12.1" outlineLevel="0" r="108">
      <c r="A108" s="20" t="n">
        <v>45288.710196759</v>
      </c>
      <c r="B108" s="16" t="s">
        <v>244</v>
      </c>
      <c r="C108" s="16" t="s">
        <v>365</v>
      </c>
      <c r="D108" s="16" t="s">
        <v>240</v>
      </c>
      <c r="E108" s="16" t="s">
        <v>18</v>
      </c>
      <c r="F108" s="16" t="s">
        <v>20</v>
      </c>
      <c r="G108" s="7" t="n">
        <v>20</v>
      </c>
      <c r="H108" s="6" t="n">
        <v>159.34</v>
      </c>
      <c r="I108" s="6" t="n">
        <v>-3186.8</v>
      </c>
      <c r="J108" s="6" t="n">
        <v>-0</v>
      </c>
      <c r="K108" s="6" t="n">
        <v>-2.55</v>
      </c>
      <c r="L108" s="6" t="n">
        <v>-0</v>
      </c>
      <c r="M108" s="6" t="s">
        <f>=I108+J108+K108+L108</f>
      </c>
      <c r="N108" s="16"/>
      <c r="O108" s="16" t="s">
        <v>364</v>
      </c>
    </row>
    <row collapsed="false" customFormat="false" customHeight="false" hidden="false" ht="12.1" outlineLevel="0" r="109">
      <c r="A109" s="20" t="n">
        <v>45288.940162037</v>
      </c>
      <c r="B109" s="16" t="s">
        <v>260</v>
      </c>
      <c r="C109" s="16" t="s">
        <v>390</v>
      </c>
      <c r="D109" s="16" t="s">
        <v>240</v>
      </c>
      <c r="E109" s="16" t="s">
        <v>18</v>
      </c>
      <c r="F109" s="16" t="s">
        <v>20</v>
      </c>
      <c r="G109" s="7" t="n">
        <v>300</v>
      </c>
      <c r="H109" s="6" t="n">
        <v>3.701</v>
      </c>
      <c r="I109" s="6" t="n">
        <v>-1110.3</v>
      </c>
      <c r="J109" s="6" t="n">
        <v>-0</v>
      </c>
      <c r="K109" s="6" t="n">
        <v>-0.89</v>
      </c>
      <c r="L109" s="6" t="n">
        <v>-0</v>
      </c>
      <c r="M109" s="6" t="s">
        <f>=I109+J109+K109+L109</f>
      </c>
      <c r="N109" s="16"/>
      <c r="O109" s="16" t="s">
        <v>364</v>
      </c>
    </row>
    <row collapsed="false" customFormat="false" customHeight="false" hidden="false" ht="12.1" outlineLevel="0" r="110">
      <c r="A110" s="29" t="n">
        <v>45308.780555556</v>
      </c>
      <c r="B110" s="30" t="s">
        <v>258</v>
      </c>
      <c r="C110" s="30" t="s">
        <v>388</v>
      </c>
      <c r="D110" s="30" t="s">
        <v>241</v>
      </c>
      <c r="E110" s="30" t="s">
        <v>18</v>
      </c>
      <c r="F110" s="30" t="s">
        <v>20</v>
      </c>
      <c r="G110" s="31" t="n">
        <v>-100</v>
      </c>
      <c r="H110" s="32" t="n">
        <v>6.69</v>
      </c>
      <c r="I110" s="32" t="n">
        <v>669</v>
      </c>
      <c r="J110" s="32" t="n">
        <v>0</v>
      </c>
      <c r="K110" s="32" t="n">
        <v>-0.54</v>
      </c>
      <c r="L110" s="32" t="n">
        <v>-0</v>
      </c>
      <c r="M110" s="6" t="s">
        <f>=I110+J110+K110+L110</f>
      </c>
      <c r="N110" s="30"/>
      <c r="O110" s="30" t="s">
        <v>364</v>
      </c>
    </row>
    <row collapsed="false" customFormat="false" customHeight="false" hidden="false" ht="12.1" outlineLevel="0" r="111">
      <c r="A111" s="21" t="n">
        <v>45309.020636574</v>
      </c>
      <c r="B111" s="22" t="s">
        <v>377</v>
      </c>
      <c r="C111" s="22" t="s">
        <v>399</v>
      </c>
      <c r="D111" s="22" t="s">
        <v>377</v>
      </c>
      <c r="E111" s="22" t="s">
        <v>377</v>
      </c>
      <c r="F111" s="22" t="s">
        <v>20</v>
      </c>
      <c r="G111" s="23" t="n">
        <v>1</v>
      </c>
      <c r="H111" s="24" t="n">
        <v>701.1</v>
      </c>
      <c r="I111" s="24" t="n">
        <v>701.1</v>
      </c>
      <c r="J111" s="24" t="n">
        <v>0</v>
      </c>
      <c r="K111" s="24" t="n">
        <v>-0</v>
      </c>
      <c r="L111" s="24" t="n">
        <v>-0</v>
      </c>
      <c r="M111" s="6" t="s">
        <f>=I111+J111+K111+L111</f>
      </c>
      <c r="N111" s="22"/>
      <c r="O111" s="22" t="s">
        <v>364</v>
      </c>
    </row>
    <row collapsed="false" customFormat="false" customHeight="false" hidden="false" ht="12.1" outlineLevel="0" r="112">
      <c r="A112" s="29" t="n">
        <v>45309.438587963</v>
      </c>
      <c r="B112" s="30" t="s">
        <v>258</v>
      </c>
      <c r="C112" s="30" t="s">
        <v>388</v>
      </c>
      <c r="D112" s="30" t="s">
        <v>241</v>
      </c>
      <c r="E112" s="30" t="s">
        <v>18</v>
      </c>
      <c r="F112" s="30" t="s">
        <v>20</v>
      </c>
      <c r="G112" s="31" t="n">
        <v>-300</v>
      </c>
      <c r="H112" s="32" t="n">
        <v>6.732</v>
      </c>
      <c r="I112" s="32" t="n">
        <v>2019.6</v>
      </c>
      <c r="J112" s="32" t="n">
        <v>0</v>
      </c>
      <c r="K112" s="32" t="n">
        <v>-1.62</v>
      </c>
      <c r="L112" s="32" t="n">
        <v>-0</v>
      </c>
      <c r="M112" s="6" t="s">
        <f>=I112+J112+K112+L112</f>
      </c>
      <c r="N112" s="30"/>
      <c r="O112" s="30" t="s">
        <v>364</v>
      </c>
    </row>
    <row collapsed="false" customFormat="false" customHeight="false" hidden="false" ht="12.1" outlineLevel="0" r="113">
      <c r="A113" s="29" t="n">
        <v>45310.471377315</v>
      </c>
      <c r="B113" s="30" t="s">
        <v>262</v>
      </c>
      <c r="C113" s="30" t="s">
        <v>392</v>
      </c>
      <c r="D113" s="30" t="s">
        <v>241</v>
      </c>
      <c r="E113" s="30" t="s">
        <v>18</v>
      </c>
      <c r="F113" s="30" t="s">
        <v>20</v>
      </c>
      <c r="G113" s="31" t="n">
        <v>-80</v>
      </c>
      <c r="H113" s="32" t="n">
        <v>37.56</v>
      </c>
      <c r="I113" s="32" t="n">
        <v>3004.8</v>
      </c>
      <c r="J113" s="32" t="n">
        <v>0</v>
      </c>
      <c r="K113" s="32" t="n">
        <v>-2.4</v>
      </c>
      <c r="L113" s="32" t="n">
        <v>-0</v>
      </c>
      <c r="M113" s="6" t="s">
        <f>=I113+J113+K113+L113</f>
      </c>
      <c r="N113" s="30"/>
      <c r="O113" s="30" t="s">
        <v>364</v>
      </c>
    </row>
    <row collapsed="false" customFormat="false" customHeight="false" hidden="false" ht="12.1" outlineLevel="0" r="114">
      <c r="A114" s="20" t="n">
        <v>45314.007881944</v>
      </c>
      <c r="B114" s="16" t="s">
        <v>254</v>
      </c>
      <c r="C114" s="16" t="s">
        <v>381</v>
      </c>
      <c r="D114" s="16" t="s">
        <v>240</v>
      </c>
      <c r="E114" s="16" t="s">
        <v>18</v>
      </c>
      <c r="F114" s="16" t="s">
        <v>20</v>
      </c>
      <c r="G114" s="7" t="n">
        <v>4</v>
      </c>
      <c r="H114" s="6" t="n">
        <v>1445</v>
      </c>
      <c r="I114" s="6" t="n">
        <v>-5780</v>
      </c>
      <c r="J114" s="6" t="n">
        <v>-0</v>
      </c>
      <c r="K114" s="6" t="n">
        <v>-4.63</v>
      </c>
      <c r="L114" s="6" t="n">
        <v>-0</v>
      </c>
      <c r="M114" s="6" t="s">
        <f>=I114+J114+K114+L114</f>
      </c>
      <c r="N114" s="16"/>
      <c r="O114" s="16" t="s">
        <v>364</v>
      </c>
    </row>
    <row collapsed="false" customFormat="false" customHeight="false" hidden="false" ht="12.1" outlineLevel="0" r="115">
      <c r="A115" s="29" t="n">
        <v>45314.441979167</v>
      </c>
      <c r="B115" s="30" t="s">
        <v>261</v>
      </c>
      <c r="C115" s="30" t="s">
        <v>391</v>
      </c>
      <c r="D115" s="30" t="s">
        <v>241</v>
      </c>
      <c r="E115" s="30" t="s">
        <v>18</v>
      </c>
      <c r="F115" s="30" t="s">
        <v>20</v>
      </c>
      <c r="G115" s="31" t="n">
        <v>-8</v>
      </c>
      <c r="H115" s="32" t="n">
        <v>308.23</v>
      </c>
      <c r="I115" s="32" t="n">
        <v>2465.84</v>
      </c>
      <c r="J115" s="32" t="n">
        <v>0</v>
      </c>
      <c r="K115" s="32" t="n">
        <v>-1.23</v>
      </c>
      <c r="L115" s="32" t="n">
        <v>-0</v>
      </c>
      <c r="M115" s="6" t="s">
        <f>=I115+J115+K115+L115</f>
      </c>
      <c r="N115" s="30"/>
      <c r="O115" s="30" t="s">
        <v>364</v>
      </c>
    </row>
    <row collapsed="false" customFormat="false" customHeight="false" hidden="false" ht="12.1" outlineLevel="0" r="116">
      <c r="A116" s="20" t="n">
        <v>45314.515034722</v>
      </c>
      <c r="B116" s="16" t="s">
        <v>264</v>
      </c>
      <c r="C116" s="16" t="s">
        <v>394</v>
      </c>
      <c r="D116" s="16" t="s">
        <v>240</v>
      </c>
      <c r="E116" s="16" t="s">
        <v>18</v>
      </c>
      <c r="F116" s="16" t="s">
        <v>20</v>
      </c>
      <c r="G116" s="7" t="n">
        <v>43</v>
      </c>
      <c r="H116" s="6" t="n">
        <v>75.6</v>
      </c>
      <c r="I116" s="6" t="n">
        <v>-3250.8</v>
      </c>
      <c r="J116" s="6" t="n">
        <v>-0</v>
      </c>
      <c r="K116" s="6" t="n">
        <v>-2.6</v>
      </c>
      <c r="L116" s="6" t="n">
        <v>-0</v>
      </c>
      <c r="M116" s="6" t="s">
        <f>=I116+J116+K116+L116</f>
      </c>
      <c r="N116" s="16"/>
      <c r="O116" s="16" t="s">
        <v>364</v>
      </c>
    </row>
    <row collapsed="false" customFormat="false" customHeight="false" hidden="false" ht="12.1" outlineLevel="0" r="117">
      <c r="A117" s="20" t="n">
        <v>45315.870821759</v>
      </c>
      <c r="B117" s="16" t="s">
        <v>263</v>
      </c>
      <c r="C117" s="16" t="s">
        <v>393</v>
      </c>
      <c r="D117" s="16" t="s">
        <v>240</v>
      </c>
      <c r="E117" s="16" t="s">
        <v>62</v>
      </c>
      <c r="F117" s="16" t="s">
        <v>20</v>
      </c>
      <c r="G117" s="7" t="n">
        <v>46</v>
      </c>
      <c r="H117" s="6" t="n">
        <v>1.3341</v>
      </c>
      <c r="I117" s="6" t="n">
        <v>-61.37</v>
      </c>
      <c r="J117" s="6" t="n">
        <v>-0</v>
      </c>
      <c r="K117" s="6" t="n">
        <v>-0</v>
      </c>
      <c r="L117" s="6" t="n">
        <v>-0</v>
      </c>
      <c r="M117" s="6" t="s">
        <f>=I117+J117+K117+L117</f>
      </c>
      <c r="N117" s="16"/>
      <c r="O117" s="16" t="s">
        <v>364</v>
      </c>
    </row>
    <row collapsed="false" customFormat="false" customHeight="false" hidden="false" ht="12.1" outlineLevel="0" r="118">
      <c r="A118" s="29" t="n">
        <v>45317.515925926</v>
      </c>
      <c r="B118" s="30" t="s">
        <v>259</v>
      </c>
      <c r="C118" s="30" t="s">
        <v>389</v>
      </c>
      <c r="D118" s="30" t="s">
        <v>241</v>
      </c>
      <c r="E118" s="30" t="s">
        <v>18</v>
      </c>
      <c r="F118" s="30" t="s">
        <v>20</v>
      </c>
      <c r="G118" s="31" t="n">
        <v>-50000</v>
      </c>
      <c r="H118" s="32" t="n">
        <v>0.024475</v>
      </c>
      <c r="I118" s="32" t="n">
        <v>1223.75</v>
      </c>
      <c r="J118" s="32" t="n">
        <v>0</v>
      </c>
      <c r="K118" s="32" t="n">
        <v>-0.98</v>
      </c>
      <c r="L118" s="32" t="n">
        <v>-0</v>
      </c>
      <c r="M118" s="6" t="s">
        <f>=I118+J118+K118+L118</f>
      </c>
      <c r="N118" s="30"/>
      <c r="O118" s="30" t="s">
        <v>364</v>
      </c>
    </row>
    <row collapsed="false" customFormat="false" customHeight="false" hidden="false" ht="12.1" outlineLevel="0" r="119">
      <c r="A119" s="20" t="n">
        <v>45317.521643519</v>
      </c>
      <c r="B119" s="16" t="s">
        <v>248</v>
      </c>
      <c r="C119" s="16" t="s">
        <v>371</v>
      </c>
      <c r="D119" s="16" t="s">
        <v>240</v>
      </c>
      <c r="E119" s="16" t="s">
        <v>18</v>
      </c>
      <c r="F119" s="16" t="s">
        <v>20</v>
      </c>
      <c r="G119" s="7" t="n">
        <v>30</v>
      </c>
      <c r="H119" s="6" t="n">
        <v>34.895</v>
      </c>
      <c r="I119" s="6" t="n">
        <v>-1046.85</v>
      </c>
      <c r="J119" s="6" t="n">
        <v>-0</v>
      </c>
      <c r="K119" s="6" t="n">
        <v>-0.83</v>
      </c>
      <c r="L119" s="6" t="n">
        <v>-0</v>
      </c>
      <c r="M119" s="6" t="s">
        <f>=I119+J119+K119+L119</f>
      </c>
      <c r="N119" s="16"/>
      <c r="O119" s="16" t="s">
        <v>364</v>
      </c>
    </row>
    <row collapsed="false" customFormat="false" customHeight="false" hidden="false" ht="12.1" outlineLevel="0" r="120">
      <c r="A120" s="29" t="n">
        <v>45324.621354167</v>
      </c>
      <c r="B120" s="30" t="s">
        <v>256</v>
      </c>
      <c r="C120" s="30" t="s">
        <v>383</v>
      </c>
      <c r="D120" s="30" t="s">
        <v>241</v>
      </c>
      <c r="E120" s="30" t="s">
        <v>18</v>
      </c>
      <c r="F120" s="30" t="s">
        <v>20</v>
      </c>
      <c r="G120" s="31" t="n">
        <v>-3</v>
      </c>
      <c r="H120" s="32" t="n">
        <v>1634.4</v>
      </c>
      <c r="I120" s="32" t="n">
        <v>4903.2</v>
      </c>
      <c r="J120" s="32" t="n">
        <v>0</v>
      </c>
      <c r="K120" s="32" t="n">
        <v>-3.93</v>
      </c>
      <c r="L120" s="32" t="n">
        <v>-0</v>
      </c>
      <c r="M120" s="6" t="s">
        <f>=I120+J120+K120+L120</f>
      </c>
      <c r="N120" s="30"/>
      <c r="O120" s="30" t="s">
        <v>364</v>
      </c>
    </row>
    <row collapsed="false" customFormat="false" customHeight="false" hidden="false" ht="12.1" outlineLevel="0" r="121">
      <c r="A121" s="20" t="n">
        <v>45324.623761574</v>
      </c>
      <c r="B121" s="16" t="s">
        <v>268</v>
      </c>
      <c r="C121" s="16" t="s">
        <v>400</v>
      </c>
      <c r="D121" s="16" t="s">
        <v>240</v>
      </c>
      <c r="E121" s="16" t="s">
        <v>18</v>
      </c>
      <c r="F121" s="16" t="s">
        <v>20</v>
      </c>
      <c r="G121" s="7" t="n">
        <v>1</v>
      </c>
      <c r="H121" s="6" t="n">
        <v>549.05</v>
      </c>
      <c r="I121" s="6" t="n">
        <v>-549.05</v>
      </c>
      <c r="J121" s="6" t="n">
        <v>-0</v>
      </c>
      <c r="K121" s="6" t="n">
        <v>-0.43</v>
      </c>
      <c r="L121" s="6" t="n">
        <v>-0</v>
      </c>
      <c r="M121" s="6" t="s">
        <f>=I121+J121+K121+L121</f>
      </c>
      <c r="N121" s="16"/>
      <c r="O121" s="16" t="s">
        <v>364</v>
      </c>
    </row>
    <row collapsed="false" customFormat="false" customHeight="false" hidden="false" ht="12.1" outlineLevel="0" r="122">
      <c r="A122" s="20" t="n">
        <v>45324.623761574</v>
      </c>
      <c r="B122" s="16" t="s">
        <v>268</v>
      </c>
      <c r="C122" s="16" t="s">
        <v>400</v>
      </c>
      <c r="D122" s="16" t="s">
        <v>240</v>
      </c>
      <c r="E122" s="16" t="s">
        <v>18</v>
      </c>
      <c r="F122" s="16" t="s">
        <v>20</v>
      </c>
      <c r="G122" s="7" t="n">
        <v>1</v>
      </c>
      <c r="H122" s="6" t="n">
        <v>549.05</v>
      </c>
      <c r="I122" s="6" t="n">
        <v>-549.05</v>
      </c>
      <c r="J122" s="6" t="n">
        <v>-0</v>
      </c>
      <c r="K122" s="6" t="n">
        <v>-0.43</v>
      </c>
      <c r="L122" s="6" t="n">
        <v>-0</v>
      </c>
      <c r="M122" s="6" t="s">
        <f>=I122+J122+K122+L122</f>
      </c>
      <c r="N122" s="16"/>
      <c r="O122" s="16" t="s">
        <v>364</v>
      </c>
    </row>
    <row collapsed="false" customFormat="false" customHeight="false" hidden="false" ht="12.1" outlineLevel="0" r="123">
      <c r="A123" s="20" t="n">
        <v>45324.624097222</v>
      </c>
      <c r="B123" s="16" t="s">
        <v>269</v>
      </c>
      <c r="C123" s="16" t="s">
        <v>401</v>
      </c>
      <c r="D123" s="16" t="s">
        <v>240</v>
      </c>
      <c r="E123" s="16" t="s">
        <v>18</v>
      </c>
      <c r="F123" s="16" t="s">
        <v>20</v>
      </c>
      <c r="G123" s="7" t="n">
        <v>5</v>
      </c>
      <c r="H123" s="6" t="n">
        <v>681.4</v>
      </c>
      <c r="I123" s="6" t="n">
        <v>-3407</v>
      </c>
      <c r="J123" s="6" t="n">
        <v>-0</v>
      </c>
      <c r="K123" s="6" t="n">
        <v>-2.72</v>
      </c>
      <c r="L123" s="6" t="n">
        <v>-0</v>
      </c>
      <c r="M123" s="6" t="s">
        <f>=I123+J123+K123+L123</f>
      </c>
      <c r="N123" s="16"/>
      <c r="O123" s="16" t="s">
        <v>364</v>
      </c>
    </row>
    <row collapsed="false" customFormat="false" customHeight="false" hidden="false" ht="12.1" outlineLevel="0" r="124">
      <c r="A124" s="29" t="n">
        <v>45324.625138889</v>
      </c>
      <c r="B124" s="30" t="s">
        <v>250</v>
      </c>
      <c r="C124" s="30" t="s">
        <v>374</v>
      </c>
      <c r="D124" s="30" t="s">
        <v>241</v>
      </c>
      <c r="E124" s="30" t="s">
        <v>18</v>
      </c>
      <c r="F124" s="30" t="s">
        <v>20</v>
      </c>
      <c r="G124" s="31" t="n">
        <v>-60</v>
      </c>
      <c r="H124" s="32" t="n">
        <v>70.69</v>
      </c>
      <c r="I124" s="32" t="n">
        <v>4241.4</v>
      </c>
      <c r="J124" s="32" t="n">
        <v>0</v>
      </c>
      <c r="K124" s="32" t="n">
        <v>-3.39</v>
      </c>
      <c r="L124" s="32" t="n">
        <v>-0</v>
      </c>
      <c r="M124" s="6" t="s">
        <f>=I124+J124+K124+L124</f>
      </c>
      <c r="N124" s="30"/>
      <c r="O124" s="30" t="s">
        <v>364</v>
      </c>
    </row>
    <row collapsed="false" customFormat="false" customHeight="false" hidden="false" ht="12.1" outlineLevel="0" r="125">
      <c r="A125" s="20" t="n">
        <v>45327.448761574</v>
      </c>
      <c r="B125" s="16" t="s">
        <v>268</v>
      </c>
      <c r="C125" s="16" t="s">
        <v>400</v>
      </c>
      <c r="D125" s="16" t="s">
        <v>240</v>
      </c>
      <c r="E125" s="16" t="s">
        <v>18</v>
      </c>
      <c r="F125" s="16" t="s">
        <v>20</v>
      </c>
      <c r="G125" s="7" t="n">
        <v>8</v>
      </c>
      <c r="H125" s="6" t="n">
        <v>553.55</v>
      </c>
      <c r="I125" s="6" t="n">
        <v>-4428.4</v>
      </c>
      <c r="J125" s="6" t="n">
        <v>-0</v>
      </c>
      <c r="K125" s="6" t="n">
        <v>-3.53</v>
      </c>
      <c r="L125" s="6" t="n">
        <v>-0</v>
      </c>
      <c r="M125" s="6" t="s">
        <f>=I125+J125+K125+L125</f>
      </c>
      <c r="N125" s="16"/>
      <c r="O125" s="16" t="s">
        <v>364</v>
      </c>
    </row>
    <row collapsed="false" customFormat="false" customHeight="false" hidden="false" ht="12.1" outlineLevel="0" r="126">
      <c r="A126" s="29" t="n">
        <v>45327.476076389</v>
      </c>
      <c r="B126" s="30" t="s">
        <v>264</v>
      </c>
      <c r="C126" s="30" t="s">
        <v>394</v>
      </c>
      <c r="D126" s="30" t="s">
        <v>241</v>
      </c>
      <c r="E126" s="30" t="s">
        <v>18</v>
      </c>
      <c r="F126" s="30" t="s">
        <v>20</v>
      </c>
      <c r="G126" s="31" t="n">
        <v>-43</v>
      </c>
      <c r="H126" s="32" t="n">
        <v>67.9</v>
      </c>
      <c r="I126" s="32" t="n">
        <v>2919.7</v>
      </c>
      <c r="J126" s="32" t="n">
        <v>0</v>
      </c>
      <c r="K126" s="32" t="n">
        <v>-2.33</v>
      </c>
      <c r="L126" s="32" t="n">
        <v>-0</v>
      </c>
      <c r="M126" s="6" t="s">
        <f>=I126+J126+K126+L126</f>
      </c>
      <c r="N126" s="30"/>
      <c r="O126" s="30" t="s">
        <v>364</v>
      </c>
    </row>
    <row collapsed="false" customFormat="false" customHeight="false" hidden="false" ht="12.1" outlineLevel="0" r="127">
      <c r="A127" s="20" t="n">
        <v>45327.476597222</v>
      </c>
      <c r="B127" s="16" t="s">
        <v>268</v>
      </c>
      <c r="C127" s="16" t="s">
        <v>400</v>
      </c>
      <c r="D127" s="16" t="s">
        <v>240</v>
      </c>
      <c r="E127" s="16" t="s">
        <v>18</v>
      </c>
      <c r="F127" s="16" t="s">
        <v>20</v>
      </c>
      <c r="G127" s="7" t="n">
        <v>5</v>
      </c>
      <c r="H127" s="6" t="n">
        <v>556.95</v>
      </c>
      <c r="I127" s="6" t="n">
        <v>-2784.75</v>
      </c>
      <c r="J127" s="6" t="n">
        <v>-0</v>
      </c>
      <c r="K127" s="6" t="n">
        <v>-2.23</v>
      </c>
      <c r="L127" s="6" t="n">
        <v>-0</v>
      </c>
      <c r="M127" s="6" t="s">
        <f>=I127+J127+K127+L127</f>
      </c>
      <c r="N127" s="16"/>
      <c r="O127" s="16" t="s">
        <v>364</v>
      </c>
    </row>
    <row collapsed="false" customFormat="false" customHeight="false" hidden="false" ht="12.1" outlineLevel="0" r="128">
      <c r="A128" s="20" t="n">
        <v>45327.478101852</v>
      </c>
      <c r="B128" s="16" t="s">
        <v>263</v>
      </c>
      <c r="C128" s="16" t="s">
        <v>393</v>
      </c>
      <c r="D128" s="16" t="s">
        <v>240</v>
      </c>
      <c r="E128" s="16" t="s">
        <v>62</v>
      </c>
      <c r="F128" s="16" t="s">
        <v>20</v>
      </c>
      <c r="G128" s="7" t="n">
        <v>370</v>
      </c>
      <c r="H128" s="6" t="n">
        <v>1.3403</v>
      </c>
      <c r="I128" s="6" t="n">
        <v>-495.91</v>
      </c>
      <c r="J128" s="6" t="n">
        <v>-0</v>
      </c>
      <c r="K128" s="6" t="n">
        <v>-0</v>
      </c>
      <c r="L128" s="6" t="n">
        <v>-0</v>
      </c>
      <c r="M128" s="6" t="s">
        <f>=I128+J128+K128+L128</f>
      </c>
      <c r="N128" s="16"/>
      <c r="O128" s="16" t="s">
        <v>364</v>
      </c>
    </row>
    <row collapsed="false" customFormat="false" customHeight="false" hidden="false" ht="12.1" outlineLevel="0" r="129">
      <c r="A129" s="21" t="n">
        <v>45351.020636574</v>
      </c>
      <c r="B129" s="22" t="s">
        <v>402</v>
      </c>
      <c r="C129" s="22" t="s">
        <v>403</v>
      </c>
      <c r="D129" s="22" t="s">
        <v>377</v>
      </c>
      <c r="E129" s="22" t="s">
        <v>377</v>
      </c>
      <c r="F129" s="22" t="s">
        <v>20</v>
      </c>
      <c r="G129" s="23" t="n">
        <v>1</v>
      </c>
      <c r="H129" s="24" t="n">
        <v>0.01</v>
      </c>
      <c r="I129" s="24" t="n">
        <v>0.01</v>
      </c>
      <c r="J129" s="24" t="n">
        <v>0</v>
      </c>
      <c r="K129" s="24" t="n">
        <v>-0</v>
      </c>
      <c r="L129" s="24" t="n">
        <v>-0</v>
      </c>
      <c r="M129" s="6" t="s">
        <f>=I129+J129+K129+L129</f>
      </c>
      <c r="N129" s="22"/>
      <c r="O129" s="22" t="s">
        <v>364</v>
      </c>
    </row>
    <row collapsed="false" customFormat="false" customHeight="false" hidden="false" ht="12.1" outlineLevel="0" r="130">
      <c r="A130" s="29" t="n">
        <v>45351.64587963</v>
      </c>
      <c r="B130" s="30" t="s">
        <v>254</v>
      </c>
      <c r="C130" s="30" t="s">
        <v>381</v>
      </c>
      <c r="D130" s="30" t="s">
        <v>241</v>
      </c>
      <c r="E130" s="30" t="s">
        <v>18</v>
      </c>
      <c r="F130" s="30" t="s">
        <v>20</v>
      </c>
      <c r="G130" s="31" t="n">
        <v>-4</v>
      </c>
      <c r="H130" s="32" t="n">
        <v>1345</v>
      </c>
      <c r="I130" s="32" t="n">
        <v>5380</v>
      </c>
      <c r="J130" s="32" t="n">
        <v>0</v>
      </c>
      <c r="K130" s="32" t="n">
        <v>-4.31</v>
      </c>
      <c r="L130" s="32" t="n">
        <v>-0</v>
      </c>
      <c r="M130" s="6" t="s">
        <f>=I130+J130+K130+L130</f>
      </c>
      <c r="N130" s="30"/>
      <c r="O130" s="30" t="s">
        <v>364</v>
      </c>
    </row>
    <row collapsed="false" customFormat="false" customHeight="false" hidden="false" ht="12.1" outlineLevel="0" r="131">
      <c r="A131" s="20" t="n">
        <v>45351.647696759</v>
      </c>
      <c r="B131" s="16" t="s">
        <v>17</v>
      </c>
      <c r="C131" s="16" t="s">
        <v>366</v>
      </c>
      <c r="D131" s="16" t="s">
        <v>240</v>
      </c>
      <c r="E131" s="16" t="s">
        <v>18</v>
      </c>
      <c r="F131" s="16" t="s">
        <v>20</v>
      </c>
      <c r="G131" s="7" t="n">
        <v>10</v>
      </c>
      <c r="H131" s="6" t="n">
        <v>292.71</v>
      </c>
      <c r="I131" s="6" t="n">
        <v>-2927.1</v>
      </c>
      <c r="J131" s="6" t="n">
        <v>-0</v>
      </c>
      <c r="K131" s="6" t="n">
        <v>-2.33</v>
      </c>
      <c r="L131" s="6" t="n">
        <v>-0</v>
      </c>
      <c r="M131" s="6" t="s">
        <f>=I131+J131+K131+L131</f>
      </c>
      <c r="N131" s="16"/>
      <c r="O131" s="16" t="s">
        <v>364</v>
      </c>
    </row>
    <row collapsed="false" customFormat="false" customHeight="false" hidden="false" ht="12.1" outlineLevel="0" r="132">
      <c r="A132" s="29" t="n">
        <v>45351.920775463</v>
      </c>
      <c r="B132" s="30" t="s">
        <v>248</v>
      </c>
      <c r="C132" s="30" t="s">
        <v>371</v>
      </c>
      <c r="D132" s="30" t="s">
        <v>241</v>
      </c>
      <c r="E132" s="30" t="s">
        <v>18</v>
      </c>
      <c r="F132" s="30" t="s">
        <v>20</v>
      </c>
      <c r="G132" s="31" t="n">
        <v>-30</v>
      </c>
      <c r="H132" s="32" t="n">
        <v>35.05</v>
      </c>
      <c r="I132" s="32" t="n">
        <v>1051.5</v>
      </c>
      <c r="J132" s="32" t="n">
        <v>0</v>
      </c>
      <c r="K132" s="32" t="n">
        <v>-0.84</v>
      </c>
      <c r="L132" s="32" t="n">
        <v>-0</v>
      </c>
      <c r="M132" s="6" t="s">
        <f>=I132+J132+K132+L132</f>
      </c>
      <c r="N132" s="30"/>
      <c r="O132" s="30" t="s">
        <v>364</v>
      </c>
    </row>
    <row collapsed="false" customFormat="false" customHeight="false" hidden="false" ht="12.1" outlineLevel="0" r="133">
      <c r="A133" s="20" t="n">
        <v>45351.921909722</v>
      </c>
      <c r="B133" s="16" t="s">
        <v>269</v>
      </c>
      <c r="C133" s="16" t="s">
        <v>401</v>
      </c>
      <c r="D133" s="16" t="s">
        <v>240</v>
      </c>
      <c r="E133" s="16" t="s">
        <v>18</v>
      </c>
      <c r="F133" s="16" t="s">
        <v>20</v>
      </c>
      <c r="G133" s="7" t="n">
        <v>5</v>
      </c>
      <c r="H133" s="6" t="n">
        <v>651.8</v>
      </c>
      <c r="I133" s="6" t="n">
        <v>-3259</v>
      </c>
      <c r="J133" s="6" t="n">
        <v>-0</v>
      </c>
      <c r="K133" s="6" t="n">
        <v>-2.61</v>
      </c>
      <c r="L133" s="6" t="n">
        <v>-0</v>
      </c>
      <c r="M133" s="6" t="s">
        <f>=I133+J133+K133+L133</f>
      </c>
      <c r="N133" s="16"/>
      <c r="O133" s="16" t="s">
        <v>364</v>
      </c>
    </row>
    <row collapsed="false" customFormat="false" customHeight="false" hidden="false" ht="12.1" outlineLevel="0" r="134">
      <c r="A134" s="29" t="n">
        <v>45352.456342593</v>
      </c>
      <c r="B134" s="30" t="s">
        <v>266</v>
      </c>
      <c r="C134" s="30" t="s">
        <v>397</v>
      </c>
      <c r="D134" s="30" t="s">
        <v>241</v>
      </c>
      <c r="E134" s="30" t="s">
        <v>18</v>
      </c>
      <c r="F134" s="30" t="s">
        <v>20</v>
      </c>
      <c r="G134" s="31" t="n">
        <v>-10</v>
      </c>
      <c r="H134" s="32" t="n">
        <v>218.18</v>
      </c>
      <c r="I134" s="32" t="n">
        <v>2181.8</v>
      </c>
      <c r="J134" s="32" t="n">
        <v>0</v>
      </c>
      <c r="K134" s="32" t="n">
        <v>-1.75</v>
      </c>
      <c r="L134" s="32" t="n">
        <v>-0</v>
      </c>
      <c r="M134" s="6" t="s">
        <f>=I134+J134+K134+L134</f>
      </c>
      <c r="N134" s="30"/>
      <c r="O134" s="30" t="s">
        <v>364</v>
      </c>
    </row>
    <row collapsed="false" customFormat="false" customHeight="false" hidden="false" ht="12.1" outlineLevel="0" r="135">
      <c r="A135" s="29" t="n">
        <v>45352.456354167</v>
      </c>
      <c r="B135" s="30" t="s">
        <v>266</v>
      </c>
      <c r="C135" s="30" t="s">
        <v>397</v>
      </c>
      <c r="D135" s="30" t="s">
        <v>241</v>
      </c>
      <c r="E135" s="30" t="s">
        <v>18</v>
      </c>
      <c r="F135" s="30" t="s">
        <v>20</v>
      </c>
      <c r="G135" s="31" t="n">
        <v>-30</v>
      </c>
      <c r="H135" s="32" t="n">
        <v>218.12</v>
      </c>
      <c r="I135" s="32" t="n">
        <v>6543.6</v>
      </c>
      <c r="J135" s="32" t="n">
        <v>0</v>
      </c>
      <c r="K135" s="32" t="n">
        <v>-3.27</v>
      </c>
      <c r="L135" s="32" t="n">
        <v>-0</v>
      </c>
      <c r="M135" s="6" t="s">
        <f>=I135+J135+K135+L135</f>
      </c>
      <c r="N135" s="30"/>
      <c r="O135" s="30" t="s">
        <v>364</v>
      </c>
    </row>
    <row collapsed="false" customFormat="false" customHeight="false" hidden="false" ht="12.1" outlineLevel="0" r="136">
      <c r="A136" s="20" t="n">
        <v>45352.4571875</v>
      </c>
      <c r="B136" s="16" t="s">
        <v>17</v>
      </c>
      <c r="C136" s="16" t="s">
        <v>366</v>
      </c>
      <c r="D136" s="16" t="s">
        <v>240</v>
      </c>
      <c r="E136" s="16" t="s">
        <v>18</v>
      </c>
      <c r="F136" s="16" t="s">
        <v>20</v>
      </c>
      <c r="G136" s="7" t="n">
        <v>30</v>
      </c>
      <c r="H136" s="6" t="n">
        <v>293.35</v>
      </c>
      <c r="I136" s="6" t="n">
        <v>-8800.5</v>
      </c>
      <c r="J136" s="6" t="n">
        <v>-0</v>
      </c>
      <c r="K136" s="6" t="n">
        <v>-7.04</v>
      </c>
      <c r="L136" s="6" t="n">
        <v>-0</v>
      </c>
      <c r="M136" s="6" t="s">
        <f>=I136+J136+K136+L136</f>
      </c>
      <c r="N136" s="16"/>
      <c r="O136" s="16" t="s">
        <v>364</v>
      </c>
    </row>
    <row collapsed="false" customFormat="false" customHeight="false" hidden="false" ht="12.1" outlineLevel="0" r="137">
      <c r="A137" s="29" t="n">
        <v>45356.5428125</v>
      </c>
      <c r="B137" s="30" t="s">
        <v>257</v>
      </c>
      <c r="C137" s="30" t="s">
        <v>387</v>
      </c>
      <c r="D137" s="30" t="s">
        <v>241</v>
      </c>
      <c r="E137" s="30" t="s">
        <v>18</v>
      </c>
      <c r="F137" s="30" t="s">
        <v>20</v>
      </c>
      <c r="G137" s="31" t="n">
        <v>-100</v>
      </c>
      <c r="H137" s="32" t="n">
        <v>18.515</v>
      </c>
      <c r="I137" s="32" t="n">
        <v>1851.5</v>
      </c>
      <c r="J137" s="32" t="n">
        <v>0</v>
      </c>
      <c r="K137" s="32" t="n">
        <v>-1.49</v>
      </c>
      <c r="L137" s="32" t="n">
        <v>-0</v>
      </c>
      <c r="M137" s="6" t="s">
        <f>=I137+J137+K137+L137</f>
      </c>
      <c r="N137" s="30"/>
      <c r="O137" s="30" t="s">
        <v>364</v>
      </c>
    </row>
    <row collapsed="false" customFormat="false" customHeight="false" hidden="false" ht="12.1" outlineLevel="0" r="138">
      <c r="A138" s="29" t="n">
        <v>45356.543125</v>
      </c>
      <c r="B138" s="30" t="s">
        <v>267</v>
      </c>
      <c r="C138" s="30" t="s">
        <v>398</v>
      </c>
      <c r="D138" s="30" t="s">
        <v>241</v>
      </c>
      <c r="E138" s="30" t="s">
        <v>18</v>
      </c>
      <c r="F138" s="30" t="s">
        <v>20</v>
      </c>
      <c r="G138" s="31" t="n">
        <v>-30</v>
      </c>
      <c r="H138" s="32" t="n">
        <v>78.75</v>
      </c>
      <c r="I138" s="32" t="n">
        <v>2362.5</v>
      </c>
      <c r="J138" s="32" t="n">
        <v>0</v>
      </c>
      <c r="K138" s="32" t="n">
        <v>-1.89</v>
      </c>
      <c r="L138" s="32" t="n">
        <v>-0</v>
      </c>
      <c r="M138" s="6" t="s">
        <f>=I138+J138+K138+L138</f>
      </c>
      <c r="N138" s="30"/>
      <c r="O138" s="30" t="s">
        <v>364</v>
      </c>
    </row>
    <row collapsed="false" customFormat="false" customHeight="false" hidden="false" ht="12.1" outlineLevel="0" r="139">
      <c r="A139" s="20" t="n">
        <v>45356.544409722</v>
      </c>
      <c r="B139" s="16" t="s">
        <v>17</v>
      </c>
      <c r="C139" s="16" t="s">
        <v>366</v>
      </c>
      <c r="D139" s="16" t="s">
        <v>240</v>
      </c>
      <c r="E139" s="16" t="s">
        <v>18</v>
      </c>
      <c r="F139" s="16" t="s">
        <v>20</v>
      </c>
      <c r="G139" s="7" t="n">
        <v>10</v>
      </c>
      <c r="H139" s="6" t="n">
        <v>298.29</v>
      </c>
      <c r="I139" s="6" t="n">
        <v>-2982.9</v>
      </c>
      <c r="J139" s="6" t="n">
        <v>-0</v>
      </c>
      <c r="K139" s="6" t="n">
        <v>-1.49</v>
      </c>
      <c r="L139" s="6" t="n">
        <v>-0</v>
      </c>
      <c r="M139" s="6" t="s">
        <f>=I139+J139+K139+L139</f>
      </c>
      <c r="N139" s="16"/>
      <c r="O139" s="16" t="s">
        <v>364</v>
      </c>
    </row>
    <row collapsed="false" customFormat="false" customHeight="false" hidden="false" ht="12.1" outlineLevel="0" r="140">
      <c r="A140" s="29" t="n">
        <v>45357.568090278</v>
      </c>
      <c r="B140" s="30" t="s">
        <v>263</v>
      </c>
      <c r="C140" s="30" t="s">
        <v>393</v>
      </c>
      <c r="D140" s="30" t="s">
        <v>241</v>
      </c>
      <c r="E140" s="30" t="s">
        <v>62</v>
      </c>
      <c r="F140" s="30" t="s">
        <v>20</v>
      </c>
      <c r="G140" s="31" t="n">
        <v>-1416</v>
      </c>
      <c r="H140" s="32" t="n">
        <v>1.3576</v>
      </c>
      <c r="I140" s="32" t="n">
        <v>1922.36</v>
      </c>
      <c r="J140" s="32" t="n">
        <v>0</v>
      </c>
      <c r="K140" s="32" t="n">
        <v>-0</v>
      </c>
      <c r="L140" s="32" t="n">
        <v>-0</v>
      </c>
      <c r="M140" s="6" t="s">
        <f>=I140+J140+K140+L140</f>
      </c>
      <c r="N140" s="30"/>
      <c r="O140" s="30" t="s">
        <v>364</v>
      </c>
    </row>
    <row collapsed="false" customFormat="false" customHeight="false" hidden="false" ht="12.1" outlineLevel="0" r="141">
      <c r="A141" s="29" t="n">
        <v>45357.600856481</v>
      </c>
      <c r="B141" s="30" t="s">
        <v>252</v>
      </c>
      <c r="C141" s="30" t="s">
        <v>376</v>
      </c>
      <c r="D141" s="30" t="s">
        <v>241</v>
      </c>
      <c r="E141" s="30" t="s">
        <v>18</v>
      </c>
      <c r="F141" s="30" t="s">
        <v>20</v>
      </c>
      <c r="G141" s="31" t="n">
        <v>-1</v>
      </c>
      <c r="H141" s="32" t="n">
        <v>7526.5</v>
      </c>
      <c r="I141" s="32" t="n">
        <v>7526.5</v>
      </c>
      <c r="J141" s="32" t="n">
        <v>0</v>
      </c>
      <c r="K141" s="32" t="n">
        <v>-3.76</v>
      </c>
      <c r="L141" s="32" t="n">
        <v>-0</v>
      </c>
      <c r="M141" s="6" t="s">
        <f>=I141+J141+K141+L141</f>
      </c>
      <c r="N141" s="30"/>
      <c r="O141" s="30" t="s">
        <v>364</v>
      </c>
    </row>
    <row collapsed="false" customFormat="false" customHeight="false" hidden="false" ht="12.1" outlineLevel="0" r="142">
      <c r="A142" s="20" t="n">
        <v>45358.760486111</v>
      </c>
      <c r="B142" s="16" t="s">
        <v>31</v>
      </c>
      <c r="C142" s="16" t="s">
        <v>404</v>
      </c>
      <c r="D142" s="16" t="s">
        <v>240</v>
      </c>
      <c r="E142" s="16" t="s">
        <v>18</v>
      </c>
      <c r="F142" s="16" t="s">
        <v>20</v>
      </c>
      <c r="G142" s="7" t="n">
        <v>30</v>
      </c>
      <c r="H142" s="6" t="n">
        <v>207.85</v>
      </c>
      <c r="I142" s="6" t="n">
        <v>-6235.5</v>
      </c>
      <c r="J142" s="6" t="n">
        <v>-0</v>
      </c>
      <c r="K142" s="6" t="n">
        <v>-3.12</v>
      </c>
      <c r="L142" s="6" t="n">
        <v>-0</v>
      </c>
      <c r="M142" s="6" t="s">
        <f>=I142+J142+K142+L142</f>
      </c>
      <c r="N142" s="16"/>
      <c r="O142" s="16" t="s">
        <v>364</v>
      </c>
    </row>
    <row collapsed="false" customFormat="false" customHeight="false" hidden="false" ht="12.1" outlineLevel="0" r="143">
      <c r="A143" s="29" t="n">
        <v>45362.67375</v>
      </c>
      <c r="B143" s="30" t="s">
        <v>260</v>
      </c>
      <c r="C143" s="30" t="s">
        <v>390</v>
      </c>
      <c r="D143" s="30" t="s">
        <v>241</v>
      </c>
      <c r="E143" s="30" t="s">
        <v>18</v>
      </c>
      <c r="F143" s="30" t="s">
        <v>20</v>
      </c>
      <c r="G143" s="31" t="n">
        <v>-800</v>
      </c>
      <c r="H143" s="32" t="n">
        <v>4.057</v>
      </c>
      <c r="I143" s="32" t="n">
        <v>3245.6</v>
      </c>
      <c r="J143" s="32" t="n">
        <v>0</v>
      </c>
      <c r="K143" s="32" t="n">
        <v>-2.59</v>
      </c>
      <c r="L143" s="32" t="n">
        <v>-0</v>
      </c>
      <c r="M143" s="6" t="s">
        <f>=I143+J143+K143+L143</f>
      </c>
      <c r="N143" s="30"/>
      <c r="O143" s="30" t="s">
        <v>364</v>
      </c>
    </row>
    <row collapsed="false" customFormat="false" customHeight="false" hidden="false" ht="12.1" outlineLevel="0" r="144">
      <c r="A144" s="20" t="n">
        <v>45362.677314815</v>
      </c>
      <c r="B144" s="16" t="s">
        <v>270</v>
      </c>
      <c r="C144" s="16" t="s">
        <v>405</v>
      </c>
      <c r="D144" s="16" t="s">
        <v>240</v>
      </c>
      <c r="E144" s="16" t="s">
        <v>18</v>
      </c>
      <c r="F144" s="16" t="s">
        <v>20</v>
      </c>
      <c r="G144" s="7" t="n">
        <v>10000</v>
      </c>
      <c r="H144" s="6" t="n">
        <v>0.7767</v>
      </c>
      <c r="I144" s="6" t="n">
        <v>-7767</v>
      </c>
      <c r="J144" s="6" t="n">
        <v>-0</v>
      </c>
      <c r="K144" s="6" t="n">
        <v>-3.88</v>
      </c>
      <c r="L144" s="6" t="n">
        <v>-0</v>
      </c>
      <c r="M144" s="6" t="s">
        <f>=I144+J144+K144+L144</f>
      </c>
      <c r="N144" s="16"/>
      <c r="O144" s="16" t="s">
        <v>364</v>
      </c>
    </row>
    <row collapsed="false" customFormat="false" customHeight="false" hidden="false" ht="12.1" outlineLevel="0" r="145">
      <c r="A145" s="29" t="n">
        <v>45366.466284722</v>
      </c>
      <c r="B145" s="30" t="s">
        <v>17</v>
      </c>
      <c r="C145" s="30" t="s">
        <v>366</v>
      </c>
      <c r="D145" s="30" t="s">
        <v>241</v>
      </c>
      <c r="E145" s="30" t="s">
        <v>18</v>
      </c>
      <c r="F145" s="30" t="s">
        <v>20</v>
      </c>
      <c r="G145" s="31" t="n">
        <v>-90</v>
      </c>
      <c r="H145" s="32" t="n">
        <v>296.23</v>
      </c>
      <c r="I145" s="32" t="n">
        <v>26660.7</v>
      </c>
      <c r="J145" s="32" t="n">
        <v>0</v>
      </c>
      <c r="K145" s="32" t="n">
        <v>-21.33</v>
      </c>
      <c r="L145" s="32" t="n">
        <v>-0</v>
      </c>
      <c r="M145" s="6" t="s">
        <f>=I145+J145+K145+L145</f>
      </c>
      <c r="N145" s="30"/>
      <c r="O145" s="30" t="s">
        <v>364</v>
      </c>
    </row>
    <row collapsed="false" customFormat="false" customHeight="false" hidden="false" ht="12.1" outlineLevel="0" r="146">
      <c r="A146" s="20" t="n">
        <v>45366.477407407</v>
      </c>
      <c r="B146" s="16" t="s">
        <v>271</v>
      </c>
      <c r="C146" s="16" t="s">
        <v>406</v>
      </c>
      <c r="D146" s="16" t="s">
        <v>240</v>
      </c>
      <c r="E146" s="16" t="s">
        <v>18</v>
      </c>
      <c r="F146" s="16" t="s">
        <v>20</v>
      </c>
      <c r="G146" s="7" t="n">
        <v>200</v>
      </c>
      <c r="H146" s="6" t="n">
        <v>29.255</v>
      </c>
      <c r="I146" s="6" t="n">
        <v>-5851</v>
      </c>
      <c r="J146" s="6" t="n">
        <v>-0</v>
      </c>
      <c r="K146" s="6" t="n">
        <v>-4.69</v>
      </c>
      <c r="L146" s="6" t="n">
        <v>-0</v>
      </c>
      <c r="M146" s="6" t="s">
        <f>=I146+J146+K146+L146</f>
      </c>
      <c r="N146" s="16"/>
      <c r="O146" s="16" t="s">
        <v>364</v>
      </c>
    </row>
    <row collapsed="false" customFormat="false" customHeight="false" hidden="false" ht="12.1" outlineLevel="0" r="147">
      <c r="A147" s="20" t="n">
        <v>45366.478009259</v>
      </c>
      <c r="B147" s="16" t="s">
        <v>259</v>
      </c>
      <c r="C147" s="16" t="s">
        <v>389</v>
      </c>
      <c r="D147" s="16" t="s">
        <v>240</v>
      </c>
      <c r="E147" s="16" t="s">
        <v>18</v>
      </c>
      <c r="F147" s="16" t="s">
        <v>20</v>
      </c>
      <c r="G147" s="7" t="n">
        <v>300000</v>
      </c>
      <c r="H147" s="6" t="n">
        <v>0.02318</v>
      </c>
      <c r="I147" s="6" t="n">
        <v>-6954</v>
      </c>
      <c r="J147" s="6" t="n">
        <v>-0</v>
      </c>
      <c r="K147" s="6" t="n">
        <v>-3.48</v>
      </c>
      <c r="L147" s="6" t="n">
        <v>-0</v>
      </c>
      <c r="M147" s="6" t="s">
        <f>=I147+J147+K147+L147</f>
      </c>
      <c r="N147" s="16"/>
      <c r="O147" s="16" t="s">
        <v>364</v>
      </c>
    </row>
    <row collapsed="false" customFormat="false" customHeight="false" hidden="false" ht="12.1" outlineLevel="0" r="148">
      <c r="A148" s="20" t="n">
        <v>45366.478611111</v>
      </c>
      <c r="B148" s="16" t="s">
        <v>272</v>
      </c>
      <c r="C148" s="16" t="s">
        <v>407</v>
      </c>
      <c r="D148" s="16" t="s">
        <v>240</v>
      </c>
      <c r="E148" s="16" t="s">
        <v>18</v>
      </c>
      <c r="F148" s="16" t="s">
        <v>20</v>
      </c>
      <c r="G148" s="7" t="n">
        <v>10000</v>
      </c>
      <c r="H148" s="6" t="n">
        <v>0.3262</v>
      </c>
      <c r="I148" s="6" t="n">
        <v>-3262</v>
      </c>
      <c r="J148" s="6" t="n">
        <v>-0</v>
      </c>
      <c r="K148" s="6" t="n">
        <v>-2.61</v>
      </c>
      <c r="L148" s="6" t="n">
        <v>-0</v>
      </c>
      <c r="M148" s="6" t="s">
        <f>=I148+J148+K148+L148</f>
      </c>
      <c r="N148" s="16"/>
      <c r="O148" s="16" t="s">
        <v>364</v>
      </c>
    </row>
    <row collapsed="false" customFormat="false" customHeight="false" hidden="false" ht="12.1" outlineLevel="0" r="149">
      <c r="A149" s="20" t="n">
        <v>45366.478611111</v>
      </c>
      <c r="B149" s="16" t="s">
        <v>272</v>
      </c>
      <c r="C149" s="16" t="s">
        <v>407</v>
      </c>
      <c r="D149" s="16" t="s">
        <v>240</v>
      </c>
      <c r="E149" s="16" t="s">
        <v>18</v>
      </c>
      <c r="F149" s="16" t="s">
        <v>20</v>
      </c>
      <c r="G149" s="7" t="n">
        <v>10000</v>
      </c>
      <c r="H149" s="6" t="n">
        <v>0.3262</v>
      </c>
      <c r="I149" s="6" t="n">
        <v>-3262</v>
      </c>
      <c r="J149" s="6" t="n">
        <v>-0</v>
      </c>
      <c r="K149" s="6" t="n">
        <v>-2.61</v>
      </c>
      <c r="L149" s="6" t="n">
        <v>-0</v>
      </c>
      <c r="M149" s="6" t="s">
        <f>=I149+J149+K149+L149</f>
      </c>
      <c r="N149" s="16"/>
      <c r="O149" s="16" t="s">
        <v>364</v>
      </c>
    </row>
    <row collapsed="false" customFormat="false" customHeight="false" hidden="false" ht="12.1" outlineLevel="0" r="150">
      <c r="A150" s="20" t="n">
        <v>45366.479108796</v>
      </c>
      <c r="B150" s="16" t="s">
        <v>273</v>
      </c>
      <c r="C150" s="16" t="s">
        <v>408</v>
      </c>
      <c r="D150" s="16" t="s">
        <v>240</v>
      </c>
      <c r="E150" s="16" t="s">
        <v>18</v>
      </c>
      <c r="F150" s="16" t="s">
        <v>20</v>
      </c>
      <c r="G150" s="7" t="n">
        <v>20</v>
      </c>
      <c r="H150" s="6" t="n">
        <v>337.95</v>
      </c>
      <c r="I150" s="6" t="n">
        <v>-6759</v>
      </c>
      <c r="J150" s="6" t="n">
        <v>-0</v>
      </c>
      <c r="K150" s="6" t="n">
        <v>-5.41</v>
      </c>
      <c r="L150" s="6" t="n">
        <v>-0</v>
      </c>
      <c r="M150" s="6" t="s">
        <f>=I150+J150+K150+L150</f>
      </c>
      <c r="N150" s="16"/>
      <c r="O150" s="16" t="s">
        <v>364</v>
      </c>
    </row>
    <row collapsed="false" customFormat="false" customHeight="false" hidden="false" ht="12.1" outlineLevel="0" r="151">
      <c r="A151" s="29" t="n">
        <v>45366.572974537</v>
      </c>
      <c r="B151" s="30" t="s">
        <v>55</v>
      </c>
      <c r="C151" s="30" t="s">
        <v>368</v>
      </c>
      <c r="D151" s="30" t="s">
        <v>241</v>
      </c>
      <c r="E151" s="30" t="s">
        <v>18</v>
      </c>
      <c r="F151" s="30" t="s">
        <v>20</v>
      </c>
      <c r="G151" s="31" t="n">
        <v>-1300</v>
      </c>
      <c r="H151" s="32" t="n">
        <v>4.093</v>
      </c>
      <c r="I151" s="32" t="n">
        <v>5320.9</v>
      </c>
      <c r="J151" s="32" t="n">
        <v>0</v>
      </c>
      <c r="K151" s="32" t="n">
        <v>-4.26</v>
      </c>
      <c r="L151" s="32" t="n">
        <v>-0</v>
      </c>
      <c r="M151" s="6" t="s">
        <f>=I151+J151+K151+L151</f>
      </c>
      <c r="N151" s="30"/>
      <c r="O151" s="30" t="s">
        <v>364</v>
      </c>
    </row>
    <row collapsed="false" customFormat="false" customHeight="false" hidden="false" ht="12.1" outlineLevel="0" r="152">
      <c r="A152" s="20" t="n">
        <v>45366.575462963</v>
      </c>
      <c r="B152" s="16" t="s">
        <v>266</v>
      </c>
      <c r="C152" s="16" t="s">
        <v>397</v>
      </c>
      <c r="D152" s="16" t="s">
        <v>240</v>
      </c>
      <c r="E152" s="16" t="s">
        <v>18</v>
      </c>
      <c r="F152" s="16" t="s">
        <v>20</v>
      </c>
      <c r="G152" s="7" t="n">
        <v>20</v>
      </c>
      <c r="H152" s="6" t="n">
        <v>218.2</v>
      </c>
      <c r="I152" s="6" t="n">
        <v>-4364</v>
      </c>
      <c r="J152" s="6" t="n">
        <v>-0</v>
      </c>
      <c r="K152" s="6" t="n">
        <v>-3.49</v>
      </c>
      <c r="L152" s="6" t="n">
        <v>-0</v>
      </c>
      <c r="M152" s="6" t="s">
        <f>=I152+J152+K152+L152</f>
      </c>
      <c r="N152" s="16"/>
      <c r="O152" s="16" t="s">
        <v>364</v>
      </c>
    </row>
    <row collapsed="false" customFormat="false" customHeight="false" hidden="false" ht="12.1" outlineLevel="0" r="153">
      <c r="A153" s="20" t="n">
        <v>45366.890069444</v>
      </c>
      <c r="B153" s="16" t="s">
        <v>270</v>
      </c>
      <c r="C153" s="16" t="s">
        <v>405</v>
      </c>
      <c r="D153" s="16" t="s">
        <v>240</v>
      </c>
      <c r="E153" s="16" t="s">
        <v>18</v>
      </c>
      <c r="F153" s="16" t="s">
        <v>20</v>
      </c>
      <c r="G153" s="7" t="n">
        <v>2000</v>
      </c>
      <c r="H153" s="6" t="n">
        <v>0.7499</v>
      </c>
      <c r="I153" s="6" t="n">
        <v>-1499.8</v>
      </c>
      <c r="J153" s="6" t="n">
        <v>-0</v>
      </c>
      <c r="K153" s="6" t="n">
        <v>-0.75</v>
      </c>
      <c r="L153" s="6" t="n">
        <v>-0</v>
      </c>
      <c r="M153" s="6" t="s">
        <f>=I153+J153+K153+L153</f>
      </c>
      <c r="N153" s="16"/>
      <c r="O153" s="16" t="s">
        <v>364</v>
      </c>
    </row>
    <row collapsed="false" customFormat="false" customHeight="false" hidden="false" ht="12.1" outlineLevel="0" r="154">
      <c r="A154" s="29" t="n">
        <v>45366.968043981</v>
      </c>
      <c r="B154" s="30" t="s">
        <v>31</v>
      </c>
      <c r="C154" s="30" t="s">
        <v>404</v>
      </c>
      <c r="D154" s="30" t="s">
        <v>241</v>
      </c>
      <c r="E154" s="30" t="s">
        <v>18</v>
      </c>
      <c r="F154" s="30" t="s">
        <v>20</v>
      </c>
      <c r="G154" s="31" t="n">
        <v>-30</v>
      </c>
      <c r="H154" s="32" t="n">
        <v>209.97</v>
      </c>
      <c r="I154" s="32" t="n">
        <v>6299.1</v>
      </c>
      <c r="J154" s="32" t="n">
        <v>0</v>
      </c>
      <c r="K154" s="32" t="n">
        <v>-5.04</v>
      </c>
      <c r="L154" s="32" t="n">
        <v>-0</v>
      </c>
      <c r="M154" s="6" t="s">
        <f>=I154+J154+K154+L154</f>
      </c>
      <c r="N154" s="30"/>
      <c r="O154" s="30" t="s">
        <v>364</v>
      </c>
    </row>
    <row collapsed="false" customFormat="false" customHeight="false" hidden="false" ht="12.1" outlineLevel="0" r="155">
      <c r="A155" s="20" t="n">
        <v>45366.9684375</v>
      </c>
      <c r="B155" s="16" t="s">
        <v>274</v>
      </c>
      <c r="C155" s="16" t="s">
        <v>409</v>
      </c>
      <c r="D155" s="16" t="s">
        <v>240</v>
      </c>
      <c r="E155" s="16" t="s">
        <v>18</v>
      </c>
      <c r="F155" s="16" t="s">
        <v>20</v>
      </c>
      <c r="G155" s="7" t="n">
        <v>20</v>
      </c>
      <c r="H155" s="6" t="n">
        <v>298.95</v>
      </c>
      <c r="I155" s="6" t="n">
        <v>-5979</v>
      </c>
      <c r="J155" s="6" t="n">
        <v>-0</v>
      </c>
      <c r="K155" s="6" t="n">
        <v>-4.78</v>
      </c>
      <c r="L155" s="6" t="n">
        <v>-0</v>
      </c>
      <c r="M155" s="6" t="s">
        <f>=I155+J155+K155+L155</f>
      </c>
      <c r="N155" s="16"/>
      <c r="O155" s="16" t="s">
        <v>364</v>
      </c>
    </row>
    <row collapsed="false" customFormat="false" customHeight="false" hidden="false" ht="12.1" outlineLevel="0" r="156">
      <c r="A156" s="29" t="n">
        <v>45369.791261574</v>
      </c>
      <c r="B156" s="30" t="s">
        <v>273</v>
      </c>
      <c r="C156" s="30" t="s">
        <v>408</v>
      </c>
      <c r="D156" s="30" t="s">
        <v>241</v>
      </c>
      <c r="E156" s="30" t="s">
        <v>18</v>
      </c>
      <c r="F156" s="30" t="s">
        <v>20</v>
      </c>
      <c r="G156" s="31" t="n">
        <v>-20</v>
      </c>
      <c r="H156" s="32" t="n">
        <v>327</v>
      </c>
      <c r="I156" s="32" t="n">
        <v>6540</v>
      </c>
      <c r="J156" s="32" t="n">
        <v>0</v>
      </c>
      <c r="K156" s="32" t="n">
        <v>-5.23</v>
      </c>
      <c r="L156" s="32" t="n">
        <v>-0</v>
      </c>
      <c r="M156" s="6" t="s">
        <f>=I156+J156+K156+L156</f>
      </c>
      <c r="N156" s="30"/>
      <c r="O156" s="30" t="s">
        <v>364</v>
      </c>
    </row>
    <row collapsed="false" customFormat="false" customHeight="false" hidden="false" ht="12.1" outlineLevel="0" r="157">
      <c r="A157" s="20" t="n">
        <v>45369.792326389</v>
      </c>
      <c r="B157" s="16" t="s">
        <v>47</v>
      </c>
      <c r="C157" s="16" t="s">
        <v>410</v>
      </c>
      <c r="D157" s="16" t="s">
        <v>240</v>
      </c>
      <c r="E157" s="16" t="s">
        <v>18</v>
      </c>
      <c r="F157" s="16" t="s">
        <v>20</v>
      </c>
      <c r="G157" s="7" t="n">
        <v>2</v>
      </c>
      <c r="H157" s="6" t="n">
        <v>3037.5</v>
      </c>
      <c r="I157" s="6" t="n">
        <v>-6075</v>
      </c>
      <c r="J157" s="6" t="n">
        <v>-0</v>
      </c>
      <c r="K157" s="6" t="n">
        <v>-3.04</v>
      </c>
      <c r="L157" s="6" t="n">
        <v>-0</v>
      </c>
      <c r="M157" s="6" t="s">
        <f>=I157+J157+K157+L157</f>
      </c>
      <c r="N157" s="16"/>
      <c r="O157" s="16" t="s">
        <v>364</v>
      </c>
    </row>
    <row collapsed="false" customFormat="false" customHeight="false" hidden="false" ht="12.1" outlineLevel="0" r="158">
      <c r="A158" s="20" t="n">
        <v>45369.796388889</v>
      </c>
      <c r="B158" s="16" t="s">
        <v>270</v>
      </c>
      <c r="C158" s="16" t="s">
        <v>405</v>
      </c>
      <c r="D158" s="16" t="s">
        <v>240</v>
      </c>
      <c r="E158" s="16" t="s">
        <v>18</v>
      </c>
      <c r="F158" s="16" t="s">
        <v>20</v>
      </c>
      <c r="G158" s="7" t="n">
        <v>1000</v>
      </c>
      <c r="H158" s="6" t="n">
        <v>0.7482</v>
      </c>
      <c r="I158" s="6" t="n">
        <v>-748.2</v>
      </c>
      <c r="J158" s="6" t="n">
        <v>-0</v>
      </c>
      <c r="K158" s="6" t="n">
        <v>-0.6</v>
      </c>
      <c r="L158" s="6" t="n">
        <v>-0</v>
      </c>
      <c r="M158" s="6" t="s">
        <f>=I158+J158+K158+L158</f>
      </c>
      <c r="N158" s="16"/>
      <c r="O158" s="16" t="s">
        <v>364</v>
      </c>
    </row>
    <row collapsed="false" customFormat="false" customHeight="false" hidden="false" ht="12.1" outlineLevel="0" r="159">
      <c r="A159" s="29" t="n">
        <v>45369.997824074</v>
      </c>
      <c r="B159" s="30" t="s">
        <v>47</v>
      </c>
      <c r="C159" s="30" t="s">
        <v>410</v>
      </c>
      <c r="D159" s="30" t="s">
        <v>241</v>
      </c>
      <c r="E159" s="30" t="s">
        <v>18</v>
      </c>
      <c r="F159" s="30" t="s">
        <v>20</v>
      </c>
      <c r="G159" s="31" t="n">
        <v>-1</v>
      </c>
      <c r="H159" s="32" t="n">
        <v>3049</v>
      </c>
      <c r="I159" s="32" t="n">
        <v>3049</v>
      </c>
      <c r="J159" s="32" t="n">
        <v>0</v>
      </c>
      <c r="K159" s="32" t="n">
        <v>-2.44</v>
      </c>
      <c r="L159" s="32" t="n">
        <v>-0</v>
      </c>
      <c r="M159" s="6" t="s">
        <f>=I159+J159+K159+L159</f>
      </c>
      <c r="N159" s="30"/>
      <c r="O159" s="30" t="s">
        <v>364</v>
      </c>
    </row>
    <row collapsed="false" customFormat="false" customHeight="false" hidden="false" ht="12.1" outlineLevel="0" r="160">
      <c r="A160" s="29" t="n">
        <v>45369.997858796</v>
      </c>
      <c r="B160" s="30" t="s">
        <v>47</v>
      </c>
      <c r="C160" s="30" t="s">
        <v>410</v>
      </c>
      <c r="D160" s="30" t="s">
        <v>241</v>
      </c>
      <c r="E160" s="30" t="s">
        <v>18</v>
      </c>
      <c r="F160" s="30" t="s">
        <v>20</v>
      </c>
      <c r="G160" s="31" t="n">
        <v>-1</v>
      </c>
      <c r="H160" s="32" t="n">
        <v>3049</v>
      </c>
      <c r="I160" s="32" t="n">
        <v>3049</v>
      </c>
      <c r="J160" s="32" t="n">
        <v>0</v>
      </c>
      <c r="K160" s="32" t="n">
        <v>-1.52</v>
      </c>
      <c r="L160" s="32" t="n">
        <v>-0</v>
      </c>
      <c r="M160" s="6" t="s">
        <f>=I160+J160+K160+L160</f>
      </c>
      <c r="N160" s="30"/>
      <c r="O160" s="30" t="s">
        <v>364</v>
      </c>
    </row>
    <row collapsed="false" customFormat="false" customHeight="false" hidden="false" ht="12.1" outlineLevel="0" r="161">
      <c r="A161" s="29" t="n">
        <v>45370.45556713</v>
      </c>
      <c r="B161" s="30" t="s">
        <v>269</v>
      </c>
      <c r="C161" s="30" t="s">
        <v>401</v>
      </c>
      <c r="D161" s="30" t="s">
        <v>241</v>
      </c>
      <c r="E161" s="30" t="s">
        <v>18</v>
      </c>
      <c r="F161" s="30" t="s">
        <v>20</v>
      </c>
      <c r="G161" s="31" t="n">
        <v>-10</v>
      </c>
      <c r="H161" s="32" t="n">
        <v>646</v>
      </c>
      <c r="I161" s="32" t="n">
        <v>6460</v>
      </c>
      <c r="J161" s="32" t="n">
        <v>0</v>
      </c>
      <c r="K161" s="32" t="n">
        <v>-5.16</v>
      </c>
      <c r="L161" s="32" t="n">
        <v>-0</v>
      </c>
      <c r="M161" s="6" t="s">
        <f>=I161+J161+K161+L161</f>
      </c>
      <c r="N161" s="30"/>
      <c r="O161" s="30" t="s">
        <v>364</v>
      </c>
    </row>
    <row collapsed="false" customFormat="false" customHeight="false" hidden="false" ht="12.1" outlineLevel="0" r="162">
      <c r="A162" s="20" t="n">
        <v>45370.45662037</v>
      </c>
      <c r="B162" s="16" t="s">
        <v>250</v>
      </c>
      <c r="C162" s="16" t="s">
        <v>374</v>
      </c>
      <c r="D162" s="16" t="s">
        <v>240</v>
      </c>
      <c r="E162" s="16" t="s">
        <v>18</v>
      </c>
      <c r="F162" s="16" t="s">
        <v>20</v>
      </c>
      <c r="G162" s="7" t="n">
        <v>30</v>
      </c>
      <c r="H162" s="6" t="n">
        <v>74.3</v>
      </c>
      <c r="I162" s="6" t="n">
        <v>-2229</v>
      </c>
      <c r="J162" s="6" t="n">
        <v>-0</v>
      </c>
      <c r="K162" s="6" t="n">
        <v>-1.77</v>
      </c>
      <c r="L162" s="6" t="n">
        <v>-0</v>
      </c>
      <c r="M162" s="6" t="s">
        <f>=I162+J162+K162+L162</f>
      </c>
      <c r="N162" s="16"/>
      <c r="O162" s="16" t="s">
        <v>364</v>
      </c>
    </row>
    <row collapsed="false" customFormat="false" customHeight="false" hidden="false" ht="12.1" outlineLevel="0" r="163">
      <c r="A163" s="20" t="n">
        <v>45370.45755787</v>
      </c>
      <c r="B163" s="16" t="s">
        <v>267</v>
      </c>
      <c r="C163" s="16" t="s">
        <v>398</v>
      </c>
      <c r="D163" s="16" t="s">
        <v>240</v>
      </c>
      <c r="E163" s="16" t="s">
        <v>18</v>
      </c>
      <c r="F163" s="16" t="s">
        <v>20</v>
      </c>
      <c r="G163" s="7" t="n">
        <v>10</v>
      </c>
      <c r="H163" s="6" t="n">
        <v>77.5</v>
      </c>
      <c r="I163" s="6" t="n">
        <v>-775</v>
      </c>
      <c r="J163" s="6" t="n">
        <v>-0</v>
      </c>
      <c r="K163" s="6" t="n">
        <v>-0.62</v>
      </c>
      <c r="L163" s="6" t="n">
        <v>-0</v>
      </c>
      <c r="M163" s="6" t="s">
        <f>=I163+J163+K163+L163</f>
      </c>
      <c r="N163" s="16"/>
      <c r="O163" s="16" t="s">
        <v>364</v>
      </c>
    </row>
    <row collapsed="false" customFormat="false" customHeight="false" hidden="false" ht="12.1" outlineLevel="0" r="164">
      <c r="A164" s="29" t="n">
        <v>45370.463587963</v>
      </c>
      <c r="B164" s="30" t="s">
        <v>271</v>
      </c>
      <c r="C164" s="30" t="s">
        <v>406</v>
      </c>
      <c r="D164" s="30" t="s">
        <v>241</v>
      </c>
      <c r="E164" s="30" t="s">
        <v>18</v>
      </c>
      <c r="F164" s="30" t="s">
        <v>20</v>
      </c>
      <c r="G164" s="31" t="n">
        <v>-200</v>
      </c>
      <c r="H164" s="32" t="n">
        <v>29.66</v>
      </c>
      <c r="I164" s="32" t="n">
        <v>5932</v>
      </c>
      <c r="J164" s="32" t="n">
        <v>0</v>
      </c>
      <c r="K164" s="32" t="n">
        <v>-4.75</v>
      </c>
      <c r="L164" s="32" t="n">
        <v>-0</v>
      </c>
      <c r="M164" s="6" t="s">
        <f>=I164+J164+K164+L164</f>
      </c>
      <c r="N164" s="30"/>
      <c r="O164" s="30" t="s">
        <v>364</v>
      </c>
    </row>
    <row collapsed="false" customFormat="false" customHeight="false" hidden="false" ht="12.1" outlineLevel="0" r="165">
      <c r="A165" s="20" t="n">
        <v>45370.464918981</v>
      </c>
      <c r="B165" s="16" t="s">
        <v>275</v>
      </c>
      <c r="C165" s="16" t="s">
        <v>411</v>
      </c>
      <c r="D165" s="16" t="s">
        <v>240</v>
      </c>
      <c r="E165" s="16" t="s">
        <v>18</v>
      </c>
      <c r="F165" s="16" t="s">
        <v>20</v>
      </c>
      <c r="G165" s="7" t="n">
        <v>20</v>
      </c>
      <c r="H165" s="6" t="n">
        <v>187.2</v>
      </c>
      <c r="I165" s="6" t="n">
        <v>-3744</v>
      </c>
      <c r="J165" s="6" t="n">
        <v>-0</v>
      </c>
      <c r="K165" s="6" t="n">
        <v>-3</v>
      </c>
      <c r="L165" s="6" t="n">
        <v>-0</v>
      </c>
      <c r="M165" s="6" t="s">
        <f>=I165+J165+K165+L165</f>
      </c>
      <c r="N165" s="16"/>
      <c r="O165" s="16" t="s">
        <v>364</v>
      </c>
    </row>
    <row collapsed="false" customFormat="false" customHeight="false" hidden="false" ht="12.1" outlineLevel="0" r="166">
      <c r="A166" s="20" t="n">
        <v>45370.469895833</v>
      </c>
      <c r="B166" s="16" t="s">
        <v>51</v>
      </c>
      <c r="C166" s="16" t="s">
        <v>412</v>
      </c>
      <c r="D166" s="16" t="s">
        <v>240</v>
      </c>
      <c r="E166" s="16" t="s">
        <v>18</v>
      </c>
      <c r="F166" s="16" t="s">
        <v>20</v>
      </c>
      <c r="G166" s="7" t="n">
        <v>100</v>
      </c>
      <c r="H166" s="6" t="n">
        <v>61.955</v>
      </c>
      <c r="I166" s="6" t="n">
        <v>-6195.5</v>
      </c>
      <c r="J166" s="6" t="n">
        <v>-0</v>
      </c>
      <c r="K166" s="6" t="n">
        <v>-3.1</v>
      </c>
      <c r="L166" s="6" t="n">
        <v>-0</v>
      </c>
      <c r="M166" s="6" t="s">
        <f>=I166+J166+K166+L166</f>
      </c>
      <c r="N166" s="16"/>
      <c r="O166" s="16" t="s">
        <v>364</v>
      </c>
    </row>
    <row collapsed="false" customFormat="false" customHeight="false" hidden="false" ht="12.1" outlineLevel="0" r="167">
      <c r="A167" s="20" t="n">
        <v>45370.644930556</v>
      </c>
      <c r="B167" s="16" t="s">
        <v>47</v>
      </c>
      <c r="C167" s="16" t="s">
        <v>410</v>
      </c>
      <c r="D167" s="16" t="s">
        <v>240</v>
      </c>
      <c r="E167" s="16" t="s">
        <v>18</v>
      </c>
      <c r="F167" s="16" t="s">
        <v>20</v>
      </c>
      <c r="G167" s="7" t="n">
        <v>1</v>
      </c>
      <c r="H167" s="6" t="n">
        <v>3155.5</v>
      </c>
      <c r="I167" s="6" t="n">
        <v>-3155.5</v>
      </c>
      <c r="J167" s="6" t="n">
        <v>-0</v>
      </c>
      <c r="K167" s="6" t="n">
        <v>-1.58</v>
      </c>
      <c r="L167" s="6" t="n">
        <v>-0</v>
      </c>
      <c r="M167" s="6" t="s">
        <f>=I167+J167+K167+L167</f>
      </c>
      <c r="N167" s="16"/>
      <c r="O167" s="16" t="s">
        <v>364</v>
      </c>
    </row>
    <row collapsed="false" customFormat="false" customHeight="false" hidden="false" ht="12.1" outlineLevel="0" r="168">
      <c r="A168" s="29" t="n">
        <v>45370.645324074</v>
      </c>
      <c r="B168" s="30" t="s">
        <v>259</v>
      </c>
      <c r="C168" s="30" t="s">
        <v>389</v>
      </c>
      <c r="D168" s="30" t="s">
        <v>241</v>
      </c>
      <c r="E168" s="30" t="s">
        <v>18</v>
      </c>
      <c r="F168" s="30" t="s">
        <v>20</v>
      </c>
      <c r="G168" s="31" t="n">
        <v>-300000</v>
      </c>
      <c r="H168" s="32" t="n">
        <v>0.02285</v>
      </c>
      <c r="I168" s="32" t="n">
        <v>6855</v>
      </c>
      <c r="J168" s="32" t="n">
        <v>0</v>
      </c>
      <c r="K168" s="32" t="n">
        <v>-5.48</v>
      </c>
      <c r="L168" s="32" t="n">
        <v>-0</v>
      </c>
      <c r="M168" s="6" t="s">
        <f>=I168+J168+K168+L168</f>
      </c>
      <c r="N168" s="30"/>
      <c r="O168" s="30" t="s">
        <v>364</v>
      </c>
    </row>
    <row collapsed="false" customFormat="false" customHeight="false" hidden="false" ht="12.1" outlineLevel="0" r="169">
      <c r="A169" s="20" t="n">
        <v>45370.645578704</v>
      </c>
      <c r="B169" s="16" t="s">
        <v>47</v>
      </c>
      <c r="C169" s="16" t="s">
        <v>410</v>
      </c>
      <c r="D169" s="16" t="s">
        <v>240</v>
      </c>
      <c r="E169" s="16" t="s">
        <v>18</v>
      </c>
      <c r="F169" s="16" t="s">
        <v>20</v>
      </c>
      <c r="G169" s="7" t="n">
        <v>2</v>
      </c>
      <c r="H169" s="6" t="n">
        <v>3166.5</v>
      </c>
      <c r="I169" s="6" t="n">
        <v>-6333</v>
      </c>
      <c r="J169" s="6" t="n">
        <v>-0</v>
      </c>
      <c r="K169" s="6" t="n">
        <v>-3.17</v>
      </c>
      <c r="L169" s="6" t="n">
        <v>-0</v>
      </c>
      <c r="M169" s="6" t="s">
        <f>=I169+J169+K169+L169</f>
      </c>
      <c r="N169" s="16"/>
      <c r="O169" s="16" t="s">
        <v>364</v>
      </c>
    </row>
    <row collapsed="false" customFormat="false" customHeight="false" hidden="false" ht="12.1" outlineLevel="0" r="170">
      <c r="A170" s="20" t="n">
        <v>45370.647094907</v>
      </c>
      <c r="B170" s="16" t="s">
        <v>270</v>
      </c>
      <c r="C170" s="16" t="s">
        <v>405</v>
      </c>
      <c r="D170" s="16" t="s">
        <v>240</v>
      </c>
      <c r="E170" s="16" t="s">
        <v>18</v>
      </c>
      <c r="F170" s="16" t="s">
        <v>20</v>
      </c>
      <c r="G170" s="7" t="n">
        <v>3000</v>
      </c>
      <c r="H170" s="6" t="n">
        <v>0.7429</v>
      </c>
      <c r="I170" s="6" t="n">
        <v>-2228.7</v>
      </c>
      <c r="J170" s="6" t="n">
        <v>-0</v>
      </c>
      <c r="K170" s="6" t="n">
        <v>-1.77</v>
      </c>
      <c r="L170" s="6" t="n">
        <v>-0</v>
      </c>
      <c r="M170" s="6" t="s">
        <f>=I170+J170+K170+L170</f>
      </c>
      <c r="N170" s="16"/>
      <c r="O170" s="16" t="s">
        <v>364</v>
      </c>
    </row>
    <row collapsed="false" customFormat="false" customHeight="false" hidden="false" ht="12.1" outlineLevel="0" r="171">
      <c r="A171" s="29" t="n">
        <v>45370.669201389</v>
      </c>
      <c r="B171" s="30" t="s">
        <v>47</v>
      </c>
      <c r="C171" s="30" t="s">
        <v>410</v>
      </c>
      <c r="D171" s="30" t="s">
        <v>241</v>
      </c>
      <c r="E171" s="30" t="s">
        <v>18</v>
      </c>
      <c r="F171" s="30" t="s">
        <v>20</v>
      </c>
      <c r="G171" s="31" t="n">
        <v>-3</v>
      </c>
      <c r="H171" s="32" t="n">
        <v>3168</v>
      </c>
      <c r="I171" s="32" t="n">
        <v>9504</v>
      </c>
      <c r="J171" s="32" t="n">
        <v>0</v>
      </c>
      <c r="K171" s="32" t="n">
        <v>-4.75</v>
      </c>
      <c r="L171" s="32" t="n">
        <v>-0</v>
      </c>
      <c r="M171" s="6" t="s">
        <f>=I171+J171+K171+L171</f>
      </c>
      <c r="N171" s="30"/>
      <c r="O171" s="30" t="s">
        <v>364</v>
      </c>
    </row>
    <row collapsed="false" customFormat="false" customHeight="false" hidden="false" ht="12.1" outlineLevel="0" r="172">
      <c r="A172" s="29" t="n">
        <v>45370.720324074</v>
      </c>
      <c r="B172" s="30" t="s">
        <v>275</v>
      </c>
      <c r="C172" s="30" t="s">
        <v>411</v>
      </c>
      <c r="D172" s="30" t="s">
        <v>241</v>
      </c>
      <c r="E172" s="30" t="s">
        <v>18</v>
      </c>
      <c r="F172" s="30" t="s">
        <v>20</v>
      </c>
      <c r="G172" s="31" t="n">
        <v>-20</v>
      </c>
      <c r="H172" s="32" t="n">
        <v>185.6</v>
      </c>
      <c r="I172" s="32" t="n">
        <v>3712</v>
      </c>
      <c r="J172" s="32" t="n">
        <v>0</v>
      </c>
      <c r="K172" s="32" t="n">
        <v>-1.86</v>
      </c>
      <c r="L172" s="32" t="n">
        <v>-0</v>
      </c>
      <c r="M172" s="6" t="s">
        <f>=I172+J172+K172+L172</f>
      </c>
      <c r="N172" s="30"/>
      <c r="O172" s="30" t="s">
        <v>364</v>
      </c>
    </row>
    <row collapsed="false" customFormat="false" customHeight="false" hidden="false" ht="12.1" outlineLevel="0" r="173">
      <c r="A173" s="20" t="n">
        <v>45370.720509259</v>
      </c>
      <c r="B173" s="16" t="s">
        <v>47</v>
      </c>
      <c r="C173" s="16" t="s">
        <v>410</v>
      </c>
      <c r="D173" s="16" t="s">
        <v>240</v>
      </c>
      <c r="E173" s="16" t="s">
        <v>18</v>
      </c>
      <c r="F173" s="16" t="s">
        <v>20</v>
      </c>
      <c r="G173" s="7" t="n">
        <v>4</v>
      </c>
      <c r="H173" s="6" t="n">
        <v>3212.5</v>
      </c>
      <c r="I173" s="6" t="n">
        <v>-12850</v>
      </c>
      <c r="J173" s="6" t="n">
        <v>-0</v>
      </c>
      <c r="K173" s="6" t="n">
        <v>-10.29</v>
      </c>
      <c r="L173" s="6" t="n">
        <v>-0</v>
      </c>
      <c r="M173" s="6" t="s">
        <f>=I173+J173+K173+L173</f>
      </c>
      <c r="N173" s="16"/>
      <c r="O173" s="16" t="s">
        <v>364</v>
      </c>
    </row>
    <row collapsed="false" customFormat="false" customHeight="false" hidden="false" ht="12.1" outlineLevel="0" r="174">
      <c r="A174" s="20" t="n">
        <v>45370.721469907</v>
      </c>
      <c r="B174" s="16" t="s">
        <v>267</v>
      </c>
      <c r="C174" s="16" t="s">
        <v>398</v>
      </c>
      <c r="D174" s="16" t="s">
        <v>240</v>
      </c>
      <c r="E174" s="16" t="s">
        <v>18</v>
      </c>
      <c r="F174" s="16" t="s">
        <v>20</v>
      </c>
      <c r="G174" s="7" t="n">
        <v>10</v>
      </c>
      <c r="H174" s="6" t="n">
        <v>77.15</v>
      </c>
      <c r="I174" s="6" t="n">
        <v>-771.5</v>
      </c>
      <c r="J174" s="6" t="n">
        <v>-0</v>
      </c>
      <c r="K174" s="6" t="n">
        <v>-0.62</v>
      </c>
      <c r="L174" s="6" t="n">
        <v>-0</v>
      </c>
      <c r="M174" s="6" t="s">
        <f>=I174+J174+K174+L174</f>
      </c>
      <c r="N174" s="16"/>
      <c r="O174" s="16" t="s">
        <v>364</v>
      </c>
    </row>
    <row collapsed="false" customFormat="false" customHeight="false" hidden="false" ht="12.1" outlineLevel="0" r="175">
      <c r="A175" s="29" t="n">
        <v>45371.6353125</v>
      </c>
      <c r="B175" s="30" t="s">
        <v>255</v>
      </c>
      <c r="C175" s="30" t="s">
        <v>382</v>
      </c>
      <c r="D175" s="30" t="s">
        <v>241</v>
      </c>
      <c r="E175" s="30" t="s">
        <v>82</v>
      </c>
      <c r="F175" s="30" t="s">
        <v>20</v>
      </c>
      <c r="G175" s="31" t="n">
        <v>-19</v>
      </c>
      <c r="H175" s="32" t="n">
        <v>97.852</v>
      </c>
      <c r="I175" s="32" t="n">
        <v>18591.88</v>
      </c>
      <c r="J175" s="32" t="n">
        <v>246.62</v>
      </c>
      <c r="K175" s="32" t="n">
        <v>-10.88</v>
      </c>
      <c r="L175" s="32" t="n">
        <v>-0</v>
      </c>
      <c r="M175" s="6" t="s">
        <f>=I175+J175+K175+L175</f>
      </c>
      <c r="N175" s="30"/>
      <c r="O175" s="30" t="s">
        <v>364</v>
      </c>
    </row>
    <row collapsed="false" customFormat="false" customHeight="false" hidden="false" ht="12.1" outlineLevel="0" r="176">
      <c r="A176" s="29" t="n">
        <v>45371.640590278</v>
      </c>
      <c r="B176" s="30" t="s">
        <v>47</v>
      </c>
      <c r="C176" s="30" t="s">
        <v>410</v>
      </c>
      <c r="D176" s="30" t="s">
        <v>241</v>
      </c>
      <c r="E176" s="30" t="s">
        <v>18</v>
      </c>
      <c r="F176" s="30" t="s">
        <v>20</v>
      </c>
      <c r="G176" s="31" t="n">
        <v>-4</v>
      </c>
      <c r="H176" s="32" t="n">
        <v>3125</v>
      </c>
      <c r="I176" s="32" t="n">
        <v>12500</v>
      </c>
      <c r="J176" s="32" t="n">
        <v>0</v>
      </c>
      <c r="K176" s="32" t="n">
        <v>-10</v>
      </c>
      <c r="L176" s="32" t="n">
        <v>-0</v>
      </c>
      <c r="M176" s="6" t="s">
        <f>=I176+J176+K176+L176</f>
      </c>
      <c r="N176" s="30"/>
      <c r="O176" s="30" t="s">
        <v>364</v>
      </c>
    </row>
    <row collapsed="false" customFormat="false" customHeight="false" hidden="false" ht="12.1" outlineLevel="0" r="177">
      <c r="A177" s="29" t="n">
        <v>45371.782800926</v>
      </c>
      <c r="B177" s="30" t="s">
        <v>270</v>
      </c>
      <c r="C177" s="30" t="s">
        <v>405</v>
      </c>
      <c r="D177" s="30" t="s">
        <v>241</v>
      </c>
      <c r="E177" s="30" t="s">
        <v>18</v>
      </c>
      <c r="F177" s="30" t="s">
        <v>20</v>
      </c>
      <c r="G177" s="31" t="n">
        <v>-15000</v>
      </c>
      <c r="H177" s="32" t="n">
        <v>0.7252</v>
      </c>
      <c r="I177" s="32" t="n">
        <v>10878</v>
      </c>
      <c r="J177" s="32" t="n">
        <v>0</v>
      </c>
      <c r="K177" s="32" t="n">
        <v>-8.71</v>
      </c>
      <c r="L177" s="32" t="n">
        <v>-0</v>
      </c>
      <c r="M177" s="6" t="s">
        <f>=I177+J177+K177+L177</f>
      </c>
      <c r="N177" s="30"/>
      <c r="O177" s="30" t="s">
        <v>364</v>
      </c>
    </row>
    <row collapsed="false" customFormat="false" customHeight="false" hidden="false" ht="12.1" outlineLevel="0" r="178">
      <c r="A178" s="29" t="n">
        <v>45371.782800926</v>
      </c>
      <c r="B178" s="30" t="s">
        <v>270</v>
      </c>
      <c r="C178" s="30" t="s">
        <v>405</v>
      </c>
      <c r="D178" s="30" t="s">
        <v>241</v>
      </c>
      <c r="E178" s="30" t="s">
        <v>18</v>
      </c>
      <c r="F178" s="30" t="s">
        <v>20</v>
      </c>
      <c r="G178" s="31" t="n">
        <v>-1000</v>
      </c>
      <c r="H178" s="32" t="n">
        <v>0.7252</v>
      </c>
      <c r="I178" s="32" t="n">
        <v>725.2</v>
      </c>
      <c r="J178" s="32" t="n">
        <v>0</v>
      </c>
      <c r="K178" s="32" t="n">
        <v>-0.58</v>
      </c>
      <c r="L178" s="32" t="n">
        <v>-0</v>
      </c>
      <c r="M178" s="6" t="s">
        <f>=I178+J178+K178+L178</f>
      </c>
      <c r="N178" s="30"/>
      <c r="O178" s="30" t="s">
        <v>364</v>
      </c>
    </row>
    <row collapsed="false" customFormat="false" customHeight="false" hidden="false" ht="12.1" outlineLevel="0" r="179">
      <c r="A179" s="20" t="n">
        <v>45371.866539352</v>
      </c>
      <c r="B179" s="16" t="s">
        <v>270</v>
      </c>
      <c r="C179" s="16" t="s">
        <v>405</v>
      </c>
      <c r="D179" s="16" t="s">
        <v>240</v>
      </c>
      <c r="E179" s="16" t="s">
        <v>18</v>
      </c>
      <c r="F179" s="16" t="s">
        <v>20</v>
      </c>
      <c r="G179" s="7" t="n">
        <v>1000</v>
      </c>
      <c r="H179" s="6" t="n">
        <v>0.7278</v>
      </c>
      <c r="I179" s="6" t="n">
        <v>-727.8</v>
      </c>
      <c r="J179" s="6" t="n">
        <v>-0</v>
      </c>
      <c r="K179" s="6" t="n">
        <v>-0.58</v>
      </c>
      <c r="L179" s="6" t="n">
        <v>-0</v>
      </c>
      <c r="M179" s="6" t="s">
        <f>=I179+J179+K179+L179</f>
      </c>
      <c r="N179" s="16"/>
      <c r="O179" s="16" t="s">
        <v>364</v>
      </c>
    </row>
    <row collapsed="false" customFormat="false" customHeight="false" hidden="false" ht="12.1" outlineLevel="0" r="180">
      <c r="A180" s="20" t="n">
        <v>45371.866851852</v>
      </c>
      <c r="B180" s="16" t="s">
        <v>55</v>
      </c>
      <c r="C180" s="16" t="s">
        <v>368</v>
      </c>
      <c r="D180" s="16" t="s">
        <v>240</v>
      </c>
      <c r="E180" s="16" t="s">
        <v>18</v>
      </c>
      <c r="F180" s="16" t="s">
        <v>20</v>
      </c>
      <c r="G180" s="7" t="n">
        <v>100</v>
      </c>
      <c r="H180" s="6" t="n">
        <v>4.066</v>
      </c>
      <c r="I180" s="6" t="n">
        <v>-406.6</v>
      </c>
      <c r="J180" s="6" t="n">
        <v>-0</v>
      </c>
      <c r="K180" s="6" t="n">
        <v>-0.32</v>
      </c>
      <c r="L180" s="6" t="n">
        <v>-0</v>
      </c>
      <c r="M180" s="6" t="s">
        <f>=I180+J180+K180+L180</f>
      </c>
      <c r="N180" s="16"/>
      <c r="O180" s="16" t="s">
        <v>364</v>
      </c>
    </row>
    <row collapsed="false" customFormat="false" customHeight="false" hidden="false" ht="12.1" outlineLevel="0" r="181">
      <c r="A181" s="20" t="n">
        <v>45371.867384259</v>
      </c>
      <c r="B181" s="16" t="s">
        <v>245</v>
      </c>
      <c r="C181" s="16" t="s">
        <v>367</v>
      </c>
      <c r="D181" s="16" t="s">
        <v>240</v>
      </c>
      <c r="E181" s="16" t="s">
        <v>18</v>
      </c>
      <c r="F181" s="16" t="s">
        <v>20</v>
      </c>
      <c r="G181" s="7" t="n">
        <v>10</v>
      </c>
      <c r="H181" s="6" t="n">
        <v>54.555</v>
      </c>
      <c r="I181" s="6" t="n">
        <v>-545.55</v>
      </c>
      <c r="J181" s="6" t="n">
        <v>-0</v>
      </c>
      <c r="K181" s="6" t="n">
        <v>-0.43</v>
      </c>
      <c r="L181" s="6" t="n">
        <v>-0</v>
      </c>
      <c r="M181" s="6" t="s">
        <f>=I181+J181+K181+L181</f>
      </c>
      <c r="N181" s="16"/>
      <c r="O181" s="16" t="s">
        <v>364</v>
      </c>
    </row>
    <row collapsed="false" customFormat="false" customHeight="false" hidden="false" ht="12.1" outlineLevel="0" r="182">
      <c r="A182" s="20" t="n">
        <v>45371.868414352</v>
      </c>
      <c r="B182" s="16" t="s">
        <v>47</v>
      </c>
      <c r="C182" s="16" t="s">
        <v>410</v>
      </c>
      <c r="D182" s="16" t="s">
        <v>240</v>
      </c>
      <c r="E182" s="16" t="s">
        <v>18</v>
      </c>
      <c r="F182" s="16" t="s">
        <v>20</v>
      </c>
      <c r="G182" s="7" t="n">
        <v>1</v>
      </c>
      <c r="H182" s="6" t="n">
        <v>3137</v>
      </c>
      <c r="I182" s="6" t="n">
        <v>-3137</v>
      </c>
      <c r="J182" s="6" t="n">
        <v>-0</v>
      </c>
      <c r="K182" s="6" t="n">
        <v>-1.57</v>
      </c>
      <c r="L182" s="6" t="n">
        <v>-0</v>
      </c>
      <c r="M182" s="6" t="s">
        <f>=I182+J182+K182+L182</f>
      </c>
      <c r="N182" s="16"/>
      <c r="O182" s="16" t="s">
        <v>364</v>
      </c>
    </row>
    <row collapsed="false" customFormat="false" customHeight="false" hidden="false" ht="12.1" outlineLevel="0" r="183">
      <c r="A183" s="20" t="n">
        <v>45371.881354167</v>
      </c>
      <c r="B183" s="16" t="s">
        <v>274</v>
      </c>
      <c r="C183" s="16" t="s">
        <v>409</v>
      </c>
      <c r="D183" s="16" t="s">
        <v>240</v>
      </c>
      <c r="E183" s="16" t="s">
        <v>18</v>
      </c>
      <c r="F183" s="16" t="s">
        <v>20</v>
      </c>
      <c r="G183" s="7" t="n">
        <v>10</v>
      </c>
      <c r="H183" s="6" t="n">
        <v>295.91</v>
      </c>
      <c r="I183" s="6" t="n">
        <v>-2959.1</v>
      </c>
      <c r="J183" s="6" t="n">
        <v>-0</v>
      </c>
      <c r="K183" s="6" t="n">
        <v>-2.37</v>
      </c>
      <c r="L183" s="6" t="n">
        <v>-0</v>
      </c>
      <c r="M183" s="6" t="s">
        <f>=I183+J183+K183+L183</f>
      </c>
      <c r="N183" s="16"/>
      <c r="O183" s="16" t="s">
        <v>364</v>
      </c>
    </row>
    <row collapsed="false" customFormat="false" customHeight="false" hidden="false" ht="12.1" outlineLevel="0" r="184">
      <c r="A184" s="20" t="n">
        <v>45371.881840278</v>
      </c>
      <c r="B184" s="16" t="s">
        <v>55</v>
      </c>
      <c r="C184" s="16" t="s">
        <v>368</v>
      </c>
      <c r="D184" s="16" t="s">
        <v>240</v>
      </c>
      <c r="E184" s="16" t="s">
        <v>18</v>
      </c>
      <c r="F184" s="16" t="s">
        <v>20</v>
      </c>
      <c r="G184" s="7" t="n">
        <v>100</v>
      </c>
      <c r="H184" s="6" t="n">
        <v>4.0595</v>
      </c>
      <c r="I184" s="6" t="n">
        <v>-405.95</v>
      </c>
      <c r="J184" s="6" t="n">
        <v>-0</v>
      </c>
      <c r="K184" s="6" t="n">
        <v>-0.32</v>
      </c>
      <c r="L184" s="6" t="n">
        <v>-0</v>
      </c>
      <c r="M184" s="6" t="s">
        <f>=I184+J184+K184+L184</f>
      </c>
      <c r="N184" s="16"/>
      <c r="O184" s="16" t="s">
        <v>364</v>
      </c>
    </row>
    <row collapsed="false" customFormat="false" customHeight="false" hidden="false" ht="12.1" outlineLevel="0" r="185">
      <c r="A185" s="29" t="n">
        <v>45371.884849537</v>
      </c>
      <c r="B185" s="30" t="s">
        <v>47</v>
      </c>
      <c r="C185" s="30" t="s">
        <v>410</v>
      </c>
      <c r="D185" s="30" t="s">
        <v>241</v>
      </c>
      <c r="E185" s="30" t="s">
        <v>18</v>
      </c>
      <c r="F185" s="30" t="s">
        <v>20</v>
      </c>
      <c r="G185" s="31" t="n">
        <v>-1</v>
      </c>
      <c r="H185" s="32" t="n">
        <v>3154</v>
      </c>
      <c r="I185" s="32" t="n">
        <v>3154</v>
      </c>
      <c r="J185" s="32" t="n">
        <v>0</v>
      </c>
      <c r="K185" s="32" t="n">
        <v>-1.58</v>
      </c>
      <c r="L185" s="32" t="n">
        <v>-0</v>
      </c>
      <c r="M185" s="6" t="s">
        <f>=I185+J185+K185+L185</f>
      </c>
      <c r="N185" s="30"/>
      <c r="O185" s="30" t="s">
        <v>364</v>
      </c>
    </row>
    <row collapsed="false" customFormat="false" customHeight="false" hidden="false" ht="12.1" outlineLevel="0" r="186">
      <c r="A186" s="20" t="n">
        <v>45371.960127315</v>
      </c>
      <c r="B186" s="16" t="s">
        <v>248</v>
      </c>
      <c r="C186" s="16" t="s">
        <v>371</v>
      </c>
      <c r="D186" s="16" t="s">
        <v>240</v>
      </c>
      <c r="E186" s="16" t="s">
        <v>18</v>
      </c>
      <c r="F186" s="16" t="s">
        <v>20</v>
      </c>
      <c r="G186" s="7" t="n">
        <v>20</v>
      </c>
      <c r="H186" s="6" t="n">
        <v>33.95</v>
      </c>
      <c r="I186" s="6" t="n">
        <v>-679</v>
      </c>
      <c r="J186" s="6" t="n">
        <v>-0</v>
      </c>
      <c r="K186" s="6" t="n">
        <v>-0.34</v>
      </c>
      <c r="L186" s="6" t="n">
        <v>-0</v>
      </c>
      <c r="M186" s="6" t="s">
        <f>=I186+J186+K186+L186</f>
      </c>
      <c r="N186" s="16"/>
      <c r="O186" s="16" t="s">
        <v>364</v>
      </c>
    </row>
    <row collapsed="false" customFormat="false" customHeight="false" hidden="false" ht="12.1" outlineLevel="0" r="187">
      <c r="A187" s="20" t="n">
        <v>45371.967222222</v>
      </c>
      <c r="B187" s="16" t="s">
        <v>269</v>
      </c>
      <c r="C187" s="16" t="s">
        <v>401</v>
      </c>
      <c r="D187" s="16" t="s">
        <v>240</v>
      </c>
      <c r="E187" s="16" t="s">
        <v>18</v>
      </c>
      <c r="F187" s="16" t="s">
        <v>20</v>
      </c>
      <c r="G187" s="7" t="n">
        <v>4</v>
      </c>
      <c r="H187" s="6" t="n">
        <v>627.6</v>
      </c>
      <c r="I187" s="6" t="n">
        <v>-2510.4</v>
      </c>
      <c r="J187" s="6" t="n">
        <v>-0</v>
      </c>
      <c r="K187" s="6" t="n">
        <v>-1.26</v>
      </c>
      <c r="L187" s="6" t="n">
        <v>-0</v>
      </c>
      <c r="M187" s="6" t="s">
        <f>=I187+J187+K187+L187</f>
      </c>
      <c r="N187" s="16"/>
      <c r="O187" s="16" t="s">
        <v>364</v>
      </c>
    </row>
    <row collapsed="false" customFormat="false" customHeight="false" hidden="false" ht="12.1" outlineLevel="0" r="188">
      <c r="A188" s="20" t="n">
        <v>45371.968819444</v>
      </c>
      <c r="B188" s="16" t="s">
        <v>276</v>
      </c>
      <c r="C188" s="16" t="s">
        <v>413</v>
      </c>
      <c r="D188" s="16" t="s">
        <v>240</v>
      </c>
      <c r="E188" s="16" t="s">
        <v>82</v>
      </c>
      <c r="F188" s="16" t="s">
        <v>20</v>
      </c>
      <c r="G188" s="7" t="n">
        <v>4</v>
      </c>
      <c r="H188" s="6" t="n">
        <v>60.305</v>
      </c>
      <c r="I188" s="6" t="n">
        <v>-2412.2</v>
      </c>
      <c r="J188" s="6" t="n">
        <v>-82.48</v>
      </c>
      <c r="K188" s="6" t="n">
        <v>-1.42</v>
      </c>
      <c r="L188" s="6" t="n">
        <v>-0</v>
      </c>
      <c r="M188" s="6" t="s">
        <f>=I188+J188+K188+L188</f>
      </c>
      <c r="N188" s="16"/>
      <c r="O188" s="16" t="s">
        <v>364</v>
      </c>
    </row>
    <row collapsed="false" customFormat="false" customHeight="false" hidden="false" ht="12.1" outlineLevel="0" r="189">
      <c r="A189" s="20" t="n">
        <v>45371.984189815</v>
      </c>
      <c r="B189" s="16" t="s">
        <v>276</v>
      </c>
      <c r="C189" s="16" t="s">
        <v>413</v>
      </c>
      <c r="D189" s="16" t="s">
        <v>240</v>
      </c>
      <c r="E189" s="16" t="s">
        <v>82</v>
      </c>
      <c r="F189" s="16" t="s">
        <v>20</v>
      </c>
      <c r="G189" s="7" t="n">
        <v>35</v>
      </c>
      <c r="H189" s="6" t="n">
        <v>60.344</v>
      </c>
      <c r="I189" s="6" t="n">
        <v>-21120.4</v>
      </c>
      <c r="J189" s="6" t="n">
        <v>-721.7</v>
      </c>
      <c r="K189" s="6" t="n">
        <v>-12.35</v>
      </c>
      <c r="L189" s="6" t="n">
        <v>-0</v>
      </c>
      <c r="M189" s="6" t="s">
        <f>=I189+J189+K189+L189</f>
      </c>
      <c r="N189" s="16"/>
      <c r="O189" s="16" t="s">
        <v>364</v>
      </c>
    </row>
    <row collapsed="false" customFormat="false" customHeight="false" hidden="false" ht="12.1" outlineLevel="0" r="190">
      <c r="A190" s="20" t="n">
        <v>45372.440497685</v>
      </c>
      <c r="B190" s="16" t="s">
        <v>277</v>
      </c>
      <c r="C190" s="16" t="s">
        <v>414</v>
      </c>
      <c r="D190" s="16" t="s">
        <v>240</v>
      </c>
      <c r="E190" s="16" t="s">
        <v>18</v>
      </c>
      <c r="F190" s="16" t="s">
        <v>20</v>
      </c>
      <c r="G190" s="7" t="n">
        <v>70</v>
      </c>
      <c r="H190" s="6" t="n">
        <v>135.6</v>
      </c>
      <c r="I190" s="6" t="n">
        <v>-9492</v>
      </c>
      <c r="J190" s="6" t="n">
        <v>-0</v>
      </c>
      <c r="K190" s="6" t="n">
        <v>-7.6</v>
      </c>
      <c r="L190" s="6" t="n">
        <v>-0</v>
      </c>
      <c r="M190" s="6" t="s">
        <f>=I190+J190+K190+L190</f>
      </c>
      <c r="N190" s="16"/>
      <c r="O190" s="16" t="s">
        <v>364</v>
      </c>
    </row>
    <row collapsed="false" customFormat="false" customHeight="false" hidden="false" ht="12.1" outlineLevel="0" r="191">
      <c r="A191" s="29" t="n">
        <v>45372.465185185</v>
      </c>
      <c r="B191" s="30" t="s">
        <v>277</v>
      </c>
      <c r="C191" s="30" t="s">
        <v>414</v>
      </c>
      <c r="D191" s="30" t="s">
        <v>241</v>
      </c>
      <c r="E191" s="30" t="s">
        <v>18</v>
      </c>
      <c r="F191" s="30" t="s">
        <v>20</v>
      </c>
      <c r="G191" s="31" t="n">
        <v>-70</v>
      </c>
      <c r="H191" s="32" t="n">
        <v>130.6</v>
      </c>
      <c r="I191" s="32" t="n">
        <v>9142</v>
      </c>
      <c r="J191" s="32" t="n">
        <v>0</v>
      </c>
      <c r="K191" s="32" t="n">
        <v>-7.32</v>
      </c>
      <c r="L191" s="32" t="n">
        <v>-0</v>
      </c>
      <c r="M191" s="6" t="s">
        <f>=I191+J191+K191+L191</f>
      </c>
      <c r="N191" s="30"/>
      <c r="O191" s="30" t="s">
        <v>364</v>
      </c>
    </row>
    <row collapsed="false" customFormat="false" customHeight="false" hidden="false" ht="12.1" outlineLevel="0" r="192">
      <c r="A192" s="20" t="n">
        <v>45372.465636574</v>
      </c>
      <c r="B192" s="16" t="s">
        <v>244</v>
      </c>
      <c r="C192" s="16" t="s">
        <v>365</v>
      </c>
      <c r="D192" s="16" t="s">
        <v>240</v>
      </c>
      <c r="E192" s="16" t="s">
        <v>18</v>
      </c>
      <c r="F192" s="16" t="s">
        <v>20</v>
      </c>
      <c r="G192" s="7" t="n">
        <v>60</v>
      </c>
      <c r="H192" s="6" t="n">
        <v>158.62</v>
      </c>
      <c r="I192" s="6" t="n">
        <v>-9517.2</v>
      </c>
      <c r="J192" s="6" t="n">
        <v>-0</v>
      </c>
      <c r="K192" s="6" t="n">
        <v>-7.61</v>
      </c>
      <c r="L192" s="6" t="n">
        <v>-0</v>
      </c>
      <c r="M192" s="6" t="s">
        <f>=I192+J192+K192+L192</f>
      </c>
      <c r="N192" s="16"/>
      <c r="O192" s="16" t="s">
        <v>364</v>
      </c>
    </row>
    <row collapsed="false" customFormat="false" customHeight="false" hidden="false" ht="12.1" outlineLevel="0" r="193">
      <c r="A193" s="29" t="n">
        <v>45372.466481481</v>
      </c>
      <c r="B193" s="30" t="s">
        <v>276</v>
      </c>
      <c r="C193" s="30" t="s">
        <v>413</v>
      </c>
      <c r="D193" s="30" t="s">
        <v>241</v>
      </c>
      <c r="E193" s="30" t="s">
        <v>82</v>
      </c>
      <c r="F193" s="30" t="s">
        <v>20</v>
      </c>
      <c r="G193" s="31" t="n">
        <v>-39</v>
      </c>
      <c r="H193" s="32" t="n">
        <v>60.183</v>
      </c>
      <c r="I193" s="32" t="n">
        <v>23471.37</v>
      </c>
      <c r="J193" s="32" t="n">
        <v>811.59</v>
      </c>
      <c r="K193" s="32" t="n">
        <v>-13.74</v>
      </c>
      <c r="L193" s="32" t="n">
        <v>-0</v>
      </c>
      <c r="M193" s="6" t="s">
        <f>=I193+J193+K193+L193</f>
      </c>
      <c r="N193" s="30"/>
      <c r="O193" s="30" t="s">
        <v>364</v>
      </c>
    </row>
    <row collapsed="false" customFormat="false" customHeight="false" hidden="false" ht="12.1" outlineLevel="0" r="194">
      <c r="A194" s="20" t="n">
        <v>45372.467939815</v>
      </c>
      <c r="B194" s="16" t="s">
        <v>272</v>
      </c>
      <c r="C194" s="16" t="s">
        <v>407</v>
      </c>
      <c r="D194" s="16" t="s">
        <v>240</v>
      </c>
      <c r="E194" s="16" t="s">
        <v>18</v>
      </c>
      <c r="F194" s="16" t="s">
        <v>20</v>
      </c>
      <c r="G194" s="7" t="n">
        <v>60000</v>
      </c>
      <c r="H194" s="6" t="n">
        <v>0.3244</v>
      </c>
      <c r="I194" s="6" t="n">
        <v>-19464</v>
      </c>
      <c r="J194" s="6" t="n">
        <v>-0</v>
      </c>
      <c r="K194" s="6" t="n">
        <v>-15.57</v>
      </c>
      <c r="L194" s="6" t="n">
        <v>-0</v>
      </c>
      <c r="M194" s="6" t="s">
        <f>=I194+J194+K194+L194</f>
      </c>
      <c r="N194" s="16"/>
      <c r="O194" s="16" t="s">
        <v>364</v>
      </c>
    </row>
    <row collapsed="false" customFormat="false" customHeight="false" hidden="false" ht="12.1" outlineLevel="0" r="195">
      <c r="A195" s="20" t="n">
        <v>45372.468726852</v>
      </c>
      <c r="B195" s="16" t="s">
        <v>272</v>
      </c>
      <c r="C195" s="16" t="s">
        <v>407</v>
      </c>
      <c r="D195" s="16" t="s">
        <v>240</v>
      </c>
      <c r="E195" s="16" t="s">
        <v>18</v>
      </c>
      <c r="F195" s="16" t="s">
        <v>20</v>
      </c>
      <c r="G195" s="7" t="n">
        <v>10000</v>
      </c>
      <c r="H195" s="6" t="n">
        <v>0.3244</v>
      </c>
      <c r="I195" s="6" t="n">
        <v>-3244</v>
      </c>
      <c r="J195" s="6" t="n">
        <v>-0</v>
      </c>
      <c r="K195" s="6" t="n">
        <v>-1.62</v>
      </c>
      <c r="L195" s="6" t="n">
        <v>-0</v>
      </c>
      <c r="M195" s="6" t="s">
        <f>=I195+J195+K195+L195</f>
      </c>
      <c r="N195" s="16"/>
      <c r="O195" s="16" t="s">
        <v>364</v>
      </c>
    </row>
    <row collapsed="false" customFormat="false" customHeight="false" hidden="false" ht="12.1" outlineLevel="0" r="196">
      <c r="A196" s="20" t="n">
        <v>45372.48380787</v>
      </c>
      <c r="B196" s="16" t="s">
        <v>266</v>
      </c>
      <c r="C196" s="16" t="s">
        <v>397</v>
      </c>
      <c r="D196" s="16" t="s">
        <v>240</v>
      </c>
      <c r="E196" s="16" t="s">
        <v>18</v>
      </c>
      <c r="F196" s="16" t="s">
        <v>20</v>
      </c>
      <c r="G196" s="7" t="n">
        <v>10</v>
      </c>
      <c r="H196" s="6" t="n">
        <v>219.5</v>
      </c>
      <c r="I196" s="6" t="n">
        <v>-2195</v>
      </c>
      <c r="J196" s="6" t="n">
        <v>-0</v>
      </c>
      <c r="K196" s="6" t="n">
        <v>-1.76</v>
      </c>
      <c r="L196" s="6" t="n">
        <v>-0</v>
      </c>
      <c r="M196" s="6" t="s">
        <f>=I196+J196+K196+L196</f>
      </c>
      <c r="N196" s="16"/>
      <c r="O196" s="16" t="s">
        <v>364</v>
      </c>
    </row>
    <row collapsed="false" customFormat="false" customHeight="false" hidden="false" ht="12.1" outlineLevel="0" r="197">
      <c r="A197" s="29" t="n">
        <v>45372.523333333</v>
      </c>
      <c r="B197" s="30" t="s">
        <v>269</v>
      </c>
      <c r="C197" s="30" t="s">
        <v>401</v>
      </c>
      <c r="D197" s="30" t="s">
        <v>241</v>
      </c>
      <c r="E197" s="30" t="s">
        <v>18</v>
      </c>
      <c r="F197" s="30" t="s">
        <v>20</v>
      </c>
      <c r="G197" s="31" t="n">
        <v>-2</v>
      </c>
      <c r="H197" s="32" t="n">
        <v>629.8</v>
      </c>
      <c r="I197" s="32" t="n">
        <v>1259.6</v>
      </c>
      <c r="J197" s="32" t="n">
        <v>0</v>
      </c>
      <c r="K197" s="32" t="n">
        <v>-0.63</v>
      </c>
      <c r="L197" s="32" t="n">
        <v>-0</v>
      </c>
      <c r="M197" s="6" t="s">
        <f>=I197+J197+K197+L197</f>
      </c>
      <c r="N197" s="30"/>
      <c r="O197" s="30" t="s">
        <v>364</v>
      </c>
    </row>
    <row collapsed="false" customFormat="false" customHeight="false" hidden="false" ht="12.1" outlineLevel="0" r="198">
      <c r="A198" s="29" t="n">
        <v>45372.523333333</v>
      </c>
      <c r="B198" s="30" t="s">
        <v>269</v>
      </c>
      <c r="C198" s="30" t="s">
        <v>401</v>
      </c>
      <c r="D198" s="30" t="s">
        <v>241</v>
      </c>
      <c r="E198" s="30" t="s">
        <v>18</v>
      </c>
      <c r="F198" s="30" t="s">
        <v>20</v>
      </c>
      <c r="G198" s="31" t="n">
        <v>-2</v>
      </c>
      <c r="H198" s="32" t="n">
        <v>629.8</v>
      </c>
      <c r="I198" s="32" t="n">
        <v>1259.6</v>
      </c>
      <c r="J198" s="32" t="n">
        <v>0</v>
      </c>
      <c r="K198" s="32" t="n">
        <v>-0.63</v>
      </c>
      <c r="L198" s="32" t="n">
        <v>-0</v>
      </c>
      <c r="M198" s="6" t="s">
        <f>=I198+J198+K198+L198</f>
      </c>
      <c r="N198" s="30"/>
      <c r="O198" s="30" t="s">
        <v>364</v>
      </c>
    </row>
    <row collapsed="false" customFormat="false" customHeight="false" hidden="false" ht="12.1" outlineLevel="0" r="199">
      <c r="A199" s="20" t="n">
        <v>45372.792256944</v>
      </c>
      <c r="B199" s="16" t="s">
        <v>244</v>
      </c>
      <c r="C199" s="16" t="s">
        <v>365</v>
      </c>
      <c r="D199" s="16" t="s">
        <v>240</v>
      </c>
      <c r="E199" s="16" t="s">
        <v>18</v>
      </c>
      <c r="F199" s="16" t="s">
        <v>20</v>
      </c>
      <c r="G199" s="7" t="n">
        <v>10</v>
      </c>
      <c r="H199" s="6" t="n">
        <v>158.23</v>
      </c>
      <c r="I199" s="6" t="n">
        <v>-1582.3</v>
      </c>
      <c r="J199" s="6" t="n">
        <v>-0</v>
      </c>
      <c r="K199" s="6" t="n">
        <v>-0.79</v>
      </c>
      <c r="L199" s="6" t="n">
        <v>-0</v>
      </c>
      <c r="M199" s="6" t="s">
        <f>=I199+J199+K199+L199</f>
      </c>
      <c r="N199" s="16"/>
      <c r="O199" s="16" t="s">
        <v>364</v>
      </c>
    </row>
    <row collapsed="false" customFormat="false" customHeight="false" hidden="false" ht="12.1" outlineLevel="0" r="200">
      <c r="A200" s="20" t="n">
        <v>45373.445231481</v>
      </c>
      <c r="B200" s="16" t="s">
        <v>260</v>
      </c>
      <c r="C200" s="16" t="s">
        <v>390</v>
      </c>
      <c r="D200" s="16" t="s">
        <v>240</v>
      </c>
      <c r="E200" s="16" t="s">
        <v>18</v>
      </c>
      <c r="F200" s="16" t="s">
        <v>20</v>
      </c>
      <c r="G200" s="7" t="n">
        <v>200</v>
      </c>
      <c r="H200" s="6" t="n">
        <v>3.773</v>
      </c>
      <c r="I200" s="6" t="n">
        <v>-754.6</v>
      </c>
      <c r="J200" s="6" t="n">
        <v>-0</v>
      </c>
      <c r="K200" s="6" t="n">
        <v>-0.61</v>
      </c>
      <c r="L200" s="6" t="n">
        <v>-0</v>
      </c>
      <c r="M200" s="6" t="s">
        <f>=I200+J200+K200+L200</f>
      </c>
      <c r="N200" s="16"/>
      <c r="O200" s="16" t="s">
        <v>364</v>
      </c>
    </row>
    <row collapsed="false" customFormat="false" customHeight="false" hidden="false" ht="12.1" outlineLevel="0" r="201">
      <c r="A201" s="29" t="n">
        <v>45373.721539352</v>
      </c>
      <c r="B201" s="30" t="s">
        <v>260</v>
      </c>
      <c r="C201" s="30" t="s">
        <v>390</v>
      </c>
      <c r="D201" s="30" t="s">
        <v>241</v>
      </c>
      <c r="E201" s="30" t="s">
        <v>18</v>
      </c>
      <c r="F201" s="30" t="s">
        <v>20</v>
      </c>
      <c r="G201" s="31" t="n">
        <v>-200</v>
      </c>
      <c r="H201" s="32" t="n">
        <v>3.813</v>
      </c>
      <c r="I201" s="32" t="n">
        <v>762.6</v>
      </c>
      <c r="J201" s="32" t="n">
        <v>0</v>
      </c>
      <c r="K201" s="32" t="n">
        <v>-0.38</v>
      </c>
      <c r="L201" s="32" t="n">
        <v>-0</v>
      </c>
      <c r="M201" s="6" t="s">
        <f>=I201+J201+K201+L201</f>
      </c>
      <c r="N201" s="30"/>
      <c r="O201" s="30" t="s">
        <v>364</v>
      </c>
    </row>
    <row collapsed="false" customFormat="false" customHeight="false" hidden="false" ht="12.1" outlineLevel="0" r="202">
      <c r="A202" s="29" t="n">
        <v>45373.722662037</v>
      </c>
      <c r="B202" s="30" t="s">
        <v>250</v>
      </c>
      <c r="C202" s="30" t="s">
        <v>374</v>
      </c>
      <c r="D202" s="30" t="s">
        <v>241</v>
      </c>
      <c r="E202" s="30" t="s">
        <v>18</v>
      </c>
      <c r="F202" s="30" t="s">
        <v>20</v>
      </c>
      <c r="G202" s="31" t="n">
        <v>-30</v>
      </c>
      <c r="H202" s="32" t="n">
        <v>76.58</v>
      </c>
      <c r="I202" s="32" t="n">
        <v>2297.4</v>
      </c>
      <c r="J202" s="32" t="n">
        <v>0</v>
      </c>
      <c r="K202" s="32" t="n">
        <v>-1.84</v>
      </c>
      <c r="L202" s="32" t="n">
        <v>-0</v>
      </c>
      <c r="M202" s="6" t="s">
        <f>=I202+J202+K202+L202</f>
      </c>
      <c r="N202" s="30"/>
      <c r="O202" s="30" t="s">
        <v>364</v>
      </c>
    </row>
    <row collapsed="false" customFormat="false" customHeight="false" hidden="false" ht="12.1" outlineLevel="0" r="203">
      <c r="A203" s="20" t="n">
        <v>45373.724108796</v>
      </c>
      <c r="B203" s="16" t="s">
        <v>267</v>
      </c>
      <c r="C203" s="16" t="s">
        <v>398</v>
      </c>
      <c r="D203" s="16" t="s">
        <v>240</v>
      </c>
      <c r="E203" s="16" t="s">
        <v>18</v>
      </c>
      <c r="F203" s="16" t="s">
        <v>20</v>
      </c>
      <c r="G203" s="7" t="n">
        <v>40</v>
      </c>
      <c r="H203" s="6" t="n">
        <v>78.7</v>
      </c>
      <c r="I203" s="6" t="n">
        <v>-3148</v>
      </c>
      <c r="J203" s="6" t="n">
        <v>-0</v>
      </c>
      <c r="K203" s="6" t="n">
        <v>-2.51</v>
      </c>
      <c r="L203" s="6" t="n">
        <v>-0</v>
      </c>
      <c r="M203" s="6" t="s">
        <f>=I203+J203+K203+L203</f>
      </c>
      <c r="N203" s="16"/>
      <c r="O203" s="16" t="s">
        <v>364</v>
      </c>
    </row>
    <row collapsed="false" customFormat="false" customHeight="false" hidden="false" ht="12.1" outlineLevel="0" r="204">
      <c r="A204" s="20" t="n">
        <v>45373.726840278</v>
      </c>
      <c r="B204" s="16" t="s">
        <v>278</v>
      </c>
      <c r="C204" s="16" t="s">
        <v>415</v>
      </c>
      <c r="D204" s="16" t="s">
        <v>240</v>
      </c>
      <c r="E204" s="16" t="s">
        <v>62</v>
      </c>
      <c r="F204" s="16" t="s">
        <v>20</v>
      </c>
      <c r="G204" s="7" t="n">
        <v>98</v>
      </c>
      <c r="H204" s="6" t="n">
        <v>1.6625</v>
      </c>
      <c r="I204" s="6" t="n">
        <v>-162.93</v>
      </c>
      <c r="J204" s="6" t="n">
        <v>-0</v>
      </c>
      <c r="K204" s="6" t="n">
        <v>-0.05</v>
      </c>
      <c r="L204" s="6" t="n">
        <v>-0</v>
      </c>
      <c r="M204" s="6" t="s">
        <f>=I204+J204+K204+L204</f>
      </c>
      <c r="N204" s="16"/>
      <c r="O204" s="16" t="s">
        <v>364</v>
      </c>
    </row>
    <row collapsed="false" customFormat="false" customHeight="false" hidden="false" ht="12.1" outlineLevel="0" r="205">
      <c r="A205" s="29" t="n">
        <v>45376.790277778</v>
      </c>
      <c r="B205" s="30" t="s">
        <v>245</v>
      </c>
      <c r="C205" s="30" t="s">
        <v>367</v>
      </c>
      <c r="D205" s="30" t="s">
        <v>241</v>
      </c>
      <c r="E205" s="30" t="s">
        <v>18</v>
      </c>
      <c r="F205" s="30" t="s">
        <v>20</v>
      </c>
      <c r="G205" s="31" t="n">
        <v>-10</v>
      </c>
      <c r="H205" s="32" t="n">
        <v>55.605</v>
      </c>
      <c r="I205" s="32" t="n">
        <v>556.05</v>
      </c>
      <c r="J205" s="32" t="n">
        <v>0</v>
      </c>
      <c r="K205" s="32" t="n">
        <v>-0.45</v>
      </c>
      <c r="L205" s="32" t="n">
        <v>-0</v>
      </c>
      <c r="M205" s="6" t="s">
        <f>=I205+J205+K205+L205</f>
      </c>
      <c r="N205" s="30"/>
      <c r="O205" s="30" t="s">
        <v>364</v>
      </c>
    </row>
    <row collapsed="false" customFormat="false" customHeight="false" hidden="false" ht="12.1" outlineLevel="0" r="206">
      <c r="A206" s="20" t="n">
        <v>45380.632638889</v>
      </c>
      <c r="B206" s="16" t="s">
        <v>278</v>
      </c>
      <c r="C206" s="16" t="s">
        <v>415</v>
      </c>
      <c r="D206" s="16" t="s">
        <v>240</v>
      </c>
      <c r="E206" s="16" t="s">
        <v>62</v>
      </c>
      <c r="F206" s="16" t="s">
        <v>20</v>
      </c>
      <c r="G206" s="7" t="n">
        <v>320</v>
      </c>
      <c r="H206" s="6" t="n">
        <v>1.711</v>
      </c>
      <c r="I206" s="6" t="n">
        <v>-547.52</v>
      </c>
      <c r="J206" s="6" t="n">
        <v>-0</v>
      </c>
      <c r="K206" s="6" t="n">
        <v>-0.16</v>
      </c>
      <c r="L206" s="6" t="n">
        <v>-0</v>
      </c>
      <c r="M206" s="6" t="s">
        <f>=I206+J206+K206+L206</f>
      </c>
      <c r="N206" s="16"/>
      <c r="O206" s="16" t="s">
        <v>364</v>
      </c>
    </row>
    <row collapsed="false" customFormat="false" customHeight="false" hidden="false" ht="12.1" outlineLevel="0" r="207">
      <c r="A207" s="29" t="n">
        <v>45380.633460648</v>
      </c>
      <c r="B207" s="30" t="s">
        <v>248</v>
      </c>
      <c r="C207" s="30" t="s">
        <v>371</v>
      </c>
      <c r="D207" s="30" t="s">
        <v>241</v>
      </c>
      <c r="E207" s="30" t="s">
        <v>18</v>
      </c>
      <c r="F207" s="30" t="s">
        <v>20</v>
      </c>
      <c r="G207" s="31" t="n">
        <v>-20</v>
      </c>
      <c r="H207" s="32" t="n">
        <v>33.995</v>
      </c>
      <c r="I207" s="32" t="n">
        <v>679.9</v>
      </c>
      <c r="J207" s="32" t="n">
        <v>0</v>
      </c>
      <c r="K207" s="32" t="n">
        <v>-0.55</v>
      </c>
      <c r="L207" s="32" t="n">
        <v>-0</v>
      </c>
      <c r="M207" s="6" t="s">
        <f>=I207+J207+K207+L207</f>
      </c>
      <c r="N207" s="30"/>
      <c r="O207" s="30" t="s">
        <v>364</v>
      </c>
    </row>
    <row collapsed="false" customFormat="false" customHeight="false" hidden="false" ht="12.1" outlineLevel="0" r="208">
      <c r="A208" s="29" t="n">
        <v>45380.639143519</v>
      </c>
      <c r="B208" s="30" t="s">
        <v>278</v>
      </c>
      <c r="C208" s="30" t="s">
        <v>415</v>
      </c>
      <c r="D208" s="30" t="s">
        <v>241</v>
      </c>
      <c r="E208" s="30" t="s">
        <v>62</v>
      </c>
      <c r="F208" s="30" t="s">
        <v>20</v>
      </c>
      <c r="G208" s="31" t="n">
        <v>-418</v>
      </c>
      <c r="H208" s="32" t="n">
        <v>1.7095</v>
      </c>
      <c r="I208" s="32" t="n">
        <v>714.57</v>
      </c>
      <c r="J208" s="32" t="n">
        <v>0</v>
      </c>
      <c r="K208" s="32" t="n">
        <v>-0.21</v>
      </c>
      <c r="L208" s="32" t="n">
        <v>-0</v>
      </c>
      <c r="M208" s="6" t="s">
        <f>=I208+J208+K208+L208</f>
      </c>
      <c r="N208" s="30"/>
      <c r="O208" s="30" t="s">
        <v>364</v>
      </c>
    </row>
    <row collapsed="false" customFormat="false" customHeight="false" hidden="false" ht="12.1" outlineLevel="0" r="209">
      <c r="A209" s="29" t="n">
        <v>45380.641388889</v>
      </c>
      <c r="B209" s="30" t="s">
        <v>55</v>
      </c>
      <c r="C209" s="30" t="s">
        <v>368</v>
      </c>
      <c r="D209" s="30" t="s">
        <v>241</v>
      </c>
      <c r="E209" s="30" t="s">
        <v>18</v>
      </c>
      <c r="F209" s="30" t="s">
        <v>20</v>
      </c>
      <c r="G209" s="31" t="n">
        <v>-200</v>
      </c>
      <c r="H209" s="32" t="n">
        <v>4.062</v>
      </c>
      <c r="I209" s="32" t="n">
        <v>812.4</v>
      </c>
      <c r="J209" s="32" t="n">
        <v>0</v>
      </c>
      <c r="K209" s="32" t="n">
        <v>-0.41</v>
      </c>
      <c r="L209" s="32" t="n">
        <v>-0</v>
      </c>
      <c r="M209" s="6" t="s">
        <f>=I209+J209+K209+L209</f>
      </c>
      <c r="N209" s="30"/>
      <c r="O209" s="30" t="s">
        <v>364</v>
      </c>
    </row>
    <row collapsed="false" customFormat="false" customHeight="false" hidden="false" ht="12.1" outlineLevel="0" r="210">
      <c r="A210" s="20" t="n">
        <v>45380.641863426</v>
      </c>
      <c r="B210" s="16" t="s">
        <v>270</v>
      </c>
      <c r="C210" s="16" t="s">
        <v>405</v>
      </c>
      <c r="D210" s="16" t="s">
        <v>240</v>
      </c>
      <c r="E210" s="16" t="s">
        <v>18</v>
      </c>
      <c r="F210" s="16" t="s">
        <v>20</v>
      </c>
      <c r="G210" s="7" t="n">
        <v>3000</v>
      </c>
      <c r="H210" s="6" t="n">
        <v>0.715</v>
      </c>
      <c r="I210" s="6" t="n">
        <v>-2145</v>
      </c>
      <c r="J210" s="6" t="n">
        <v>-0</v>
      </c>
      <c r="K210" s="6" t="n">
        <v>-1.71</v>
      </c>
      <c r="L210" s="6" t="n">
        <v>-0</v>
      </c>
      <c r="M210" s="6" t="s">
        <f>=I210+J210+K210+L210</f>
      </c>
      <c r="N210" s="16"/>
      <c r="O210" s="16" t="s">
        <v>364</v>
      </c>
    </row>
    <row collapsed="false" customFormat="false" customHeight="false" hidden="false" ht="12.1" outlineLevel="0" r="211">
      <c r="A211" s="29" t="n">
        <v>45383.767847222</v>
      </c>
      <c r="B211" s="30" t="s">
        <v>265</v>
      </c>
      <c r="C211" s="30" t="s">
        <v>395</v>
      </c>
      <c r="D211" s="30" t="s">
        <v>241</v>
      </c>
      <c r="E211" s="30" t="s">
        <v>82</v>
      </c>
      <c r="F211" s="30" t="s">
        <v>20</v>
      </c>
      <c r="G211" s="31" t="n">
        <v>-1</v>
      </c>
      <c r="H211" s="32" t="n">
        <v>95.57</v>
      </c>
      <c r="I211" s="32" t="n">
        <v>716.78</v>
      </c>
      <c r="J211" s="32" t="n">
        <v>6.6</v>
      </c>
      <c r="K211" s="32" t="n">
        <v>-0.47</v>
      </c>
      <c r="L211" s="32" t="n">
        <v>-0</v>
      </c>
      <c r="M211" s="6" t="s">
        <f>=I211+J211+K211+L211</f>
      </c>
      <c r="N211" s="30"/>
      <c r="O211" s="30" t="s">
        <v>364</v>
      </c>
    </row>
    <row collapsed="false" customFormat="false" customHeight="false" hidden="false" ht="12.1" outlineLevel="0" r="212">
      <c r="A212" s="29" t="n">
        <v>45383.773020833</v>
      </c>
      <c r="B212" s="30" t="s">
        <v>265</v>
      </c>
      <c r="C212" s="30" t="s">
        <v>395</v>
      </c>
      <c r="D212" s="30" t="s">
        <v>241</v>
      </c>
      <c r="E212" s="30" t="s">
        <v>82</v>
      </c>
      <c r="F212" s="30" t="s">
        <v>20</v>
      </c>
      <c r="G212" s="31" t="n">
        <v>-2</v>
      </c>
      <c r="H212" s="32" t="n">
        <v>95.57</v>
      </c>
      <c r="I212" s="32" t="n">
        <v>1433.55</v>
      </c>
      <c r="J212" s="32" t="n">
        <v>13.2</v>
      </c>
      <c r="K212" s="32" t="n">
        <v>-0.93</v>
      </c>
      <c r="L212" s="32" t="n">
        <v>-0</v>
      </c>
      <c r="M212" s="6" t="s">
        <f>=I212+J212+K212+L212</f>
      </c>
      <c r="N212" s="30"/>
      <c r="O212" s="30" t="s">
        <v>364</v>
      </c>
    </row>
    <row collapsed="false" customFormat="false" customHeight="false" hidden="false" ht="12.1" outlineLevel="0" r="213">
      <c r="A213" s="20" t="n">
        <v>45383.78505787</v>
      </c>
      <c r="B213" s="16" t="s">
        <v>279</v>
      </c>
      <c r="C213" s="16" t="s">
        <v>416</v>
      </c>
      <c r="D213" s="16" t="s">
        <v>240</v>
      </c>
      <c r="E213" s="16" t="s">
        <v>18</v>
      </c>
      <c r="F213" s="16" t="s">
        <v>20</v>
      </c>
      <c r="G213" s="7" t="n">
        <v>10</v>
      </c>
      <c r="H213" s="6" t="n">
        <v>165</v>
      </c>
      <c r="I213" s="6" t="n">
        <v>-1650</v>
      </c>
      <c r="J213" s="6" t="n">
        <v>-0</v>
      </c>
      <c r="K213" s="6" t="n">
        <v>-1.32</v>
      </c>
      <c r="L213" s="6" t="n">
        <v>-0</v>
      </c>
      <c r="M213" s="6" t="s">
        <f>=I213+J213+K213+L213</f>
      </c>
      <c r="N213" s="16"/>
      <c r="O213" s="16" t="s">
        <v>364</v>
      </c>
    </row>
    <row collapsed="false" customFormat="false" customHeight="false" hidden="false" ht="12.1" outlineLevel="0" r="214">
      <c r="A214" s="29" t="n">
        <v>45383.816030093</v>
      </c>
      <c r="B214" s="30" t="s">
        <v>244</v>
      </c>
      <c r="C214" s="30" t="s">
        <v>365</v>
      </c>
      <c r="D214" s="30" t="s">
        <v>241</v>
      </c>
      <c r="E214" s="30" t="s">
        <v>18</v>
      </c>
      <c r="F214" s="30" t="s">
        <v>20</v>
      </c>
      <c r="G214" s="31" t="n">
        <v>-110</v>
      </c>
      <c r="H214" s="32" t="n">
        <v>158</v>
      </c>
      <c r="I214" s="32" t="n">
        <v>17380</v>
      </c>
      <c r="J214" s="32" t="n">
        <v>0</v>
      </c>
      <c r="K214" s="32" t="n">
        <v>-8.69</v>
      </c>
      <c r="L214" s="32" t="n">
        <v>-0</v>
      </c>
      <c r="M214" s="6" t="s">
        <f>=I214+J214+K214+L214</f>
      </c>
      <c r="N214" s="30"/>
      <c r="O214" s="30" t="s">
        <v>364</v>
      </c>
    </row>
    <row collapsed="false" customFormat="false" customHeight="false" hidden="false" ht="12.1" outlineLevel="0" r="215">
      <c r="A215" s="20" t="n">
        <v>45383.816423611</v>
      </c>
      <c r="B215" s="16" t="s">
        <v>51</v>
      </c>
      <c r="C215" s="16" t="s">
        <v>412</v>
      </c>
      <c r="D215" s="16" t="s">
        <v>240</v>
      </c>
      <c r="E215" s="16" t="s">
        <v>18</v>
      </c>
      <c r="F215" s="16" t="s">
        <v>20</v>
      </c>
      <c r="G215" s="7" t="n">
        <v>200</v>
      </c>
      <c r="H215" s="6" t="n">
        <v>66.835</v>
      </c>
      <c r="I215" s="6" t="n">
        <v>-13367</v>
      </c>
      <c r="J215" s="6" t="n">
        <v>-0</v>
      </c>
      <c r="K215" s="6" t="n">
        <v>-10.69</v>
      </c>
      <c r="L215" s="6" t="n">
        <v>-0</v>
      </c>
      <c r="M215" s="6" t="s">
        <f>=I215+J215+K215+L215</f>
      </c>
      <c r="N215" s="16"/>
      <c r="O215" s="16" t="s">
        <v>364</v>
      </c>
    </row>
    <row collapsed="false" customFormat="false" customHeight="false" hidden="false" ht="12.1" outlineLevel="0" r="216">
      <c r="A216" s="29" t="n">
        <v>45383.817222222</v>
      </c>
      <c r="B216" s="30" t="s">
        <v>244</v>
      </c>
      <c r="C216" s="30" t="s">
        <v>365</v>
      </c>
      <c r="D216" s="30" t="s">
        <v>241</v>
      </c>
      <c r="E216" s="30" t="s">
        <v>18</v>
      </c>
      <c r="F216" s="30" t="s">
        <v>20</v>
      </c>
      <c r="G216" s="31" t="n">
        <v>-20</v>
      </c>
      <c r="H216" s="32" t="n">
        <v>158</v>
      </c>
      <c r="I216" s="32" t="n">
        <v>3160</v>
      </c>
      <c r="J216" s="32" t="n">
        <v>0</v>
      </c>
      <c r="K216" s="32" t="n">
        <v>-1.58</v>
      </c>
      <c r="L216" s="32" t="n">
        <v>-0</v>
      </c>
      <c r="M216" s="6" t="s">
        <f>=I216+J216+K216+L216</f>
      </c>
      <c r="N216" s="30"/>
      <c r="O216" s="30" t="s">
        <v>364</v>
      </c>
    </row>
    <row collapsed="false" customFormat="false" customHeight="false" hidden="false" ht="12.1" outlineLevel="0" r="217">
      <c r="A217" s="20" t="n">
        <v>45383.817928241</v>
      </c>
      <c r="B217" s="16" t="s">
        <v>266</v>
      </c>
      <c r="C217" s="16" t="s">
        <v>397</v>
      </c>
      <c r="D217" s="16" t="s">
        <v>240</v>
      </c>
      <c r="E217" s="16" t="s">
        <v>18</v>
      </c>
      <c r="F217" s="16" t="s">
        <v>20</v>
      </c>
      <c r="G217" s="7" t="n">
        <v>30</v>
      </c>
      <c r="H217" s="6" t="n">
        <v>218.28</v>
      </c>
      <c r="I217" s="6" t="n">
        <v>-6548.4</v>
      </c>
      <c r="J217" s="6" t="n">
        <v>-0</v>
      </c>
      <c r="K217" s="6" t="n">
        <v>-5.23</v>
      </c>
      <c r="L217" s="6" t="n">
        <v>-0</v>
      </c>
      <c r="M217" s="6" t="s">
        <f>=I217+J217+K217+L217</f>
      </c>
      <c r="N217" s="16"/>
      <c r="O217" s="16" t="s">
        <v>364</v>
      </c>
    </row>
    <row collapsed="false" customFormat="false" customHeight="false" hidden="false" ht="12.1" outlineLevel="0" r="218">
      <c r="A218" s="29" t="n">
        <v>45384.763541667</v>
      </c>
      <c r="B218" s="30" t="s">
        <v>279</v>
      </c>
      <c r="C218" s="30" t="s">
        <v>416</v>
      </c>
      <c r="D218" s="30" t="s">
        <v>241</v>
      </c>
      <c r="E218" s="30" t="s">
        <v>18</v>
      </c>
      <c r="F218" s="30" t="s">
        <v>20</v>
      </c>
      <c r="G218" s="31" t="n">
        <v>-10</v>
      </c>
      <c r="H218" s="32" t="n">
        <v>164.46</v>
      </c>
      <c r="I218" s="32" t="n">
        <v>1644.6</v>
      </c>
      <c r="J218" s="32" t="n">
        <v>0</v>
      </c>
      <c r="K218" s="32" t="n">
        <v>-1.31</v>
      </c>
      <c r="L218" s="32" t="n">
        <v>-0</v>
      </c>
      <c r="M218" s="6" t="s">
        <f>=I218+J218+K218+L218</f>
      </c>
      <c r="N218" s="30"/>
      <c r="O218" s="30" t="s">
        <v>364</v>
      </c>
    </row>
    <row collapsed="false" customFormat="false" customHeight="false" hidden="false" ht="12.1" outlineLevel="0" r="219">
      <c r="A219" s="20" t="n">
        <v>45384.763888889</v>
      </c>
      <c r="B219" s="16" t="s">
        <v>280</v>
      </c>
      <c r="C219" s="16" t="s">
        <v>417</v>
      </c>
      <c r="D219" s="16" t="s">
        <v>240</v>
      </c>
      <c r="E219" s="16" t="s">
        <v>18</v>
      </c>
      <c r="F219" s="16" t="s">
        <v>20</v>
      </c>
      <c r="G219" s="7" t="n">
        <v>1</v>
      </c>
      <c r="H219" s="6" t="n">
        <v>1642</v>
      </c>
      <c r="I219" s="6" t="n">
        <v>-1642</v>
      </c>
      <c r="J219" s="6" t="n">
        <v>-0</v>
      </c>
      <c r="K219" s="6" t="n">
        <v>-1.31</v>
      </c>
      <c r="L219" s="6" t="n">
        <v>-0</v>
      </c>
      <c r="M219" s="6" t="s">
        <f>=I219+J219+K219+L219</f>
      </c>
      <c r="N219" s="16"/>
      <c r="O219" s="16" t="s">
        <v>364</v>
      </c>
    </row>
    <row collapsed="false" customFormat="false" customHeight="false" hidden="false" ht="12.1" outlineLevel="0" r="220">
      <c r="A220" s="20" t="n">
        <v>45384.765185185</v>
      </c>
      <c r="B220" s="16" t="s">
        <v>267</v>
      </c>
      <c r="C220" s="16" t="s">
        <v>398</v>
      </c>
      <c r="D220" s="16" t="s">
        <v>240</v>
      </c>
      <c r="E220" s="16" t="s">
        <v>18</v>
      </c>
      <c r="F220" s="16" t="s">
        <v>20</v>
      </c>
      <c r="G220" s="7" t="n">
        <v>10</v>
      </c>
      <c r="H220" s="6" t="n">
        <v>85.55</v>
      </c>
      <c r="I220" s="6" t="n">
        <v>-855.5</v>
      </c>
      <c r="J220" s="6" t="n">
        <v>-0</v>
      </c>
      <c r="K220" s="6" t="n">
        <v>-0.69</v>
      </c>
      <c r="L220" s="6" t="n">
        <v>-0</v>
      </c>
      <c r="M220" s="6" t="s">
        <f>=I220+J220+K220+L220</f>
      </c>
      <c r="N220" s="16"/>
      <c r="O220" s="16" t="s">
        <v>364</v>
      </c>
    </row>
    <row collapsed="false" customFormat="false" customHeight="false" hidden="false" ht="12.1" outlineLevel="0" r="221">
      <c r="A221" s="29" t="n">
        <v>45384.765787037</v>
      </c>
      <c r="B221" s="30" t="s">
        <v>268</v>
      </c>
      <c r="C221" s="30" t="s">
        <v>400</v>
      </c>
      <c r="D221" s="30" t="s">
        <v>241</v>
      </c>
      <c r="E221" s="30" t="s">
        <v>18</v>
      </c>
      <c r="F221" s="30" t="s">
        <v>20</v>
      </c>
      <c r="G221" s="31" t="n">
        <v>-1</v>
      </c>
      <c r="H221" s="32" t="n">
        <v>682.15</v>
      </c>
      <c r="I221" s="32" t="n">
        <v>682.15</v>
      </c>
      <c r="J221" s="32" t="n">
        <v>0</v>
      </c>
      <c r="K221" s="32" t="n">
        <v>-0.55</v>
      </c>
      <c r="L221" s="32" t="n">
        <v>-0</v>
      </c>
      <c r="M221" s="6" t="s">
        <f>=I221+J221+K221+L221</f>
      </c>
      <c r="N221" s="30"/>
      <c r="O221" s="30" t="s">
        <v>364</v>
      </c>
    </row>
    <row collapsed="false" customFormat="false" customHeight="false" hidden="false" ht="12.1" outlineLevel="0" r="222">
      <c r="A222" s="29" t="n">
        <v>45384.765787037</v>
      </c>
      <c r="B222" s="30" t="s">
        <v>268</v>
      </c>
      <c r="C222" s="30" t="s">
        <v>400</v>
      </c>
      <c r="D222" s="30" t="s">
        <v>241</v>
      </c>
      <c r="E222" s="30" t="s">
        <v>18</v>
      </c>
      <c r="F222" s="30" t="s">
        <v>20</v>
      </c>
      <c r="G222" s="31" t="n">
        <v>-14</v>
      </c>
      <c r="H222" s="32" t="n">
        <v>682.1</v>
      </c>
      <c r="I222" s="32" t="n">
        <v>9549.4</v>
      </c>
      <c r="J222" s="32" t="n">
        <v>0</v>
      </c>
      <c r="K222" s="32" t="n">
        <v>-7.64</v>
      </c>
      <c r="L222" s="32" t="n">
        <v>-0</v>
      </c>
      <c r="M222" s="6" t="s">
        <f>=I222+J222+K222+L222</f>
      </c>
      <c r="N222" s="30"/>
      <c r="O222" s="30" t="s">
        <v>364</v>
      </c>
    </row>
    <row collapsed="false" customFormat="false" customHeight="false" hidden="false" ht="12.1" outlineLevel="0" r="223">
      <c r="A223" s="20" t="n">
        <v>45384.766041667</v>
      </c>
      <c r="B223" s="16" t="s">
        <v>267</v>
      </c>
      <c r="C223" s="16" t="s">
        <v>398</v>
      </c>
      <c r="D223" s="16" t="s">
        <v>240</v>
      </c>
      <c r="E223" s="16" t="s">
        <v>18</v>
      </c>
      <c r="F223" s="16" t="s">
        <v>20</v>
      </c>
      <c r="G223" s="7" t="n">
        <v>120</v>
      </c>
      <c r="H223" s="6" t="n">
        <v>85.55</v>
      </c>
      <c r="I223" s="6" t="n">
        <v>-10266</v>
      </c>
      <c r="J223" s="6" t="n">
        <v>-0</v>
      </c>
      <c r="K223" s="6" t="n">
        <v>-8.21</v>
      </c>
      <c r="L223" s="6" t="n">
        <v>-0</v>
      </c>
      <c r="M223" s="6" t="s">
        <f>=I223+J223+K223+L223</f>
      </c>
      <c r="N223" s="16"/>
      <c r="O223" s="16" t="s">
        <v>364</v>
      </c>
    </row>
    <row collapsed="false" customFormat="false" customHeight="false" hidden="false" ht="12.1" outlineLevel="0" r="224">
      <c r="A224" s="29" t="n">
        <v>45385.498206019</v>
      </c>
      <c r="B224" s="30" t="s">
        <v>280</v>
      </c>
      <c r="C224" s="30" t="s">
        <v>417</v>
      </c>
      <c r="D224" s="30" t="s">
        <v>241</v>
      </c>
      <c r="E224" s="30" t="s">
        <v>18</v>
      </c>
      <c r="F224" s="30" t="s">
        <v>20</v>
      </c>
      <c r="G224" s="31" t="n">
        <v>-1</v>
      </c>
      <c r="H224" s="32" t="n">
        <v>1633.5</v>
      </c>
      <c r="I224" s="32" t="n">
        <v>1633.5</v>
      </c>
      <c r="J224" s="32" t="n">
        <v>0</v>
      </c>
      <c r="K224" s="32" t="n">
        <v>-1.31</v>
      </c>
      <c r="L224" s="32" t="n">
        <v>-0</v>
      </c>
      <c r="M224" s="6" t="s">
        <f>=I224+J224+K224+L224</f>
      </c>
      <c r="N224" s="30"/>
      <c r="O224" s="30" t="s">
        <v>364</v>
      </c>
    </row>
    <row collapsed="false" customFormat="false" customHeight="false" hidden="false" ht="12.1" outlineLevel="0" r="225">
      <c r="A225" s="20" t="n">
        <v>45385.866157407</v>
      </c>
      <c r="B225" s="16" t="s">
        <v>263</v>
      </c>
      <c r="C225" s="16" t="s">
        <v>393</v>
      </c>
      <c r="D225" s="16" t="s">
        <v>240</v>
      </c>
      <c r="E225" s="16" t="s">
        <v>62</v>
      </c>
      <c r="F225" s="16" t="s">
        <v>20</v>
      </c>
      <c r="G225" s="7" t="n">
        <v>1350</v>
      </c>
      <c r="H225" s="6" t="n">
        <v>1.3736</v>
      </c>
      <c r="I225" s="6" t="n">
        <v>-1854.36</v>
      </c>
      <c r="J225" s="6" t="n">
        <v>-0</v>
      </c>
      <c r="K225" s="6" t="n">
        <v>-0</v>
      </c>
      <c r="L225" s="6" t="n">
        <v>-0</v>
      </c>
      <c r="M225" s="6" t="s">
        <f>=I225+J225+K225+L225</f>
      </c>
      <c r="N225" s="16"/>
      <c r="O225" s="16" t="s">
        <v>364</v>
      </c>
    </row>
    <row collapsed="false" customFormat="false" customHeight="false" hidden="false" ht="12.1" outlineLevel="0" r="226">
      <c r="A226" s="21" t="n">
        <v>45386.020636574</v>
      </c>
      <c r="B226" s="22" t="s">
        <v>363</v>
      </c>
      <c r="C226" s="22" t="s">
        <v>124</v>
      </c>
      <c r="D226" s="22" t="s">
        <v>363</v>
      </c>
      <c r="E226" s="22" t="s">
        <v>363</v>
      </c>
      <c r="F226" s="22" t="s">
        <v>20</v>
      </c>
      <c r="G226" s="23" t="n">
        <v>1</v>
      </c>
      <c r="H226" s="24" t="n">
        <v>48.01</v>
      </c>
      <c r="I226" s="24" t="n">
        <v>48.01</v>
      </c>
      <c r="J226" s="24" t="n">
        <v>0</v>
      </c>
      <c r="K226" s="24" t="n">
        <v>-0</v>
      </c>
      <c r="L226" s="24" t="n">
        <v>-0</v>
      </c>
      <c r="M226" s="6" t="s">
        <f>=I226+J226+K226+L226</f>
      </c>
      <c r="N226" s="22"/>
      <c r="O226" s="22" t="s">
        <v>364</v>
      </c>
    </row>
    <row collapsed="false" customFormat="false" customHeight="false" hidden="false" ht="12.1" outlineLevel="0" r="227">
      <c r="A227" s="20" t="n">
        <v>45386.446446759</v>
      </c>
      <c r="B227" s="16" t="s">
        <v>263</v>
      </c>
      <c r="C227" s="16" t="s">
        <v>393</v>
      </c>
      <c r="D227" s="16" t="s">
        <v>240</v>
      </c>
      <c r="E227" s="16" t="s">
        <v>62</v>
      </c>
      <c r="F227" s="16" t="s">
        <v>20</v>
      </c>
      <c r="G227" s="7" t="n">
        <v>72</v>
      </c>
      <c r="H227" s="6" t="n">
        <v>1.3742</v>
      </c>
      <c r="I227" s="6" t="n">
        <v>-98.94</v>
      </c>
      <c r="J227" s="6" t="n">
        <v>-0</v>
      </c>
      <c r="K227" s="6" t="n">
        <v>-0</v>
      </c>
      <c r="L227" s="6" t="n">
        <v>-0</v>
      </c>
      <c r="M227" s="6" t="s">
        <f>=I227+J227+K227+L227</f>
      </c>
      <c r="N227" s="16"/>
      <c r="O227" s="16" t="s">
        <v>364</v>
      </c>
    </row>
    <row collapsed="false" customFormat="false" customHeight="false" hidden="false" ht="12.1" outlineLevel="0" r="228">
      <c r="A228" s="29" t="n">
        <v>45387.002893519</v>
      </c>
      <c r="B228" s="30" t="s">
        <v>270</v>
      </c>
      <c r="C228" s="30" t="s">
        <v>405</v>
      </c>
      <c r="D228" s="30" t="s">
        <v>241</v>
      </c>
      <c r="E228" s="30" t="s">
        <v>18</v>
      </c>
      <c r="F228" s="30" t="s">
        <v>20</v>
      </c>
      <c r="G228" s="31" t="n">
        <v>-4000</v>
      </c>
      <c r="H228" s="32" t="n">
        <v>0.7327</v>
      </c>
      <c r="I228" s="32" t="n">
        <v>2930.8</v>
      </c>
      <c r="J228" s="32" t="n">
        <v>0</v>
      </c>
      <c r="K228" s="32" t="n">
        <v>-2.35</v>
      </c>
      <c r="L228" s="32" t="n">
        <v>-0</v>
      </c>
      <c r="M228" s="6" t="s">
        <f>=I228+J228+K228+L228</f>
      </c>
      <c r="N228" s="30"/>
      <c r="O228" s="30" t="s">
        <v>364</v>
      </c>
    </row>
    <row collapsed="false" customFormat="false" customHeight="false" hidden="false" ht="12.1" outlineLevel="0" r="229">
      <c r="A229" s="20" t="n">
        <v>45387.005023148</v>
      </c>
      <c r="B229" s="16" t="s">
        <v>263</v>
      </c>
      <c r="C229" s="16" t="s">
        <v>393</v>
      </c>
      <c r="D229" s="16" t="s">
        <v>240</v>
      </c>
      <c r="E229" s="16" t="s">
        <v>62</v>
      </c>
      <c r="F229" s="16" t="s">
        <v>20</v>
      </c>
      <c r="G229" s="7" t="n">
        <v>2090</v>
      </c>
      <c r="H229" s="6" t="n">
        <v>1.3742</v>
      </c>
      <c r="I229" s="6" t="n">
        <v>-2872.08</v>
      </c>
      <c r="J229" s="6" t="n">
        <v>-0</v>
      </c>
      <c r="K229" s="6" t="n">
        <v>-0</v>
      </c>
      <c r="L229" s="6" t="n">
        <v>-0</v>
      </c>
      <c r="M229" s="6" t="s">
        <f>=I229+J229+K229+L229</f>
      </c>
      <c r="N229" s="16"/>
      <c r="O229" s="16" t="s">
        <v>364</v>
      </c>
    </row>
    <row collapsed="false" customFormat="false" customHeight="false" hidden="false" ht="12.1" outlineLevel="0" r="230">
      <c r="A230" s="29" t="n">
        <v>45387.791585648</v>
      </c>
      <c r="B230" s="30" t="s">
        <v>263</v>
      </c>
      <c r="C230" s="30" t="s">
        <v>393</v>
      </c>
      <c r="D230" s="30" t="s">
        <v>241</v>
      </c>
      <c r="E230" s="30" t="s">
        <v>62</v>
      </c>
      <c r="F230" s="30" t="s">
        <v>20</v>
      </c>
      <c r="G230" s="31" t="n">
        <v>-3512</v>
      </c>
      <c r="H230" s="32" t="n">
        <v>1.3758</v>
      </c>
      <c r="I230" s="32" t="n">
        <v>4831.81</v>
      </c>
      <c r="J230" s="32" t="n">
        <v>0</v>
      </c>
      <c r="K230" s="32" t="n">
        <v>-0</v>
      </c>
      <c r="L230" s="32" t="n">
        <v>-0</v>
      </c>
      <c r="M230" s="6" t="s">
        <f>=I230+J230+K230+L230</f>
      </c>
      <c r="N230" s="30"/>
      <c r="O230" s="30" t="s">
        <v>364</v>
      </c>
    </row>
    <row collapsed="false" customFormat="false" customHeight="false" hidden="false" ht="12.1" outlineLevel="0" r="231">
      <c r="A231" s="20" t="n">
        <v>45387.792372685</v>
      </c>
      <c r="B231" s="16" t="s">
        <v>266</v>
      </c>
      <c r="C231" s="16" t="s">
        <v>397</v>
      </c>
      <c r="D231" s="16" t="s">
        <v>240</v>
      </c>
      <c r="E231" s="16" t="s">
        <v>18</v>
      </c>
      <c r="F231" s="16" t="s">
        <v>20</v>
      </c>
      <c r="G231" s="7" t="n">
        <v>10</v>
      </c>
      <c r="H231" s="6" t="n">
        <v>224.5</v>
      </c>
      <c r="I231" s="6" t="n">
        <v>-2245</v>
      </c>
      <c r="J231" s="6" t="n">
        <v>-0</v>
      </c>
      <c r="K231" s="6" t="n">
        <v>-1.8</v>
      </c>
      <c r="L231" s="6" t="n">
        <v>-0</v>
      </c>
      <c r="M231" s="6" t="s">
        <f>=I231+J231+K231+L231</f>
      </c>
      <c r="N231" s="16"/>
      <c r="O231" s="16" t="s">
        <v>364</v>
      </c>
    </row>
    <row collapsed="false" customFormat="false" customHeight="false" hidden="false" ht="12.1" outlineLevel="0" r="232">
      <c r="A232" s="20" t="n">
        <v>45387.792372685</v>
      </c>
      <c r="B232" s="16" t="s">
        <v>266</v>
      </c>
      <c r="C232" s="16" t="s">
        <v>397</v>
      </c>
      <c r="D232" s="16" t="s">
        <v>240</v>
      </c>
      <c r="E232" s="16" t="s">
        <v>18</v>
      </c>
      <c r="F232" s="16" t="s">
        <v>20</v>
      </c>
      <c r="G232" s="7" t="n">
        <v>10</v>
      </c>
      <c r="H232" s="6" t="n">
        <v>224.56</v>
      </c>
      <c r="I232" s="6" t="n">
        <v>-2245.6</v>
      </c>
      <c r="J232" s="6" t="n">
        <v>-0</v>
      </c>
      <c r="K232" s="6" t="n">
        <v>-1.8</v>
      </c>
      <c r="L232" s="6" t="n">
        <v>-0</v>
      </c>
      <c r="M232" s="6" t="s">
        <f>=I232+J232+K232+L232</f>
      </c>
      <c r="N232" s="16"/>
      <c r="O232" s="16" t="s">
        <v>364</v>
      </c>
    </row>
    <row collapsed="false" customFormat="false" customHeight="false" hidden="false" ht="12.1" outlineLevel="0" r="233">
      <c r="A233" s="20" t="n">
        <v>45387.794618056</v>
      </c>
      <c r="B233" s="16" t="s">
        <v>263</v>
      </c>
      <c r="C233" s="16" t="s">
        <v>393</v>
      </c>
      <c r="D233" s="16" t="s">
        <v>240</v>
      </c>
      <c r="E233" s="16" t="s">
        <v>62</v>
      </c>
      <c r="F233" s="16" t="s">
        <v>20</v>
      </c>
      <c r="G233" s="7" t="n">
        <v>275</v>
      </c>
      <c r="H233" s="6" t="n">
        <v>1.3759</v>
      </c>
      <c r="I233" s="6" t="n">
        <v>-378.37</v>
      </c>
      <c r="J233" s="6" t="n">
        <v>-0</v>
      </c>
      <c r="K233" s="6" t="n">
        <v>-0</v>
      </c>
      <c r="L233" s="6" t="n">
        <v>-0</v>
      </c>
      <c r="M233" s="6" t="s">
        <f>=I233+J233+K233+L233</f>
      </c>
      <c r="N233" s="16"/>
      <c r="O233" s="16" t="s">
        <v>364</v>
      </c>
    </row>
    <row collapsed="false" customFormat="false" customHeight="false" hidden="false" ht="12.1" outlineLevel="0" r="234">
      <c r="A234" s="20" t="n">
        <v>45392.536840278</v>
      </c>
      <c r="B234" s="16" t="s">
        <v>263</v>
      </c>
      <c r="C234" s="16" t="s">
        <v>393</v>
      </c>
      <c r="D234" s="16" t="s">
        <v>240</v>
      </c>
      <c r="E234" s="16" t="s">
        <v>62</v>
      </c>
      <c r="F234" s="16" t="s">
        <v>20</v>
      </c>
      <c r="G234" s="7" t="n">
        <v>14</v>
      </c>
      <c r="H234" s="6" t="n">
        <v>1.3776</v>
      </c>
      <c r="I234" s="6" t="n">
        <v>-19.29</v>
      </c>
      <c r="J234" s="6" t="n">
        <v>-0</v>
      </c>
      <c r="K234" s="6" t="n">
        <v>-0</v>
      </c>
      <c r="L234" s="6" t="n">
        <v>-0</v>
      </c>
      <c r="M234" s="6" t="s">
        <f>=I234+J234+K234+L234</f>
      </c>
      <c r="N234" s="16"/>
      <c r="O234" s="16" t="s">
        <v>364</v>
      </c>
    </row>
    <row collapsed="false" customFormat="false" customHeight="false" hidden="false" ht="12.1" outlineLevel="0" r="235">
      <c r="A235" s="29" t="n">
        <v>45407.498252315</v>
      </c>
      <c r="B235" s="30" t="s">
        <v>272</v>
      </c>
      <c r="C235" s="30" t="s">
        <v>407</v>
      </c>
      <c r="D235" s="30" t="s">
        <v>241</v>
      </c>
      <c r="E235" s="30" t="s">
        <v>18</v>
      </c>
      <c r="F235" s="30" t="s">
        <v>20</v>
      </c>
      <c r="G235" s="31" t="n">
        <v>-50000</v>
      </c>
      <c r="H235" s="32" t="n">
        <v>0.3588</v>
      </c>
      <c r="I235" s="32" t="n">
        <v>17940</v>
      </c>
      <c r="J235" s="32" t="n">
        <v>0</v>
      </c>
      <c r="K235" s="32" t="n">
        <v>-14.35</v>
      </c>
      <c r="L235" s="32" t="n">
        <v>-0</v>
      </c>
      <c r="M235" s="6" t="s">
        <f>=I235+J235+K235+L235</f>
      </c>
      <c r="N235" s="30"/>
      <c r="O235" s="30" t="s">
        <v>364</v>
      </c>
    </row>
    <row collapsed="false" customFormat="false" customHeight="false" hidden="false" ht="12.1" outlineLevel="0" r="236">
      <c r="A236" s="29" t="n">
        <v>45407.498518519</v>
      </c>
      <c r="B236" s="30" t="s">
        <v>272</v>
      </c>
      <c r="C236" s="30" t="s">
        <v>407</v>
      </c>
      <c r="D236" s="30" t="s">
        <v>241</v>
      </c>
      <c r="E236" s="30" t="s">
        <v>18</v>
      </c>
      <c r="F236" s="30" t="s">
        <v>20</v>
      </c>
      <c r="G236" s="31" t="n">
        <v>-40000</v>
      </c>
      <c r="H236" s="32" t="n">
        <v>0.3588</v>
      </c>
      <c r="I236" s="32" t="n">
        <v>14352</v>
      </c>
      <c r="J236" s="32" t="n">
        <v>0</v>
      </c>
      <c r="K236" s="32" t="n">
        <v>-7.18</v>
      </c>
      <c r="L236" s="32" t="n">
        <v>-0</v>
      </c>
      <c r="M236" s="6" t="s">
        <f>=I236+J236+K236+L236</f>
      </c>
      <c r="N236" s="30"/>
      <c r="O236" s="30" t="s">
        <v>364</v>
      </c>
    </row>
    <row collapsed="false" customFormat="false" customHeight="false" hidden="false" ht="12.1" outlineLevel="0" r="237">
      <c r="A237" s="20" t="n">
        <v>45407.499016204</v>
      </c>
      <c r="B237" s="16" t="s">
        <v>281</v>
      </c>
      <c r="C237" s="16" t="s">
        <v>418</v>
      </c>
      <c r="D237" s="16" t="s">
        <v>240</v>
      </c>
      <c r="E237" s="16" t="s">
        <v>18</v>
      </c>
      <c r="F237" s="16" t="s">
        <v>20</v>
      </c>
      <c r="G237" s="7" t="n">
        <v>100</v>
      </c>
      <c r="H237" s="6" t="n">
        <v>308.05</v>
      </c>
      <c r="I237" s="6" t="n">
        <v>-30805</v>
      </c>
      <c r="J237" s="6" t="n">
        <v>-0</v>
      </c>
      <c r="K237" s="6" t="n">
        <v>-24.64</v>
      </c>
      <c r="L237" s="6" t="n">
        <v>-0</v>
      </c>
      <c r="M237" s="6" t="s">
        <f>=I237+J237+K237+L237</f>
      </c>
      <c r="N237" s="16"/>
      <c r="O237" s="16" t="s">
        <v>364</v>
      </c>
    </row>
    <row collapsed="false" customFormat="false" customHeight="false" hidden="false" ht="12.1" outlineLevel="0" r="238">
      <c r="A238" s="20" t="n">
        <v>45407.525023148</v>
      </c>
      <c r="B238" s="16" t="s">
        <v>263</v>
      </c>
      <c r="C238" s="16" t="s">
        <v>393</v>
      </c>
      <c r="D238" s="16" t="s">
        <v>240</v>
      </c>
      <c r="E238" s="16" t="s">
        <v>62</v>
      </c>
      <c r="F238" s="16" t="s">
        <v>20</v>
      </c>
      <c r="G238" s="7" t="n">
        <v>990</v>
      </c>
      <c r="H238" s="6" t="n">
        <v>1.3857</v>
      </c>
      <c r="I238" s="6" t="n">
        <v>-1371.84</v>
      </c>
      <c r="J238" s="6" t="n">
        <v>-0</v>
      </c>
      <c r="K238" s="6" t="n">
        <v>-0</v>
      </c>
      <c r="L238" s="6" t="n">
        <v>-0</v>
      </c>
      <c r="M238" s="6" t="s">
        <f>=I238+J238+K238+L238</f>
      </c>
      <c r="N238" s="16"/>
      <c r="O238" s="16" t="s">
        <v>364</v>
      </c>
    </row>
    <row collapsed="false" customFormat="false" customHeight="false" hidden="false" ht="12.1" outlineLevel="0" r="239">
      <c r="A239" s="29" t="n">
        <v>45407.582488426</v>
      </c>
      <c r="B239" s="30" t="s">
        <v>263</v>
      </c>
      <c r="C239" s="30" t="s">
        <v>393</v>
      </c>
      <c r="D239" s="30" t="s">
        <v>241</v>
      </c>
      <c r="E239" s="30" t="s">
        <v>62</v>
      </c>
      <c r="F239" s="30" t="s">
        <v>20</v>
      </c>
      <c r="G239" s="31" t="n">
        <v>-1279</v>
      </c>
      <c r="H239" s="32" t="n">
        <v>1.3856</v>
      </c>
      <c r="I239" s="32" t="n">
        <v>1772.18</v>
      </c>
      <c r="J239" s="32" t="n">
        <v>0</v>
      </c>
      <c r="K239" s="32" t="n">
        <v>-0</v>
      </c>
      <c r="L239" s="32" t="n">
        <v>-0</v>
      </c>
      <c r="M239" s="6" t="s">
        <f>=I239+J239+K239+L239</f>
      </c>
      <c r="N239" s="30"/>
      <c r="O239" s="30" t="s">
        <v>364</v>
      </c>
    </row>
    <row collapsed="false" customFormat="false" customHeight="false" hidden="false" ht="12.1" outlineLevel="0" r="240">
      <c r="A240" s="20" t="n">
        <v>45407.676076389</v>
      </c>
      <c r="B240" s="16" t="s">
        <v>267</v>
      </c>
      <c r="C240" s="16" t="s">
        <v>398</v>
      </c>
      <c r="D240" s="16" t="s">
        <v>240</v>
      </c>
      <c r="E240" s="16" t="s">
        <v>18</v>
      </c>
      <c r="F240" s="16" t="s">
        <v>20</v>
      </c>
      <c r="G240" s="7" t="n">
        <v>20</v>
      </c>
      <c r="H240" s="6" t="n">
        <v>86.85</v>
      </c>
      <c r="I240" s="6" t="n">
        <v>-1737</v>
      </c>
      <c r="J240" s="6" t="n">
        <v>-0</v>
      </c>
      <c r="K240" s="6" t="n">
        <v>-0.87</v>
      </c>
      <c r="L240" s="6" t="n">
        <v>-0</v>
      </c>
      <c r="M240" s="6" t="s">
        <f>=I240+J240+K240+L240</f>
      </c>
      <c r="N240" s="16"/>
      <c r="O240" s="16" t="s">
        <v>364</v>
      </c>
    </row>
    <row collapsed="false" customFormat="false" customHeight="false" hidden="false" ht="12.1" outlineLevel="0" r="241">
      <c r="A241" s="29" t="n">
        <v>45415.631944444</v>
      </c>
      <c r="B241" s="30" t="s">
        <v>51</v>
      </c>
      <c r="C241" s="30" t="s">
        <v>412</v>
      </c>
      <c r="D241" s="30" t="s">
        <v>241</v>
      </c>
      <c r="E241" s="30" t="s">
        <v>18</v>
      </c>
      <c r="F241" s="30" t="s">
        <v>20</v>
      </c>
      <c r="G241" s="31" t="n">
        <v>-300</v>
      </c>
      <c r="H241" s="32" t="n">
        <v>67.4</v>
      </c>
      <c r="I241" s="32" t="n">
        <v>20220</v>
      </c>
      <c r="J241" s="32" t="n">
        <v>0</v>
      </c>
      <c r="K241" s="32" t="n">
        <v>-16.18</v>
      </c>
      <c r="L241" s="32" t="n">
        <v>-0</v>
      </c>
      <c r="M241" s="6" t="s">
        <f>=I241+J241+K241+L241</f>
      </c>
      <c r="N241" s="30"/>
      <c r="O241" s="30" t="s">
        <v>364</v>
      </c>
    </row>
    <row collapsed="false" customFormat="false" customHeight="false" hidden="false" ht="12.1" outlineLevel="0" r="242">
      <c r="A242" s="20" t="n">
        <v>45415.632615741</v>
      </c>
      <c r="B242" s="16" t="s">
        <v>272</v>
      </c>
      <c r="C242" s="16" t="s">
        <v>407</v>
      </c>
      <c r="D242" s="16" t="s">
        <v>240</v>
      </c>
      <c r="E242" s="16" t="s">
        <v>18</v>
      </c>
      <c r="F242" s="16" t="s">
        <v>20</v>
      </c>
      <c r="G242" s="7" t="n">
        <v>50000</v>
      </c>
      <c r="H242" s="6" t="n">
        <v>0.376</v>
      </c>
      <c r="I242" s="6" t="n">
        <v>-18800</v>
      </c>
      <c r="J242" s="6" t="n">
        <v>-0</v>
      </c>
      <c r="K242" s="6" t="n">
        <v>-15.04</v>
      </c>
      <c r="L242" s="6" t="n">
        <v>-0</v>
      </c>
      <c r="M242" s="6" t="s">
        <f>=I242+J242+K242+L242</f>
      </c>
      <c r="N242" s="16"/>
      <c r="O242" s="16" t="s">
        <v>364</v>
      </c>
    </row>
    <row collapsed="false" customFormat="false" customHeight="false" hidden="false" ht="12.1" outlineLevel="0" r="243">
      <c r="A243" s="20" t="n">
        <v>45415.633321759</v>
      </c>
      <c r="B243" s="16" t="s">
        <v>263</v>
      </c>
      <c r="C243" s="16" t="s">
        <v>393</v>
      </c>
      <c r="D243" s="16" t="s">
        <v>240</v>
      </c>
      <c r="E243" s="16" t="s">
        <v>62</v>
      </c>
      <c r="F243" s="16" t="s">
        <v>20</v>
      </c>
      <c r="G243" s="7" t="n">
        <v>1050</v>
      </c>
      <c r="H243" s="6" t="n">
        <v>1.3918</v>
      </c>
      <c r="I243" s="6" t="n">
        <v>-1461.39</v>
      </c>
      <c r="J243" s="6" t="n">
        <v>-0</v>
      </c>
      <c r="K243" s="6" t="n">
        <v>-0</v>
      </c>
      <c r="L243" s="6" t="n">
        <v>-0</v>
      </c>
      <c r="M243" s="6" t="s">
        <f>=I243+J243+K243+L243</f>
      </c>
      <c r="N243" s="16"/>
      <c r="O243" s="16" t="s">
        <v>364</v>
      </c>
    </row>
    <row collapsed="false" customFormat="false" customHeight="false" hidden="false" ht="12.1" outlineLevel="0" r="244">
      <c r="A244" s="29" t="n">
        <v>45420.781215278</v>
      </c>
      <c r="B244" s="30" t="s">
        <v>267</v>
      </c>
      <c r="C244" s="30" t="s">
        <v>398</v>
      </c>
      <c r="D244" s="30" t="s">
        <v>241</v>
      </c>
      <c r="E244" s="30" t="s">
        <v>18</v>
      </c>
      <c r="F244" s="30" t="s">
        <v>20</v>
      </c>
      <c r="G244" s="31" t="n">
        <v>-210</v>
      </c>
      <c r="H244" s="32" t="n">
        <v>86.8</v>
      </c>
      <c r="I244" s="32" t="n">
        <v>18228</v>
      </c>
      <c r="J244" s="32" t="n">
        <v>0</v>
      </c>
      <c r="K244" s="32" t="n">
        <v>-14.57</v>
      </c>
      <c r="L244" s="32" t="n">
        <v>-0</v>
      </c>
      <c r="M244" s="6" t="s">
        <f>=I244+J244+K244+L244</f>
      </c>
      <c r="N244" s="30"/>
      <c r="O244" s="30" t="s">
        <v>364</v>
      </c>
    </row>
    <row collapsed="false" customFormat="false" customHeight="false" hidden="false" ht="12.1" outlineLevel="0" r="245">
      <c r="A245" s="20" t="n">
        <v>45420.781469907</v>
      </c>
      <c r="B245" s="16" t="s">
        <v>272</v>
      </c>
      <c r="C245" s="16" t="s">
        <v>407</v>
      </c>
      <c r="D245" s="16" t="s">
        <v>240</v>
      </c>
      <c r="E245" s="16" t="s">
        <v>18</v>
      </c>
      <c r="F245" s="16" t="s">
        <v>20</v>
      </c>
      <c r="G245" s="7" t="n">
        <v>40000</v>
      </c>
      <c r="H245" s="6" t="n">
        <v>0.3708</v>
      </c>
      <c r="I245" s="6" t="n">
        <v>-14832</v>
      </c>
      <c r="J245" s="6" t="n">
        <v>-0</v>
      </c>
      <c r="K245" s="6" t="n">
        <v>-11.87</v>
      </c>
      <c r="L245" s="6" t="n">
        <v>-0</v>
      </c>
      <c r="M245" s="6" t="s">
        <f>=I245+J245+K245+L245</f>
      </c>
      <c r="N245" s="16"/>
      <c r="O245" s="16" t="s">
        <v>364</v>
      </c>
    </row>
    <row collapsed="false" customFormat="false" customHeight="false" hidden="false" ht="12.1" outlineLevel="0" r="246">
      <c r="A246" s="29" t="n">
        <v>45422.61099537</v>
      </c>
      <c r="B246" s="30" t="s">
        <v>263</v>
      </c>
      <c r="C246" s="30" t="s">
        <v>393</v>
      </c>
      <c r="D246" s="30" t="s">
        <v>241</v>
      </c>
      <c r="E246" s="30" t="s">
        <v>62</v>
      </c>
      <c r="F246" s="30" t="s">
        <v>20</v>
      </c>
      <c r="G246" s="31" t="n">
        <v>-1050</v>
      </c>
      <c r="H246" s="32" t="n">
        <v>1.396</v>
      </c>
      <c r="I246" s="32" t="n">
        <v>1465.8</v>
      </c>
      <c r="J246" s="32" t="n">
        <v>0</v>
      </c>
      <c r="K246" s="32" t="n">
        <v>-0</v>
      </c>
      <c r="L246" s="32" t="n">
        <v>-0</v>
      </c>
      <c r="M246" s="6" t="s">
        <f>=I246+J246+K246+L246</f>
      </c>
      <c r="N246" s="30"/>
      <c r="O246" s="30" t="s">
        <v>364</v>
      </c>
    </row>
    <row collapsed="false" customFormat="false" customHeight="false" hidden="false" ht="12.1" outlineLevel="0" r="247">
      <c r="A247" s="20" t="n">
        <v>45422.611516204</v>
      </c>
      <c r="B247" s="16" t="s">
        <v>272</v>
      </c>
      <c r="C247" s="16" t="s">
        <v>407</v>
      </c>
      <c r="D247" s="16" t="s">
        <v>240</v>
      </c>
      <c r="E247" s="16" t="s">
        <v>18</v>
      </c>
      <c r="F247" s="16" t="s">
        <v>20</v>
      </c>
      <c r="G247" s="7" t="n">
        <v>10000</v>
      </c>
      <c r="H247" s="6" t="n">
        <v>0.3658</v>
      </c>
      <c r="I247" s="6" t="n">
        <v>-3658</v>
      </c>
      <c r="J247" s="6" t="n">
        <v>-0</v>
      </c>
      <c r="K247" s="6" t="n">
        <v>-2.93</v>
      </c>
      <c r="L247" s="6" t="n">
        <v>-0</v>
      </c>
      <c r="M247" s="6" t="s">
        <f>=I247+J247+K247+L247</f>
      </c>
      <c r="N247" s="16"/>
      <c r="O247" s="16" t="s">
        <v>364</v>
      </c>
    </row>
    <row collapsed="false" customFormat="false" customHeight="false" hidden="false" ht="12.1" outlineLevel="0" r="248">
      <c r="A248" s="20" t="n">
        <v>45422.612303241</v>
      </c>
      <c r="B248" s="16" t="s">
        <v>263</v>
      </c>
      <c r="C248" s="16" t="s">
        <v>393</v>
      </c>
      <c r="D248" s="16" t="s">
        <v>240</v>
      </c>
      <c r="E248" s="16" t="s">
        <v>62</v>
      </c>
      <c r="F248" s="16" t="s">
        <v>20</v>
      </c>
      <c r="G248" s="7" t="n">
        <v>850</v>
      </c>
      <c r="H248" s="6" t="n">
        <v>1.3961</v>
      </c>
      <c r="I248" s="6" t="n">
        <v>-1186.69</v>
      </c>
      <c r="J248" s="6" t="n">
        <v>-0</v>
      </c>
      <c r="K248" s="6" t="n">
        <v>-0</v>
      </c>
      <c r="L248" s="6" t="n">
        <v>-0</v>
      </c>
      <c r="M248" s="6" t="s">
        <f>=I248+J248+K248+L248</f>
      </c>
      <c r="N248" s="16"/>
      <c r="O248" s="16" t="s">
        <v>364</v>
      </c>
    </row>
    <row collapsed="false" customFormat="false" customHeight="false" hidden="false" ht="12.1" outlineLevel="0" r="249">
      <c r="A249" s="29" t="n">
        <v>45444.009537037</v>
      </c>
      <c r="B249" s="30" t="s">
        <v>281</v>
      </c>
      <c r="C249" s="30" t="s">
        <v>418</v>
      </c>
      <c r="D249" s="30" t="s">
        <v>241</v>
      </c>
      <c r="E249" s="30" t="s">
        <v>18</v>
      </c>
      <c r="F249" s="30" t="s">
        <v>20</v>
      </c>
      <c r="G249" s="31" t="n">
        <v>-10</v>
      </c>
      <c r="H249" s="32" t="n">
        <v>283.25</v>
      </c>
      <c r="I249" s="32" t="n">
        <v>2832.5</v>
      </c>
      <c r="J249" s="32" t="n">
        <v>0</v>
      </c>
      <c r="K249" s="32" t="n">
        <v>-2.27</v>
      </c>
      <c r="L249" s="32" t="n">
        <v>-0</v>
      </c>
      <c r="M249" s="6" t="s">
        <f>=I249+J249+K249+L249</f>
      </c>
      <c r="N249" s="30"/>
      <c r="O249" s="30" t="s">
        <v>364</v>
      </c>
    </row>
    <row collapsed="false" customFormat="false" customHeight="false" hidden="false" ht="12.1" outlineLevel="0" r="250">
      <c r="A250" s="29" t="n">
        <v>45444.009537037</v>
      </c>
      <c r="B250" s="30" t="s">
        <v>281</v>
      </c>
      <c r="C250" s="30" t="s">
        <v>418</v>
      </c>
      <c r="D250" s="30" t="s">
        <v>241</v>
      </c>
      <c r="E250" s="30" t="s">
        <v>18</v>
      </c>
      <c r="F250" s="30" t="s">
        <v>20</v>
      </c>
      <c r="G250" s="31" t="n">
        <v>-90</v>
      </c>
      <c r="H250" s="32" t="n">
        <v>283.2</v>
      </c>
      <c r="I250" s="32" t="n">
        <v>25488</v>
      </c>
      <c r="J250" s="32" t="n">
        <v>0</v>
      </c>
      <c r="K250" s="32" t="n">
        <v>-20.39</v>
      </c>
      <c r="L250" s="32" t="n">
        <v>-0</v>
      </c>
      <c r="M250" s="6" t="s">
        <f>=I250+J250+K250+L250</f>
      </c>
      <c r="N250" s="30"/>
      <c r="O250" s="30" t="s">
        <v>364</v>
      </c>
    </row>
    <row collapsed="false" customFormat="false" customHeight="false" hidden="false" ht="12.1" outlineLevel="0" r="251">
      <c r="A251" s="29" t="n">
        <v>45444.009826389</v>
      </c>
      <c r="B251" s="30" t="s">
        <v>266</v>
      </c>
      <c r="C251" s="30" t="s">
        <v>397</v>
      </c>
      <c r="D251" s="30" t="s">
        <v>241</v>
      </c>
      <c r="E251" s="30" t="s">
        <v>18</v>
      </c>
      <c r="F251" s="30" t="s">
        <v>20</v>
      </c>
      <c r="G251" s="31" t="n">
        <v>-20</v>
      </c>
      <c r="H251" s="32" t="n">
        <v>183.54</v>
      </c>
      <c r="I251" s="32" t="n">
        <v>3670.8</v>
      </c>
      <c r="J251" s="32" t="n">
        <v>0</v>
      </c>
      <c r="K251" s="32" t="n">
        <v>-2.94</v>
      </c>
      <c r="L251" s="32" t="n">
        <v>-0</v>
      </c>
      <c r="M251" s="6" t="s">
        <f>=I251+J251+K251+L251</f>
      </c>
      <c r="N251" s="30"/>
      <c r="O251" s="30" t="s">
        <v>364</v>
      </c>
    </row>
    <row collapsed="false" customFormat="false" customHeight="false" hidden="false" ht="12.1" outlineLevel="0" r="252">
      <c r="A252" s="29" t="n">
        <v>45444.009826389</v>
      </c>
      <c r="B252" s="30" t="s">
        <v>266</v>
      </c>
      <c r="C252" s="30" t="s">
        <v>397</v>
      </c>
      <c r="D252" s="30" t="s">
        <v>241</v>
      </c>
      <c r="E252" s="30" t="s">
        <v>18</v>
      </c>
      <c r="F252" s="30" t="s">
        <v>20</v>
      </c>
      <c r="G252" s="31" t="n">
        <v>-60</v>
      </c>
      <c r="H252" s="32" t="n">
        <v>183.52</v>
      </c>
      <c r="I252" s="32" t="n">
        <v>11011.2</v>
      </c>
      <c r="J252" s="32" t="n">
        <v>0</v>
      </c>
      <c r="K252" s="32" t="n">
        <v>-8.81</v>
      </c>
      <c r="L252" s="32" t="n">
        <v>-0</v>
      </c>
      <c r="M252" s="6" t="s">
        <f>=I252+J252+K252+L252</f>
      </c>
      <c r="N252" s="30"/>
      <c r="O252" s="30" t="s">
        <v>364</v>
      </c>
    </row>
    <row collapsed="false" customFormat="false" customHeight="false" hidden="false" ht="12.1" outlineLevel="0" r="253">
      <c r="A253" s="29" t="n">
        <v>45444.010173611</v>
      </c>
      <c r="B253" s="30" t="s">
        <v>274</v>
      </c>
      <c r="C253" s="30" t="s">
        <v>409</v>
      </c>
      <c r="D253" s="30" t="s">
        <v>241</v>
      </c>
      <c r="E253" s="30" t="s">
        <v>18</v>
      </c>
      <c r="F253" s="30" t="s">
        <v>20</v>
      </c>
      <c r="G253" s="31" t="n">
        <v>-10</v>
      </c>
      <c r="H253" s="32" t="n">
        <v>312.76</v>
      </c>
      <c r="I253" s="32" t="n">
        <v>3127.6</v>
      </c>
      <c r="J253" s="32" t="n">
        <v>0</v>
      </c>
      <c r="K253" s="32" t="n">
        <v>-2.5</v>
      </c>
      <c r="L253" s="32" t="n">
        <v>-0</v>
      </c>
      <c r="M253" s="6" t="s">
        <f>=I253+J253+K253+L253</f>
      </c>
      <c r="N253" s="30"/>
      <c r="O253" s="30" t="s">
        <v>364</v>
      </c>
    </row>
    <row collapsed="false" customFormat="false" customHeight="false" hidden="false" ht="12.1" outlineLevel="0" r="254">
      <c r="A254" s="29" t="n">
        <v>45444.010219907</v>
      </c>
      <c r="B254" s="30" t="s">
        <v>274</v>
      </c>
      <c r="C254" s="30" t="s">
        <v>409</v>
      </c>
      <c r="D254" s="30" t="s">
        <v>241</v>
      </c>
      <c r="E254" s="30" t="s">
        <v>18</v>
      </c>
      <c r="F254" s="30" t="s">
        <v>20</v>
      </c>
      <c r="G254" s="31" t="n">
        <v>-20</v>
      </c>
      <c r="H254" s="32" t="n">
        <v>312.76</v>
      </c>
      <c r="I254" s="32" t="n">
        <v>6255.2</v>
      </c>
      <c r="J254" s="32" t="n">
        <v>0</v>
      </c>
      <c r="K254" s="32" t="n">
        <v>-3.13</v>
      </c>
      <c r="L254" s="32" t="n">
        <v>-0</v>
      </c>
      <c r="M254" s="6" t="s">
        <f>=I254+J254+K254+L254</f>
      </c>
      <c r="N254" s="30"/>
      <c r="O254" s="30" t="s">
        <v>364</v>
      </c>
    </row>
    <row collapsed="false" customFormat="false" customHeight="false" hidden="false" ht="12.1" outlineLevel="0" r="255">
      <c r="A255" s="20" t="n">
        <v>45444.012511574</v>
      </c>
      <c r="B255" s="16" t="s">
        <v>263</v>
      </c>
      <c r="C255" s="16" t="s">
        <v>393</v>
      </c>
      <c r="D255" s="16" t="s">
        <v>240</v>
      </c>
      <c r="E255" s="16" t="s">
        <v>62</v>
      </c>
      <c r="F255" s="16" t="s">
        <v>20</v>
      </c>
      <c r="G255" s="7" t="n">
        <v>36000</v>
      </c>
      <c r="H255" s="6" t="n">
        <v>1.4085</v>
      </c>
      <c r="I255" s="6" t="n">
        <v>-50706</v>
      </c>
      <c r="J255" s="6" t="n">
        <v>-0</v>
      </c>
      <c r="K255" s="6" t="n">
        <v>-0</v>
      </c>
      <c r="L255" s="6" t="n">
        <v>-0</v>
      </c>
      <c r="M255" s="6" t="s">
        <f>=I255+J255+K255+L255</f>
      </c>
      <c r="N255" s="16"/>
      <c r="O255" s="16" t="s">
        <v>364</v>
      </c>
    </row>
    <row collapsed="false" customFormat="false" customHeight="false" hidden="false" ht="12.1" outlineLevel="0" r="256">
      <c r="A256" s="20" t="n">
        <v>45444.012800926</v>
      </c>
      <c r="B256" s="16" t="s">
        <v>263</v>
      </c>
      <c r="C256" s="16" t="s">
        <v>393</v>
      </c>
      <c r="D256" s="16" t="s">
        <v>240</v>
      </c>
      <c r="E256" s="16" t="s">
        <v>62</v>
      </c>
      <c r="F256" s="16" t="s">
        <v>20</v>
      </c>
      <c r="G256" s="7" t="n">
        <v>850</v>
      </c>
      <c r="H256" s="6" t="n">
        <v>1.4085</v>
      </c>
      <c r="I256" s="6" t="n">
        <v>-1197.23</v>
      </c>
      <c r="J256" s="6" t="n">
        <v>-0</v>
      </c>
      <c r="K256" s="6" t="n">
        <v>-0</v>
      </c>
      <c r="L256" s="6" t="n">
        <v>-0</v>
      </c>
      <c r="M256" s="6" t="s">
        <f>=I256+J256+K256+L256</f>
      </c>
      <c r="N256" s="16"/>
      <c r="O256" s="16" t="s">
        <v>364</v>
      </c>
    </row>
    <row collapsed="false" customFormat="false" customHeight="false" hidden="false" ht="12.1" outlineLevel="0" r="257">
      <c r="A257" s="29" t="n">
        <v>45446.705578704</v>
      </c>
      <c r="B257" s="30" t="s">
        <v>272</v>
      </c>
      <c r="C257" s="30" t="s">
        <v>407</v>
      </c>
      <c r="D257" s="30" t="s">
        <v>241</v>
      </c>
      <c r="E257" s="30" t="s">
        <v>18</v>
      </c>
      <c r="F257" s="30" t="s">
        <v>20</v>
      </c>
      <c r="G257" s="31" t="n">
        <v>-10000</v>
      </c>
      <c r="H257" s="32" t="n">
        <v>0.3277</v>
      </c>
      <c r="I257" s="32" t="n">
        <v>3277</v>
      </c>
      <c r="J257" s="32" t="n">
        <v>0</v>
      </c>
      <c r="K257" s="32" t="n">
        <v>-2.63</v>
      </c>
      <c r="L257" s="32" t="n">
        <v>-0</v>
      </c>
      <c r="M257" s="6" t="s">
        <f>=I257+J257+K257+L257</f>
      </c>
      <c r="N257" s="30"/>
      <c r="O257" s="30" t="s">
        <v>364</v>
      </c>
    </row>
    <row collapsed="false" customFormat="false" customHeight="false" hidden="false" ht="12.1" outlineLevel="0" r="258">
      <c r="A258" s="29" t="n">
        <v>45446.705625</v>
      </c>
      <c r="B258" s="30" t="s">
        <v>272</v>
      </c>
      <c r="C258" s="30" t="s">
        <v>407</v>
      </c>
      <c r="D258" s="30" t="s">
        <v>241</v>
      </c>
      <c r="E258" s="30" t="s">
        <v>18</v>
      </c>
      <c r="F258" s="30" t="s">
        <v>20</v>
      </c>
      <c r="G258" s="31" t="n">
        <v>-70000</v>
      </c>
      <c r="H258" s="32" t="n">
        <v>0.3277</v>
      </c>
      <c r="I258" s="32" t="n">
        <v>22939</v>
      </c>
      <c r="J258" s="32" t="n">
        <v>0</v>
      </c>
      <c r="K258" s="32" t="n">
        <v>-11.47</v>
      </c>
      <c r="L258" s="32" t="n">
        <v>-0</v>
      </c>
      <c r="M258" s="6" t="s">
        <f>=I258+J258+K258+L258</f>
      </c>
      <c r="N258" s="30"/>
      <c r="O258" s="30" t="s">
        <v>364</v>
      </c>
    </row>
    <row collapsed="false" customFormat="false" customHeight="false" hidden="false" ht="12.1" outlineLevel="0" r="259">
      <c r="A259" s="29" t="n">
        <v>45446.705636574</v>
      </c>
      <c r="B259" s="30" t="s">
        <v>272</v>
      </c>
      <c r="C259" s="30" t="s">
        <v>407</v>
      </c>
      <c r="D259" s="30" t="s">
        <v>241</v>
      </c>
      <c r="E259" s="30" t="s">
        <v>18</v>
      </c>
      <c r="F259" s="30" t="s">
        <v>20</v>
      </c>
      <c r="G259" s="31" t="n">
        <v>-20000</v>
      </c>
      <c r="H259" s="32" t="n">
        <v>0.3277</v>
      </c>
      <c r="I259" s="32" t="n">
        <v>6554</v>
      </c>
      <c r="J259" s="32" t="n">
        <v>0</v>
      </c>
      <c r="K259" s="32" t="n">
        <v>-3.28</v>
      </c>
      <c r="L259" s="32" t="n">
        <v>-0</v>
      </c>
      <c r="M259" s="6" t="s">
        <f>=I259+J259+K259+L259</f>
      </c>
      <c r="N259" s="30"/>
      <c r="O259" s="30" t="s">
        <v>364</v>
      </c>
    </row>
    <row collapsed="false" customFormat="false" customHeight="false" hidden="false" ht="12.1" outlineLevel="0" r="260">
      <c r="A260" s="20" t="n">
        <v>45446.706770833</v>
      </c>
      <c r="B260" s="16" t="s">
        <v>263</v>
      </c>
      <c r="C260" s="16" t="s">
        <v>393</v>
      </c>
      <c r="D260" s="16" t="s">
        <v>240</v>
      </c>
      <c r="E260" s="16" t="s">
        <v>62</v>
      </c>
      <c r="F260" s="16" t="s">
        <v>20</v>
      </c>
      <c r="G260" s="7" t="n">
        <v>23550</v>
      </c>
      <c r="H260" s="6" t="n">
        <v>1.4092</v>
      </c>
      <c r="I260" s="6" t="n">
        <v>-33186.66</v>
      </c>
      <c r="J260" s="6" t="n">
        <v>-0</v>
      </c>
      <c r="K260" s="6" t="n">
        <v>-0</v>
      </c>
      <c r="L260" s="6" t="n">
        <v>-0</v>
      </c>
      <c r="M260" s="6" t="s">
        <f>=I260+J260+K260+L260</f>
      </c>
      <c r="N260" s="16"/>
      <c r="O260" s="16" t="s">
        <v>364</v>
      </c>
    </row>
    <row collapsed="false" customFormat="false" customHeight="false" hidden="false" ht="12.1" outlineLevel="0" r="261">
      <c r="A261" s="29" t="n">
        <v>45447.844143519</v>
      </c>
      <c r="B261" s="30" t="s">
        <v>263</v>
      </c>
      <c r="C261" s="30" t="s">
        <v>393</v>
      </c>
      <c r="D261" s="30" t="s">
        <v>241</v>
      </c>
      <c r="E261" s="30" t="s">
        <v>62</v>
      </c>
      <c r="F261" s="30" t="s">
        <v>20</v>
      </c>
      <c r="G261" s="31" t="n">
        <v>-61250</v>
      </c>
      <c r="H261" s="32" t="n">
        <v>1.4097</v>
      </c>
      <c r="I261" s="32" t="n">
        <v>86344.13</v>
      </c>
      <c r="J261" s="32" t="n">
        <v>0</v>
      </c>
      <c r="K261" s="32" t="n">
        <v>-0</v>
      </c>
      <c r="L261" s="32" t="n">
        <v>-0</v>
      </c>
      <c r="M261" s="6" t="s">
        <f>=I261+J261+K261+L261</f>
      </c>
      <c r="N261" s="30"/>
      <c r="O261" s="30" t="s">
        <v>364</v>
      </c>
    </row>
    <row collapsed="false" customFormat="false" customHeight="false" hidden="false" ht="12.1" outlineLevel="0" r="262">
      <c r="A262" s="20" t="n">
        <v>45447.845185185</v>
      </c>
      <c r="B262" s="16" t="s">
        <v>281</v>
      </c>
      <c r="C262" s="16" t="s">
        <v>418</v>
      </c>
      <c r="D262" s="16" t="s">
        <v>240</v>
      </c>
      <c r="E262" s="16" t="s">
        <v>18</v>
      </c>
      <c r="F262" s="16" t="s">
        <v>20</v>
      </c>
      <c r="G262" s="7" t="n">
        <v>100</v>
      </c>
      <c r="H262" s="6" t="n">
        <v>293.1</v>
      </c>
      <c r="I262" s="6" t="n">
        <v>-29310</v>
      </c>
      <c r="J262" s="6" t="n">
        <v>-0</v>
      </c>
      <c r="K262" s="6" t="n">
        <v>-23.46</v>
      </c>
      <c r="L262" s="6" t="n">
        <v>-0</v>
      </c>
      <c r="M262" s="6" t="s">
        <f>=I262+J262+K262+L262</f>
      </c>
      <c r="N262" s="16"/>
      <c r="O262" s="16" t="s">
        <v>364</v>
      </c>
    </row>
    <row collapsed="false" customFormat="false" customHeight="false" hidden="false" ht="12.1" outlineLevel="0" r="263">
      <c r="A263" s="20" t="n">
        <v>45447.846076389</v>
      </c>
      <c r="B263" s="16" t="s">
        <v>256</v>
      </c>
      <c r="C263" s="16" t="s">
        <v>383</v>
      </c>
      <c r="D263" s="16" t="s">
        <v>240</v>
      </c>
      <c r="E263" s="16" t="s">
        <v>18</v>
      </c>
      <c r="F263" s="16" t="s">
        <v>20</v>
      </c>
      <c r="G263" s="7" t="n">
        <v>15</v>
      </c>
      <c r="H263" s="6" t="n">
        <v>1823.6</v>
      </c>
      <c r="I263" s="6" t="n">
        <v>-27354</v>
      </c>
      <c r="J263" s="6" t="n">
        <v>-0</v>
      </c>
      <c r="K263" s="6" t="n">
        <v>-21.89</v>
      </c>
      <c r="L263" s="6" t="n">
        <v>-0</v>
      </c>
      <c r="M263" s="6" t="s">
        <f>=I263+J263+K263+L263</f>
      </c>
      <c r="N263" s="16"/>
      <c r="O263" s="16" t="s">
        <v>364</v>
      </c>
    </row>
    <row collapsed="false" customFormat="false" customHeight="false" hidden="false" ht="12.1" outlineLevel="0" r="264">
      <c r="A264" s="20" t="n">
        <v>45447.847118056</v>
      </c>
      <c r="B264" s="16" t="s">
        <v>282</v>
      </c>
      <c r="C264" s="16" t="s">
        <v>419</v>
      </c>
      <c r="D264" s="16" t="s">
        <v>240</v>
      </c>
      <c r="E264" s="16" t="s">
        <v>18</v>
      </c>
      <c r="F264" s="16" t="s">
        <v>20</v>
      </c>
      <c r="G264" s="7" t="n">
        <v>25</v>
      </c>
      <c r="H264" s="6" t="n">
        <v>677</v>
      </c>
      <c r="I264" s="6" t="n">
        <v>-16925</v>
      </c>
      <c r="J264" s="6" t="n">
        <v>-0</v>
      </c>
      <c r="K264" s="6" t="n">
        <v>-13.54</v>
      </c>
      <c r="L264" s="6" t="n">
        <v>-0</v>
      </c>
      <c r="M264" s="6" t="s">
        <f>=I264+J264+K264+L264</f>
      </c>
      <c r="N264" s="16"/>
      <c r="O264" s="16" t="s">
        <v>364</v>
      </c>
    </row>
    <row collapsed="false" customFormat="false" customHeight="false" hidden="false" ht="12.1" outlineLevel="0" r="265">
      <c r="A265" s="20" t="n">
        <v>45447.847511574</v>
      </c>
      <c r="B265" s="16" t="s">
        <v>274</v>
      </c>
      <c r="C265" s="16" t="s">
        <v>409</v>
      </c>
      <c r="D265" s="16" t="s">
        <v>240</v>
      </c>
      <c r="E265" s="16" t="s">
        <v>18</v>
      </c>
      <c r="F265" s="16" t="s">
        <v>20</v>
      </c>
      <c r="G265" s="7" t="n">
        <v>40</v>
      </c>
      <c r="H265" s="6" t="n">
        <v>314.35</v>
      </c>
      <c r="I265" s="6" t="n">
        <v>-12574</v>
      </c>
      <c r="J265" s="6" t="n">
        <v>-0</v>
      </c>
      <c r="K265" s="6" t="n">
        <v>-10.06</v>
      </c>
      <c r="L265" s="6" t="n">
        <v>-0</v>
      </c>
      <c r="M265" s="6" t="s">
        <f>=I265+J265+K265+L265</f>
      </c>
      <c r="N265" s="16"/>
      <c r="O265" s="16" t="s">
        <v>364</v>
      </c>
    </row>
    <row collapsed="false" customFormat="false" customHeight="false" hidden="false" ht="12.1" outlineLevel="0" r="266">
      <c r="A266" s="20" t="n">
        <v>45447.848530093</v>
      </c>
      <c r="B266" s="16" t="s">
        <v>263</v>
      </c>
      <c r="C266" s="16" t="s">
        <v>393</v>
      </c>
      <c r="D266" s="16" t="s">
        <v>240</v>
      </c>
      <c r="E266" s="16" t="s">
        <v>62</v>
      </c>
      <c r="F266" s="16" t="s">
        <v>20</v>
      </c>
      <c r="G266" s="7" t="n">
        <v>95</v>
      </c>
      <c r="H266" s="6" t="n">
        <v>1.4098</v>
      </c>
      <c r="I266" s="6" t="n">
        <v>-133.93</v>
      </c>
      <c r="J266" s="6" t="n">
        <v>-0</v>
      </c>
      <c r="K266" s="6" t="n">
        <v>-0</v>
      </c>
      <c r="L266" s="6" t="n">
        <v>-0</v>
      </c>
      <c r="M266" s="6" t="s">
        <f>=I266+J266+K266+L266</f>
      </c>
      <c r="N266" s="16"/>
      <c r="O266" s="16" t="s">
        <v>364</v>
      </c>
    </row>
    <row collapsed="false" customFormat="false" customHeight="false" hidden="false" ht="12.1" outlineLevel="0" r="267">
      <c r="A267" s="29" t="n">
        <v>45460.761145833</v>
      </c>
      <c r="B267" s="30" t="s">
        <v>282</v>
      </c>
      <c r="C267" s="30" t="s">
        <v>419</v>
      </c>
      <c r="D267" s="30" t="s">
        <v>241</v>
      </c>
      <c r="E267" s="30" t="s">
        <v>18</v>
      </c>
      <c r="F267" s="30" t="s">
        <v>20</v>
      </c>
      <c r="G267" s="31" t="n">
        <v>-1</v>
      </c>
      <c r="H267" s="32" t="n">
        <v>678.2</v>
      </c>
      <c r="I267" s="32" t="n">
        <v>678.2</v>
      </c>
      <c r="J267" s="32" t="n">
        <v>0</v>
      </c>
      <c r="K267" s="32" t="n">
        <v>-0.34</v>
      </c>
      <c r="L267" s="32" t="n">
        <v>-0</v>
      </c>
      <c r="M267" s="6" t="s">
        <f>=I267+J267+K267+L267</f>
      </c>
      <c r="N267" s="30"/>
      <c r="O267" s="30" t="s">
        <v>364</v>
      </c>
    </row>
    <row collapsed="false" customFormat="false" customHeight="false" hidden="false" ht="12.1" outlineLevel="0" r="268">
      <c r="A268" s="29" t="n">
        <v>45460.761469907</v>
      </c>
      <c r="B268" s="30" t="s">
        <v>282</v>
      </c>
      <c r="C268" s="30" t="s">
        <v>419</v>
      </c>
      <c r="D268" s="30" t="s">
        <v>241</v>
      </c>
      <c r="E268" s="30" t="s">
        <v>18</v>
      </c>
      <c r="F268" s="30" t="s">
        <v>20</v>
      </c>
      <c r="G268" s="31" t="n">
        <v>-24</v>
      </c>
      <c r="H268" s="32" t="n">
        <v>678.2</v>
      </c>
      <c r="I268" s="32" t="n">
        <v>16276.8</v>
      </c>
      <c r="J268" s="32" t="n">
        <v>0</v>
      </c>
      <c r="K268" s="32" t="n">
        <v>-13.03</v>
      </c>
      <c r="L268" s="32" t="n">
        <v>-0</v>
      </c>
      <c r="M268" s="6" t="s">
        <f>=I268+J268+K268+L268</f>
      </c>
      <c r="N268" s="30"/>
      <c r="O268" s="30" t="s">
        <v>364</v>
      </c>
    </row>
    <row collapsed="false" customFormat="false" customHeight="false" hidden="false" ht="12.1" outlineLevel="0" r="269">
      <c r="A269" s="20" t="n">
        <v>45460.767835648</v>
      </c>
      <c r="B269" s="16" t="s">
        <v>283</v>
      </c>
      <c r="C269" s="16" t="s">
        <v>420</v>
      </c>
      <c r="D269" s="16" t="s">
        <v>240</v>
      </c>
      <c r="E269" s="16" t="s">
        <v>18</v>
      </c>
      <c r="F269" s="16" t="s">
        <v>20</v>
      </c>
      <c r="G269" s="7" t="n">
        <v>2</v>
      </c>
      <c r="H269" s="6" t="n">
        <v>1072</v>
      </c>
      <c r="I269" s="6" t="n">
        <v>-2144</v>
      </c>
      <c r="J269" s="6" t="n">
        <v>-0</v>
      </c>
      <c r="K269" s="6" t="n">
        <v>-1.71</v>
      </c>
      <c r="L269" s="6" t="n">
        <v>-0</v>
      </c>
      <c r="M269" s="6" t="s">
        <f>=I269+J269+K269+L269</f>
      </c>
      <c r="N269" s="16"/>
      <c r="O269" s="16" t="s">
        <v>364</v>
      </c>
    </row>
    <row collapsed="false" customFormat="false" customHeight="false" hidden="false" ht="12.1" outlineLevel="0" r="270">
      <c r="A270" s="20" t="n">
        <v>45460.767835648</v>
      </c>
      <c r="B270" s="16" t="s">
        <v>283</v>
      </c>
      <c r="C270" s="16" t="s">
        <v>420</v>
      </c>
      <c r="D270" s="16" t="s">
        <v>240</v>
      </c>
      <c r="E270" s="16" t="s">
        <v>18</v>
      </c>
      <c r="F270" s="16" t="s">
        <v>20</v>
      </c>
      <c r="G270" s="7" t="n">
        <v>3</v>
      </c>
      <c r="H270" s="6" t="n">
        <v>1072</v>
      </c>
      <c r="I270" s="6" t="n">
        <v>-3216</v>
      </c>
      <c r="J270" s="6" t="n">
        <v>-0</v>
      </c>
      <c r="K270" s="6" t="n">
        <v>-2.57</v>
      </c>
      <c r="L270" s="6" t="n">
        <v>-0</v>
      </c>
      <c r="M270" s="6" t="s">
        <f>=I270+J270+K270+L270</f>
      </c>
      <c r="N270" s="16"/>
      <c r="O270" s="16" t="s">
        <v>364</v>
      </c>
    </row>
    <row collapsed="false" customFormat="false" customHeight="false" hidden="false" ht="12.1" outlineLevel="0" r="271">
      <c r="A271" s="20" t="n">
        <v>45460.778321759</v>
      </c>
      <c r="B271" s="16" t="s">
        <v>284</v>
      </c>
      <c r="C271" s="16" t="s">
        <v>421</v>
      </c>
      <c r="D271" s="16" t="s">
        <v>240</v>
      </c>
      <c r="E271" s="16" t="s">
        <v>18</v>
      </c>
      <c r="F271" s="16" t="s">
        <v>20</v>
      </c>
      <c r="G271" s="7" t="n">
        <v>30</v>
      </c>
      <c r="H271" s="6" t="n">
        <v>95.98</v>
      </c>
      <c r="I271" s="6" t="n">
        <v>-2879.4</v>
      </c>
      <c r="J271" s="6" t="n">
        <v>-0</v>
      </c>
      <c r="K271" s="6" t="n">
        <v>-2.31</v>
      </c>
      <c r="L271" s="6" t="n">
        <v>-0</v>
      </c>
      <c r="M271" s="6" t="s">
        <f>=I271+J271+K271+L271</f>
      </c>
      <c r="N271" s="16"/>
      <c r="O271" s="16" t="s">
        <v>364</v>
      </c>
    </row>
    <row collapsed="false" customFormat="false" customHeight="false" hidden="false" ht="12.1" outlineLevel="0" r="272">
      <c r="A272" s="20" t="n">
        <v>45460.779143519</v>
      </c>
      <c r="B272" s="16" t="s">
        <v>284</v>
      </c>
      <c r="C272" s="16" t="s">
        <v>421</v>
      </c>
      <c r="D272" s="16" t="s">
        <v>240</v>
      </c>
      <c r="E272" s="16" t="s">
        <v>18</v>
      </c>
      <c r="F272" s="16" t="s">
        <v>20</v>
      </c>
      <c r="G272" s="7" t="n">
        <v>20</v>
      </c>
      <c r="H272" s="6" t="n">
        <v>95.98</v>
      </c>
      <c r="I272" s="6" t="n">
        <v>-1919.6</v>
      </c>
      <c r="J272" s="6" t="n">
        <v>-0</v>
      </c>
      <c r="K272" s="6" t="n">
        <v>-0.96</v>
      </c>
      <c r="L272" s="6" t="n">
        <v>-0</v>
      </c>
      <c r="M272" s="6" t="s">
        <f>=I272+J272+K272+L272</f>
      </c>
      <c r="N272" s="16"/>
      <c r="O272" s="16" t="s">
        <v>364</v>
      </c>
    </row>
    <row collapsed="false" customFormat="false" customHeight="false" hidden="false" ht="12.1" outlineLevel="0" r="273">
      <c r="A273" s="20" t="n">
        <v>45460.781446759</v>
      </c>
      <c r="B273" s="16" t="s">
        <v>283</v>
      </c>
      <c r="C273" s="16" t="s">
        <v>420</v>
      </c>
      <c r="D273" s="16" t="s">
        <v>240</v>
      </c>
      <c r="E273" s="16" t="s">
        <v>18</v>
      </c>
      <c r="F273" s="16" t="s">
        <v>20</v>
      </c>
      <c r="G273" s="7" t="n">
        <v>6</v>
      </c>
      <c r="H273" s="6" t="n">
        <v>1070.6</v>
      </c>
      <c r="I273" s="6" t="n">
        <v>-6423.6</v>
      </c>
      <c r="J273" s="6" t="n">
        <v>-0</v>
      </c>
      <c r="K273" s="6" t="n">
        <v>-5.14</v>
      </c>
      <c r="L273" s="6" t="n">
        <v>-0</v>
      </c>
      <c r="M273" s="6" t="s">
        <f>=I273+J273+K273+L273</f>
      </c>
      <c r="N273" s="16"/>
      <c r="O273" s="16" t="s">
        <v>364</v>
      </c>
    </row>
    <row collapsed="false" customFormat="false" customHeight="false" hidden="false" ht="12.1" outlineLevel="0" r="274">
      <c r="A274" s="20" t="n">
        <v>45460.782222222</v>
      </c>
      <c r="B274" s="16" t="s">
        <v>263</v>
      </c>
      <c r="C274" s="16" t="s">
        <v>393</v>
      </c>
      <c r="D274" s="16" t="s">
        <v>240</v>
      </c>
      <c r="E274" s="16" t="s">
        <v>62</v>
      </c>
      <c r="F274" s="16" t="s">
        <v>20</v>
      </c>
      <c r="G274" s="7" t="n">
        <v>240</v>
      </c>
      <c r="H274" s="6" t="n">
        <v>1.4178</v>
      </c>
      <c r="I274" s="6" t="n">
        <v>-340.27</v>
      </c>
      <c r="J274" s="6" t="n">
        <v>-0</v>
      </c>
      <c r="K274" s="6" t="n">
        <v>-0</v>
      </c>
      <c r="L274" s="6" t="n">
        <v>-0</v>
      </c>
      <c r="M274" s="6" t="s">
        <f>=I274+J274+K274+L274</f>
      </c>
      <c r="N274" s="16"/>
      <c r="O274" s="16" t="s">
        <v>364</v>
      </c>
    </row>
    <row collapsed="false" customFormat="false" customHeight="false" hidden="false" ht="12.1" outlineLevel="0" r="275">
      <c r="A275" s="29" t="n">
        <v>45460.787881944</v>
      </c>
      <c r="B275" s="30" t="s">
        <v>283</v>
      </c>
      <c r="C275" s="30" t="s">
        <v>420</v>
      </c>
      <c r="D275" s="30" t="s">
        <v>241</v>
      </c>
      <c r="E275" s="30" t="s">
        <v>18</v>
      </c>
      <c r="F275" s="30" t="s">
        <v>20</v>
      </c>
      <c r="G275" s="31" t="n">
        <v>-3</v>
      </c>
      <c r="H275" s="32" t="n">
        <v>1057.8</v>
      </c>
      <c r="I275" s="32" t="n">
        <v>3173.4</v>
      </c>
      <c r="J275" s="32" t="n">
        <v>0</v>
      </c>
      <c r="K275" s="32" t="n">
        <v>-2.54</v>
      </c>
      <c r="L275" s="32" t="n">
        <v>-0</v>
      </c>
      <c r="M275" s="6" t="s">
        <f>=I275+J275+K275+L275</f>
      </c>
      <c r="N275" s="30"/>
      <c r="O275" s="30" t="s">
        <v>364</v>
      </c>
    </row>
    <row collapsed="false" customFormat="false" customHeight="false" hidden="false" ht="12.1" outlineLevel="0" r="276">
      <c r="A276" s="29" t="n">
        <v>45460.787881944</v>
      </c>
      <c r="B276" s="30" t="s">
        <v>283</v>
      </c>
      <c r="C276" s="30" t="s">
        <v>420</v>
      </c>
      <c r="D276" s="30" t="s">
        <v>241</v>
      </c>
      <c r="E276" s="30" t="s">
        <v>18</v>
      </c>
      <c r="F276" s="30" t="s">
        <v>20</v>
      </c>
      <c r="G276" s="31" t="n">
        <v>-8</v>
      </c>
      <c r="H276" s="32" t="n">
        <v>1057.8</v>
      </c>
      <c r="I276" s="32" t="n">
        <v>8462.4</v>
      </c>
      <c r="J276" s="32" t="n">
        <v>0</v>
      </c>
      <c r="K276" s="32" t="n">
        <v>-6.77</v>
      </c>
      <c r="L276" s="32" t="n">
        <v>-0</v>
      </c>
      <c r="M276" s="6" t="s">
        <f>=I276+J276+K276+L276</f>
      </c>
      <c r="N276" s="30"/>
      <c r="O276" s="30" t="s">
        <v>364</v>
      </c>
    </row>
    <row collapsed="false" customFormat="false" customHeight="false" hidden="false" ht="12.1" outlineLevel="0" r="277">
      <c r="A277" s="20" t="n">
        <v>45460.791041667</v>
      </c>
      <c r="B277" s="16" t="s">
        <v>245</v>
      </c>
      <c r="C277" s="16" t="s">
        <v>367</v>
      </c>
      <c r="D277" s="16" t="s">
        <v>240</v>
      </c>
      <c r="E277" s="16" t="s">
        <v>18</v>
      </c>
      <c r="F277" s="16" t="s">
        <v>20</v>
      </c>
      <c r="G277" s="7" t="n">
        <v>10</v>
      </c>
      <c r="H277" s="6" t="n">
        <v>55.13</v>
      </c>
      <c r="I277" s="6" t="n">
        <v>-551.3</v>
      </c>
      <c r="J277" s="6" t="n">
        <v>-0</v>
      </c>
      <c r="K277" s="6" t="n">
        <v>-0.45</v>
      </c>
      <c r="L277" s="6" t="n">
        <v>-0</v>
      </c>
      <c r="M277" s="6" t="s">
        <f>=I277+J277+K277+L277</f>
      </c>
      <c r="N277" s="16"/>
      <c r="O277" s="16" t="s">
        <v>364</v>
      </c>
    </row>
    <row collapsed="false" customFormat="false" customHeight="false" hidden="false" ht="12.1" outlineLevel="0" r="278">
      <c r="A278" s="20" t="n">
        <v>45460.791041667</v>
      </c>
      <c r="B278" s="16" t="s">
        <v>245</v>
      </c>
      <c r="C278" s="16" t="s">
        <v>367</v>
      </c>
      <c r="D278" s="16" t="s">
        <v>240</v>
      </c>
      <c r="E278" s="16" t="s">
        <v>18</v>
      </c>
      <c r="F278" s="16" t="s">
        <v>20</v>
      </c>
      <c r="G278" s="7" t="n">
        <v>10</v>
      </c>
      <c r="H278" s="6" t="n">
        <v>55.13</v>
      </c>
      <c r="I278" s="6" t="n">
        <v>-551.3</v>
      </c>
      <c r="J278" s="6" t="n">
        <v>-0</v>
      </c>
      <c r="K278" s="6" t="n">
        <v>-0.45</v>
      </c>
      <c r="L278" s="6" t="n">
        <v>-0</v>
      </c>
      <c r="M278" s="6" t="s">
        <f>=I278+J278+K278+L278</f>
      </c>
      <c r="N278" s="16"/>
      <c r="O278" s="16" t="s">
        <v>364</v>
      </c>
    </row>
    <row collapsed="false" customFormat="false" customHeight="false" hidden="false" ht="12.1" outlineLevel="0" r="279">
      <c r="A279" s="20" t="n">
        <v>45460.791041667</v>
      </c>
      <c r="B279" s="16" t="s">
        <v>245</v>
      </c>
      <c r="C279" s="16" t="s">
        <v>367</v>
      </c>
      <c r="D279" s="16" t="s">
        <v>240</v>
      </c>
      <c r="E279" s="16" t="s">
        <v>18</v>
      </c>
      <c r="F279" s="16" t="s">
        <v>20</v>
      </c>
      <c r="G279" s="7" t="n">
        <v>20</v>
      </c>
      <c r="H279" s="6" t="n">
        <v>55.13</v>
      </c>
      <c r="I279" s="6" t="n">
        <v>-1102.6</v>
      </c>
      <c r="J279" s="6" t="n">
        <v>-0</v>
      </c>
      <c r="K279" s="6" t="n">
        <v>-0.88</v>
      </c>
      <c r="L279" s="6" t="n">
        <v>-0</v>
      </c>
      <c r="M279" s="6" t="s">
        <f>=I279+J279+K279+L279</f>
      </c>
      <c r="N279" s="16"/>
      <c r="O279" s="16" t="s">
        <v>364</v>
      </c>
    </row>
    <row collapsed="false" customFormat="false" customHeight="false" hidden="false" ht="12.1" outlineLevel="0" r="280">
      <c r="A280" s="20" t="n">
        <v>45460.791041667</v>
      </c>
      <c r="B280" s="16" t="s">
        <v>245</v>
      </c>
      <c r="C280" s="16" t="s">
        <v>367</v>
      </c>
      <c r="D280" s="16" t="s">
        <v>240</v>
      </c>
      <c r="E280" s="16" t="s">
        <v>18</v>
      </c>
      <c r="F280" s="16" t="s">
        <v>20</v>
      </c>
      <c r="G280" s="7" t="n">
        <v>170</v>
      </c>
      <c r="H280" s="6" t="n">
        <v>55.13</v>
      </c>
      <c r="I280" s="6" t="n">
        <v>-9372.1</v>
      </c>
      <c r="J280" s="6" t="n">
        <v>-0</v>
      </c>
      <c r="K280" s="6" t="n">
        <v>-4.69</v>
      </c>
      <c r="L280" s="6" t="n">
        <v>-0</v>
      </c>
      <c r="M280" s="6" t="s">
        <f>=I280+J280+K280+L280</f>
      </c>
      <c r="N280" s="16"/>
      <c r="O280" s="16" t="s">
        <v>364</v>
      </c>
    </row>
    <row collapsed="false" customFormat="false" customHeight="false" hidden="false" ht="12.1" outlineLevel="0" r="281">
      <c r="A281" s="20" t="n">
        <v>45460.791423611</v>
      </c>
      <c r="B281" s="16" t="s">
        <v>263</v>
      </c>
      <c r="C281" s="16" t="s">
        <v>393</v>
      </c>
      <c r="D281" s="16" t="s">
        <v>240</v>
      </c>
      <c r="E281" s="16" t="s">
        <v>62</v>
      </c>
      <c r="F281" s="16" t="s">
        <v>20</v>
      </c>
      <c r="G281" s="7" t="n">
        <v>35</v>
      </c>
      <c r="H281" s="6" t="n">
        <v>1.4178</v>
      </c>
      <c r="I281" s="6" t="n">
        <v>-49.62</v>
      </c>
      <c r="J281" s="6" t="n">
        <v>-0</v>
      </c>
      <c r="K281" s="6" t="n">
        <v>-0</v>
      </c>
      <c r="L281" s="6" t="n">
        <v>-0</v>
      </c>
      <c r="M281" s="6" t="s">
        <f>=I281+J281+K281+L281</f>
      </c>
      <c r="N281" s="16"/>
      <c r="O281" s="16" t="s">
        <v>364</v>
      </c>
    </row>
    <row collapsed="false" customFormat="false" customHeight="false" hidden="false" ht="12.1" outlineLevel="0" r="282">
      <c r="A282" s="20" t="n">
        <v>45467.859282407</v>
      </c>
      <c r="B282" s="16" t="s">
        <v>263</v>
      </c>
      <c r="C282" s="16" t="s">
        <v>393</v>
      </c>
      <c r="D282" s="16" t="s">
        <v>240</v>
      </c>
      <c r="E282" s="16" t="s">
        <v>62</v>
      </c>
      <c r="F282" s="16" t="s">
        <v>20</v>
      </c>
      <c r="G282" s="7" t="n">
        <v>4</v>
      </c>
      <c r="H282" s="6" t="n">
        <v>1.4218</v>
      </c>
      <c r="I282" s="6" t="n">
        <v>-5.69</v>
      </c>
      <c r="J282" s="6" t="n">
        <v>-0</v>
      </c>
      <c r="K282" s="6" t="n">
        <v>-0</v>
      </c>
      <c r="L282" s="6" t="n">
        <v>-0</v>
      </c>
      <c r="M282" s="6" t="s">
        <f>=I282+J282+K282+L282</f>
      </c>
      <c r="N282" s="16"/>
      <c r="O282" s="16" t="s">
        <v>364</v>
      </c>
    </row>
    <row collapsed="false" customFormat="false" customHeight="false" hidden="false" ht="12.1" outlineLevel="0" r="283">
      <c r="A283" s="29" t="n">
        <v>45476.784733796</v>
      </c>
      <c r="B283" s="30" t="s">
        <v>281</v>
      </c>
      <c r="C283" s="30" t="s">
        <v>418</v>
      </c>
      <c r="D283" s="30" t="s">
        <v>241</v>
      </c>
      <c r="E283" s="30" t="s">
        <v>18</v>
      </c>
      <c r="F283" s="30" t="s">
        <v>20</v>
      </c>
      <c r="G283" s="31" t="n">
        <v>-70</v>
      </c>
      <c r="H283" s="32" t="n">
        <v>294.9</v>
      </c>
      <c r="I283" s="32" t="n">
        <v>20643</v>
      </c>
      <c r="J283" s="32" t="n">
        <v>0</v>
      </c>
      <c r="K283" s="32" t="n">
        <v>-16.51</v>
      </c>
      <c r="L283" s="32" t="n">
        <v>-0</v>
      </c>
      <c r="M283" s="6" t="s">
        <f>=I283+J283+K283+L283</f>
      </c>
      <c r="N283" s="30"/>
      <c r="O283" s="30" t="s">
        <v>364</v>
      </c>
    </row>
    <row collapsed="false" customFormat="false" customHeight="false" hidden="false" ht="12.1" outlineLevel="0" r="284">
      <c r="A284" s="29" t="n">
        <v>45476.784733796</v>
      </c>
      <c r="B284" s="30" t="s">
        <v>281</v>
      </c>
      <c r="C284" s="30" t="s">
        <v>418</v>
      </c>
      <c r="D284" s="30" t="s">
        <v>241</v>
      </c>
      <c r="E284" s="30" t="s">
        <v>18</v>
      </c>
      <c r="F284" s="30" t="s">
        <v>20</v>
      </c>
      <c r="G284" s="31" t="n">
        <v>-20</v>
      </c>
      <c r="H284" s="32" t="n">
        <v>294.9</v>
      </c>
      <c r="I284" s="32" t="n">
        <v>5898</v>
      </c>
      <c r="J284" s="32" t="n">
        <v>0</v>
      </c>
      <c r="K284" s="32" t="n">
        <v>-4.72</v>
      </c>
      <c r="L284" s="32" t="n">
        <v>-0</v>
      </c>
      <c r="M284" s="6" t="s">
        <f>=I284+J284+K284+L284</f>
      </c>
      <c r="N284" s="30"/>
      <c r="O284" s="30" t="s">
        <v>364</v>
      </c>
    </row>
    <row collapsed="false" customFormat="false" customHeight="false" hidden="false" ht="12.1" outlineLevel="0" r="285">
      <c r="A285" s="29" t="n">
        <v>45476.784733796</v>
      </c>
      <c r="B285" s="30" t="s">
        <v>281</v>
      </c>
      <c r="C285" s="30" t="s">
        <v>418</v>
      </c>
      <c r="D285" s="30" t="s">
        <v>241</v>
      </c>
      <c r="E285" s="30" t="s">
        <v>18</v>
      </c>
      <c r="F285" s="30" t="s">
        <v>20</v>
      </c>
      <c r="G285" s="31" t="n">
        <v>-10</v>
      </c>
      <c r="H285" s="32" t="n">
        <v>294.9</v>
      </c>
      <c r="I285" s="32" t="n">
        <v>2949</v>
      </c>
      <c r="J285" s="32" t="n">
        <v>0</v>
      </c>
      <c r="K285" s="32" t="n">
        <v>-2.36</v>
      </c>
      <c r="L285" s="32" t="n">
        <v>-0</v>
      </c>
      <c r="M285" s="6" t="s">
        <f>=I285+J285+K285+L285</f>
      </c>
      <c r="N285" s="30"/>
      <c r="O285" s="30" t="s">
        <v>364</v>
      </c>
    </row>
    <row collapsed="false" customFormat="false" customHeight="false" hidden="false" ht="12.1" outlineLevel="0" r="286">
      <c r="A286" s="20" t="n">
        <v>45476.785694444</v>
      </c>
      <c r="B286" s="16" t="s">
        <v>245</v>
      </c>
      <c r="C286" s="16" t="s">
        <v>367</v>
      </c>
      <c r="D286" s="16" t="s">
        <v>240</v>
      </c>
      <c r="E286" s="16" t="s">
        <v>18</v>
      </c>
      <c r="F286" s="16" t="s">
        <v>20</v>
      </c>
      <c r="G286" s="7" t="n">
        <v>180</v>
      </c>
      <c r="H286" s="6" t="n">
        <v>54.605</v>
      </c>
      <c r="I286" s="6" t="n">
        <v>-9828.9</v>
      </c>
      <c r="J286" s="6" t="n">
        <v>-0</v>
      </c>
      <c r="K286" s="6" t="n">
        <v>-7.86</v>
      </c>
      <c r="L286" s="6" t="n">
        <v>-0</v>
      </c>
      <c r="M286" s="6" t="s">
        <f>=I286+J286+K286+L286</f>
      </c>
      <c r="N286" s="16"/>
      <c r="O286" s="16" t="s">
        <v>364</v>
      </c>
    </row>
    <row collapsed="false" customFormat="false" customHeight="false" hidden="false" ht="12.1" outlineLevel="0" r="287">
      <c r="A287" s="20" t="n">
        <v>45476.786689815</v>
      </c>
      <c r="B287" s="16" t="s">
        <v>274</v>
      </c>
      <c r="C287" s="16" t="s">
        <v>409</v>
      </c>
      <c r="D287" s="16" t="s">
        <v>240</v>
      </c>
      <c r="E287" s="16" t="s">
        <v>18</v>
      </c>
      <c r="F287" s="16" t="s">
        <v>20</v>
      </c>
      <c r="G287" s="7" t="n">
        <v>50</v>
      </c>
      <c r="H287" s="6" t="n">
        <v>329.46</v>
      </c>
      <c r="I287" s="6" t="n">
        <v>-16473</v>
      </c>
      <c r="J287" s="6" t="n">
        <v>-0</v>
      </c>
      <c r="K287" s="6" t="n">
        <v>-13.18</v>
      </c>
      <c r="L287" s="6" t="n">
        <v>-0</v>
      </c>
      <c r="M287" s="6" t="s">
        <f>=I287+J287+K287+L287</f>
      </c>
      <c r="N287" s="16"/>
      <c r="O287" s="16" t="s">
        <v>364</v>
      </c>
    </row>
    <row collapsed="false" customFormat="false" customHeight="false" hidden="false" ht="12.1" outlineLevel="0" r="288">
      <c r="A288" s="29" t="n">
        <v>45476.787164352</v>
      </c>
      <c r="B288" s="30" t="s">
        <v>263</v>
      </c>
      <c r="C288" s="30" t="s">
        <v>393</v>
      </c>
      <c r="D288" s="30" t="s">
        <v>241</v>
      </c>
      <c r="E288" s="30" t="s">
        <v>62</v>
      </c>
      <c r="F288" s="30" t="s">
        <v>20</v>
      </c>
      <c r="G288" s="31" t="n">
        <v>-374</v>
      </c>
      <c r="H288" s="32" t="n">
        <v>1.4273</v>
      </c>
      <c r="I288" s="32" t="n">
        <v>533.81</v>
      </c>
      <c r="J288" s="32" t="n">
        <v>0</v>
      </c>
      <c r="K288" s="32" t="n">
        <v>-0</v>
      </c>
      <c r="L288" s="32" t="n">
        <v>-0</v>
      </c>
      <c r="M288" s="6" t="s">
        <f>=I288+J288+K288+L288</f>
      </c>
      <c r="N288" s="30"/>
      <c r="O288" s="30" t="s">
        <v>364</v>
      </c>
    </row>
    <row collapsed="false" customFormat="false" customHeight="false" hidden="false" ht="12.1" outlineLevel="0" r="289">
      <c r="A289" s="20" t="n">
        <v>45476.787395833</v>
      </c>
      <c r="B289" s="16" t="s">
        <v>274</v>
      </c>
      <c r="C289" s="16" t="s">
        <v>409</v>
      </c>
      <c r="D289" s="16" t="s">
        <v>240</v>
      </c>
      <c r="E289" s="16" t="s">
        <v>18</v>
      </c>
      <c r="F289" s="16" t="s">
        <v>20</v>
      </c>
      <c r="G289" s="7" t="n">
        <v>10</v>
      </c>
      <c r="H289" s="6" t="n">
        <v>329.47</v>
      </c>
      <c r="I289" s="6" t="n">
        <v>-3294.7</v>
      </c>
      <c r="J289" s="6" t="n">
        <v>-0</v>
      </c>
      <c r="K289" s="6" t="n">
        <v>-2.64</v>
      </c>
      <c r="L289" s="6" t="n">
        <v>-0</v>
      </c>
      <c r="M289" s="6" t="s">
        <f>=I289+J289+K289+L289</f>
      </c>
      <c r="N289" s="16"/>
      <c r="O289" s="16" t="s">
        <v>364</v>
      </c>
    </row>
    <row collapsed="false" customFormat="false" customHeight="false" hidden="false" ht="12.1" outlineLevel="0" r="290">
      <c r="A290" s="20" t="n">
        <v>45476.787974537</v>
      </c>
      <c r="B290" s="16" t="s">
        <v>259</v>
      </c>
      <c r="C290" s="16" t="s">
        <v>389</v>
      </c>
      <c r="D290" s="16" t="s">
        <v>240</v>
      </c>
      <c r="E290" s="16" t="s">
        <v>18</v>
      </c>
      <c r="F290" s="16" t="s">
        <v>20</v>
      </c>
      <c r="G290" s="7" t="n">
        <v>10000</v>
      </c>
      <c r="H290" s="6" t="n">
        <v>0.02051</v>
      </c>
      <c r="I290" s="6" t="n">
        <v>-205.1</v>
      </c>
      <c r="J290" s="6" t="n">
        <v>-0</v>
      </c>
      <c r="K290" s="6" t="n">
        <v>-0.17</v>
      </c>
      <c r="L290" s="6" t="n">
        <v>-0</v>
      </c>
      <c r="M290" s="6" t="s">
        <f>=I290+J290+K290+L290</f>
      </c>
      <c r="N290" s="16"/>
      <c r="O290" s="16" t="s">
        <v>364</v>
      </c>
    </row>
    <row collapsed="false" customFormat="false" customHeight="false" hidden="false" ht="12.1" outlineLevel="0" r="291">
      <c r="A291" s="20" t="n">
        <v>45476.790289352</v>
      </c>
      <c r="B291" s="16" t="s">
        <v>263</v>
      </c>
      <c r="C291" s="16" t="s">
        <v>393</v>
      </c>
      <c r="D291" s="16" t="s">
        <v>240</v>
      </c>
      <c r="E291" s="16" t="s">
        <v>62</v>
      </c>
      <c r="F291" s="16" t="s">
        <v>20</v>
      </c>
      <c r="G291" s="7" t="n">
        <v>118</v>
      </c>
      <c r="H291" s="6" t="n">
        <v>1.4274</v>
      </c>
      <c r="I291" s="6" t="n">
        <v>-168.43</v>
      </c>
      <c r="J291" s="6" t="n">
        <v>-0</v>
      </c>
      <c r="K291" s="6" t="n">
        <v>-0</v>
      </c>
      <c r="L291" s="6" t="n">
        <v>-0</v>
      </c>
      <c r="M291" s="6" t="s">
        <f>=I291+J291+K291+L291</f>
      </c>
      <c r="N291" s="16"/>
      <c r="O291" s="16" t="s">
        <v>364</v>
      </c>
    </row>
    <row collapsed="false" customFormat="false" customHeight="false" hidden="false" ht="12.1" outlineLevel="0" r="292">
      <c r="A292" s="20" t="n">
        <v>45485.915416667</v>
      </c>
      <c r="B292" s="16" t="s">
        <v>263</v>
      </c>
      <c r="C292" s="16" t="s">
        <v>393</v>
      </c>
      <c r="D292" s="16" t="s">
        <v>240</v>
      </c>
      <c r="E292" s="16" t="s">
        <v>62</v>
      </c>
      <c r="F292" s="16" t="s">
        <v>20</v>
      </c>
      <c r="G292" s="7" t="n">
        <v>4</v>
      </c>
      <c r="H292" s="6" t="n">
        <v>1.4341</v>
      </c>
      <c r="I292" s="6" t="n">
        <v>-5.74</v>
      </c>
      <c r="J292" s="6" t="n">
        <v>-0</v>
      </c>
      <c r="K292" s="6" t="n">
        <v>-0</v>
      </c>
      <c r="L292" s="6" t="n">
        <v>-0</v>
      </c>
      <c r="M292" s="6" t="s">
        <f>=I292+J292+K292+L292</f>
      </c>
      <c r="N292" s="16"/>
      <c r="O292" s="16" t="s">
        <v>364</v>
      </c>
    </row>
    <row collapsed="false" customFormat="false" customHeight="false" hidden="false" ht="12.1" outlineLevel="0" r="293">
      <c r="A293" s="21" t="n">
        <v>45504.020636574</v>
      </c>
      <c r="B293" s="22" t="s">
        <v>363</v>
      </c>
      <c r="C293" s="22" t="s">
        <v>124</v>
      </c>
      <c r="D293" s="22" t="s">
        <v>363</v>
      </c>
      <c r="E293" s="22" t="s">
        <v>363</v>
      </c>
      <c r="F293" s="22" t="s">
        <v>20</v>
      </c>
      <c r="G293" s="23" t="n">
        <v>1</v>
      </c>
      <c r="H293" s="24" t="n">
        <v>3000</v>
      </c>
      <c r="I293" s="24" t="n">
        <v>3000</v>
      </c>
      <c r="J293" s="24" t="n">
        <v>0</v>
      </c>
      <c r="K293" s="24" t="n">
        <v>-0</v>
      </c>
      <c r="L293" s="24" t="n">
        <v>-0</v>
      </c>
      <c r="M293" s="6" t="s">
        <f>=I293+J293+K293+L293</f>
      </c>
      <c r="N293" s="22"/>
      <c r="O293" s="22" t="s">
        <v>364</v>
      </c>
    </row>
    <row collapsed="false" customFormat="false" customHeight="false" hidden="false" ht="12.1" outlineLevel="0" r="294">
      <c r="A294" s="20" t="n">
        <v>45504.527997685</v>
      </c>
      <c r="B294" s="16" t="s">
        <v>284</v>
      </c>
      <c r="C294" s="16" t="s">
        <v>421</v>
      </c>
      <c r="D294" s="16" t="s">
        <v>240</v>
      </c>
      <c r="E294" s="16" t="s">
        <v>18</v>
      </c>
      <c r="F294" s="16" t="s">
        <v>20</v>
      </c>
      <c r="G294" s="7" t="n">
        <v>10</v>
      </c>
      <c r="H294" s="6" t="n">
        <v>85.5</v>
      </c>
      <c r="I294" s="6" t="n">
        <v>-855</v>
      </c>
      <c r="J294" s="6" t="n">
        <v>-0</v>
      </c>
      <c r="K294" s="6" t="n">
        <v>-0.69</v>
      </c>
      <c r="L294" s="6" t="n">
        <v>-0</v>
      </c>
      <c r="M294" s="6" t="s">
        <f>=I294+J294+K294+L294</f>
      </c>
      <c r="N294" s="16"/>
      <c r="O294" s="16" t="s">
        <v>364</v>
      </c>
    </row>
    <row collapsed="false" customFormat="false" customHeight="false" hidden="false" ht="12.1" outlineLevel="0" r="295">
      <c r="A295" s="20" t="n">
        <v>45504.52880787</v>
      </c>
      <c r="B295" s="16" t="s">
        <v>284</v>
      </c>
      <c r="C295" s="16" t="s">
        <v>421</v>
      </c>
      <c r="D295" s="16" t="s">
        <v>240</v>
      </c>
      <c r="E295" s="16" t="s">
        <v>18</v>
      </c>
      <c r="F295" s="16" t="s">
        <v>20</v>
      </c>
      <c r="G295" s="7" t="n">
        <v>20</v>
      </c>
      <c r="H295" s="6" t="n">
        <v>85.64</v>
      </c>
      <c r="I295" s="6" t="n">
        <v>-1712.8</v>
      </c>
      <c r="J295" s="6" t="n">
        <v>-0</v>
      </c>
      <c r="K295" s="6" t="n">
        <v>-1.38</v>
      </c>
      <c r="L295" s="6" t="n">
        <v>-0</v>
      </c>
      <c r="M295" s="6" t="s">
        <f>=I295+J295+K295+L295</f>
      </c>
      <c r="N295" s="16"/>
      <c r="O295" s="16" t="s">
        <v>364</v>
      </c>
    </row>
    <row collapsed="false" customFormat="false" customHeight="false" hidden="false" ht="12.1" outlineLevel="0" r="296">
      <c r="A296" s="20" t="n">
        <v>45504.52931713</v>
      </c>
      <c r="B296" s="16" t="s">
        <v>248</v>
      </c>
      <c r="C296" s="16" t="s">
        <v>371</v>
      </c>
      <c r="D296" s="16" t="s">
        <v>240</v>
      </c>
      <c r="E296" s="16" t="s">
        <v>18</v>
      </c>
      <c r="F296" s="16" t="s">
        <v>20</v>
      </c>
      <c r="G296" s="7" t="n">
        <v>10</v>
      </c>
      <c r="H296" s="6" t="n">
        <v>34.8</v>
      </c>
      <c r="I296" s="6" t="n">
        <v>-348</v>
      </c>
      <c r="J296" s="6" t="n">
        <v>-0</v>
      </c>
      <c r="K296" s="6" t="n">
        <v>-0.27</v>
      </c>
      <c r="L296" s="6" t="n">
        <v>-0</v>
      </c>
      <c r="M296" s="6" t="s">
        <f>=I296+J296+K296+L296</f>
      </c>
      <c r="N296" s="16"/>
      <c r="O296" s="16" t="s">
        <v>364</v>
      </c>
    </row>
    <row collapsed="false" customFormat="false" customHeight="false" hidden="false" ht="12.1" outlineLevel="0" r="297">
      <c r="A297" s="20" t="n">
        <v>45504.530381944</v>
      </c>
      <c r="B297" s="16" t="s">
        <v>263</v>
      </c>
      <c r="C297" s="16" t="s">
        <v>393</v>
      </c>
      <c r="D297" s="16" t="s">
        <v>240</v>
      </c>
      <c r="E297" s="16" t="s">
        <v>62</v>
      </c>
      <c r="F297" s="16" t="s">
        <v>20</v>
      </c>
      <c r="G297" s="7" t="n">
        <v>55</v>
      </c>
      <c r="H297" s="6" t="n">
        <v>1.4446</v>
      </c>
      <c r="I297" s="6" t="n">
        <v>-79.45</v>
      </c>
      <c r="J297" s="6" t="n">
        <v>-0</v>
      </c>
      <c r="K297" s="6" t="n">
        <v>-0</v>
      </c>
      <c r="L297" s="6" t="n">
        <v>-0</v>
      </c>
      <c r="M297" s="6" t="s">
        <f>=I297+J297+K297+L297</f>
      </c>
      <c r="N297" s="16"/>
      <c r="O297" s="16" t="s">
        <v>364</v>
      </c>
    </row>
    <row collapsed="false" customFormat="false" customHeight="false" hidden="false" ht="12.1" outlineLevel="0" r="298">
      <c r="A298" s="20" t="n">
        <v>45504.530625</v>
      </c>
      <c r="B298" s="16" t="s">
        <v>263</v>
      </c>
      <c r="C298" s="16" t="s">
        <v>393</v>
      </c>
      <c r="D298" s="16" t="s">
        <v>240</v>
      </c>
      <c r="E298" s="16" t="s">
        <v>62</v>
      </c>
      <c r="F298" s="16" t="s">
        <v>20</v>
      </c>
      <c r="G298" s="7" t="n">
        <v>2</v>
      </c>
      <c r="H298" s="6" t="n">
        <v>1.4446</v>
      </c>
      <c r="I298" s="6" t="n">
        <v>-2.89</v>
      </c>
      <c r="J298" s="6" t="n">
        <v>-0</v>
      </c>
      <c r="K298" s="6" t="n">
        <v>-0</v>
      </c>
      <c r="L298" s="6" t="n">
        <v>-0</v>
      </c>
      <c r="M298" s="6" t="s">
        <f>=I298+J298+K298+L298</f>
      </c>
      <c r="N298" s="16"/>
      <c r="O298" s="16" t="s">
        <v>364</v>
      </c>
    </row>
    <row collapsed="false" customFormat="false" customHeight="false" hidden="false" ht="12.1" outlineLevel="0" r="299">
      <c r="A299" s="29" t="n">
        <v>45527.815543981</v>
      </c>
      <c r="B299" s="30" t="s">
        <v>284</v>
      </c>
      <c r="C299" s="30" t="s">
        <v>421</v>
      </c>
      <c r="D299" s="30" t="s">
        <v>241</v>
      </c>
      <c r="E299" s="30" t="s">
        <v>18</v>
      </c>
      <c r="F299" s="30" t="s">
        <v>20</v>
      </c>
      <c r="G299" s="31" t="n">
        <v>-10</v>
      </c>
      <c r="H299" s="32" t="n">
        <v>76.2</v>
      </c>
      <c r="I299" s="32" t="n">
        <v>762</v>
      </c>
      <c r="J299" s="32" t="n">
        <v>0</v>
      </c>
      <c r="K299" s="32" t="n">
        <v>-0.5</v>
      </c>
      <c r="L299" s="32" t="n">
        <v>-0</v>
      </c>
      <c r="M299" s="6" t="s">
        <f>=I299+J299+K299+L299</f>
      </c>
      <c r="N299" s="30"/>
      <c r="O299" s="30" t="s">
        <v>364</v>
      </c>
    </row>
    <row collapsed="false" customFormat="false" customHeight="false" hidden="false" ht="12.1" outlineLevel="0" r="300">
      <c r="A300" s="29" t="n">
        <v>45527.815543981</v>
      </c>
      <c r="B300" s="30" t="s">
        <v>284</v>
      </c>
      <c r="C300" s="30" t="s">
        <v>421</v>
      </c>
      <c r="D300" s="30" t="s">
        <v>241</v>
      </c>
      <c r="E300" s="30" t="s">
        <v>18</v>
      </c>
      <c r="F300" s="30" t="s">
        <v>20</v>
      </c>
      <c r="G300" s="31" t="n">
        <v>-10</v>
      </c>
      <c r="H300" s="32" t="n">
        <v>76.2</v>
      </c>
      <c r="I300" s="32" t="n">
        <v>762</v>
      </c>
      <c r="J300" s="32" t="n">
        <v>0</v>
      </c>
      <c r="K300" s="32" t="n">
        <v>-0.5</v>
      </c>
      <c r="L300" s="32" t="n">
        <v>-0</v>
      </c>
      <c r="M300" s="6" t="s">
        <f>=I300+J300+K300+L300</f>
      </c>
      <c r="N300" s="30"/>
      <c r="O300" s="30" t="s">
        <v>364</v>
      </c>
    </row>
    <row collapsed="false" customFormat="false" customHeight="false" hidden="false" ht="12.1" outlineLevel="0" r="301">
      <c r="A301" s="29" t="n">
        <v>45527.815775463</v>
      </c>
      <c r="B301" s="30" t="s">
        <v>256</v>
      </c>
      <c r="C301" s="30" t="s">
        <v>383</v>
      </c>
      <c r="D301" s="30" t="s">
        <v>241</v>
      </c>
      <c r="E301" s="30" t="s">
        <v>18</v>
      </c>
      <c r="F301" s="30" t="s">
        <v>20</v>
      </c>
      <c r="G301" s="31" t="n">
        <v>-15</v>
      </c>
      <c r="H301" s="32" t="n">
        <v>1250</v>
      </c>
      <c r="I301" s="32" t="n">
        <v>18750</v>
      </c>
      <c r="J301" s="32" t="n">
        <v>0</v>
      </c>
      <c r="K301" s="32" t="n">
        <v>-9.38</v>
      </c>
      <c r="L301" s="32" t="n">
        <v>-0</v>
      </c>
      <c r="M301" s="6" t="s">
        <f>=I301+J301+K301+L301</f>
      </c>
      <c r="N301" s="30"/>
      <c r="O301" s="30" t="s">
        <v>364</v>
      </c>
    </row>
    <row collapsed="false" customFormat="false" customHeight="false" hidden="false" ht="12.1" outlineLevel="0" r="302">
      <c r="A302" s="29" t="n">
        <v>45527.816064815</v>
      </c>
      <c r="B302" s="30" t="s">
        <v>248</v>
      </c>
      <c r="C302" s="30" t="s">
        <v>371</v>
      </c>
      <c r="D302" s="30" t="s">
        <v>241</v>
      </c>
      <c r="E302" s="30" t="s">
        <v>18</v>
      </c>
      <c r="F302" s="30" t="s">
        <v>20</v>
      </c>
      <c r="G302" s="31" t="n">
        <v>-10</v>
      </c>
      <c r="H302" s="32" t="n">
        <v>32.015</v>
      </c>
      <c r="I302" s="32" t="n">
        <v>320.15</v>
      </c>
      <c r="J302" s="32" t="n">
        <v>0</v>
      </c>
      <c r="K302" s="32" t="n">
        <v>-0.16</v>
      </c>
      <c r="L302" s="32" t="n">
        <v>-0</v>
      </c>
      <c r="M302" s="6" t="s">
        <f>=I302+J302+K302+L302</f>
      </c>
      <c r="N302" s="30"/>
      <c r="O302" s="30" t="s">
        <v>364</v>
      </c>
    </row>
    <row collapsed="false" customFormat="false" customHeight="false" hidden="false" ht="12.1" outlineLevel="0" r="303">
      <c r="A303" s="29" t="n">
        <v>45527.817372685</v>
      </c>
      <c r="B303" s="30" t="s">
        <v>284</v>
      </c>
      <c r="C303" s="30" t="s">
        <v>421</v>
      </c>
      <c r="D303" s="30" t="s">
        <v>241</v>
      </c>
      <c r="E303" s="30" t="s">
        <v>18</v>
      </c>
      <c r="F303" s="30" t="s">
        <v>20</v>
      </c>
      <c r="G303" s="31" t="n">
        <v>-20</v>
      </c>
      <c r="H303" s="32" t="n">
        <v>76.2</v>
      </c>
      <c r="I303" s="32" t="n">
        <v>1524</v>
      </c>
      <c r="J303" s="32" t="n">
        <v>0</v>
      </c>
      <c r="K303" s="32" t="n">
        <v>-0.76</v>
      </c>
      <c r="L303" s="32" t="n">
        <v>-0</v>
      </c>
      <c r="M303" s="6" t="s">
        <f>=I303+J303+K303+L303</f>
      </c>
      <c r="N303" s="30"/>
      <c r="O303" s="30" t="s">
        <v>364</v>
      </c>
    </row>
    <row collapsed="false" customFormat="false" customHeight="false" hidden="false" ht="12.1" outlineLevel="0" r="304">
      <c r="A304" s="29" t="n">
        <v>45527.817662037</v>
      </c>
      <c r="B304" s="30" t="s">
        <v>284</v>
      </c>
      <c r="C304" s="30" t="s">
        <v>421</v>
      </c>
      <c r="D304" s="30" t="s">
        <v>241</v>
      </c>
      <c r="E304" s="30" t="s">
        <v>18</v>
      </c>
      <c r="F304" s="30" t="s">
        <v>20</v>
      </c>
      <c r="G304" s="31" t="n">
        <v>-40</v>
      </c>
      <c r="H304" s="32" t="n">
        <v>76.2</v>
      </c>
      <c r="I304" s="32" t="n">
        <v>3048</v>
      </c>
      <c r="J304" s="32" t="n">
        <v>0</v>
      </c>
      <c r="K304" s="32" t="n">
        <v>-1.52</v>
      </c>
      <c r="L304" s="32" t="n">
        <v>-0</v>
      </c>
      <c r="M304" s="6" t="s">
        <f>=I304+J304+K304+L304</f>
      </c>
      <c r="N304" s="30"/>
      <c r="O304" s="30" t="s">
        <v>364</v>
      </c>
    </row>
    <row collapsed="false" customFormat="false" customHeight="false" hidden="false" ht="12.1" outlineLevel="0" r="305">
      <c r="A305" s="29" t="n">
        <v>45527.822569444</v>
      </c>
      <c r="B305" s="30" t="s">
        <v>263</v>
      </c>
      <c r="C305" s="30" t="s">
        <v>393</v>
      </c>
      <c r="D305" s="30" t="s">
        <v>241</v>
      </c>
      <c r="E305" s="30" t="s">
        <v>62</v>
      </c>
      <c r="F305" s="30" t="s">
        <v>20</v>
      </c>
      <c r="G305" s="31" t="n">
        <v>-179</v>
      </c>
      <c r="H305" s="32" t="n">
        <v>1.4615</v>
      </c>
      <c r="I305" s="32" t="n">
        <v>261.61</v>
      </c>
      <c r="J305" s="32" t="n">
        <v>0</v>
      </c>
      <c r="K305" s="32" t="n">
        <v>-0</v>
      </c>
      <c r="L305" s="32" t="n">
        <v>-0</v>
      </c>
      <c r="M305" s="6" t="s">
        <f>=I305+J305+K305+L305</f>
      </c>
      <c r="N305" s="30"/>
      <c r="O305" s="30" t="s">
        <v>364</v>
      </c>
    </row>
    <row collapsed="false" customFormat="false" customHeight="false" hidden="false" ht="12.1" outlineLevel="0" r="306">
      <c r="A306" s="29" t="n">
        <v>45527.851527778</v>
      </c>
      <c r="B306" s="30" t="s">
        <v>259</v>
      </c>
      <c r="C306" s="30" t="s">
        <v>389</v>
      </c>
      <c r="D306" s="30" t="s">
        <v>241</v>
      </c>
      <c r="E306" s="30" t="s">
        <v>18</v>
      </c>
      <c r="F306" s="30" t="s">
        <v>20</v>
      </c>
      <c r="G306" s="31" t="n">
        <v>-2</v>
      </c>
      <c r="H306" s="32" t="n">
        <v>94.4</v>
      </c>
      <c r="I306" s="32" t="n">
        <v>188.8</v>
      </c>
      <c r="J306" s="32" t="n">
        <v>0</v>
      </c>
      <c r="K306" s="32" t="n">
        <v>-0.14</v>
      </c>
      <c r="L306" s="32" t="n">
        <v>-0</v>
      </c>
      <c r="M306" s="6" t="s">
        <f>=I306+J306+K306+L306</f>
      </c>
      <c r="N306" s="30"/>
      <c r="O306" s="30" t="s">
        <v>364</v>
      </c>
    </row>
    <row collapsed="false" customFormat="false" customHeight="false" hidden="false" ht="12.1" outlineLevel="0" r="307">
      <c r="A307" s="29" t="n">
        <v>45527.851863426</v>
      </c>
      <c r="B307" s="30" t="s">
        <v>245</v>
      </c>
      <c r="C307" s="30" t="s">
        <v>367</v>
      </c>
      <c r="D307" s="30" t="s">
        <v>241</v>
      </c>
      <c r="E307" s="30" t="s">
        <v>18</v>
      </c>
      <c r="F307" s="30" t="s">
        <v>20</v>
      </c>
      <c r="G307" s="31" t="n">
        <v>-150</v>
      </c>
      <c r="H307" s="32" t="n">
        <v>43.065</v>
      </c>
      <c r="I307" s="32" t="n">
        <v>6459.75</v>
      </c>
      <c r="J307" s="32" t="n">
        <v>0</v>
      </c>
      <c r="K307" s="32" t="n">
        <v>-5.16</v>
      </c>
      <c r="L307" s="32" t="n">
        <v>-0</v>
      </c>
      <c r="M307" s="6" t="s">
        <f>=I307+J307+K307+L307</f>
      </c>
      <c r="N307" s="30"/>
      <c r="O307" s="30" t="s">
        <v>364</v>
      </c>
    </row>
    <row collapsed="false" customFormat="false" customHeight="false" hidden="false" ht="12.1" outlineLevel="0" r="308">
      <c r="A308" s="29" t="n">
        <v>45527.851863426</v>
      </c>
      <c r="B308" s="30" t="s">
        <v>245</v>
      </c>
      <c r="C308" s="30" t="s">
        <v>367</v>
      </c>
      <c r="D308" s="30" t="s">
        <v>241</v>
      </c>
      <c r="E308" s="30" t="s">
        <v>18</v>
      </c>
      <c r="F308" s="30" t="s">
        <v>20</v>
      </c>
      <c r="G308" s="31" t="n">
        <v>-40</v>
      </c>
      <c r="H308" s="32" t="n">
        <v>43.065</v>
      </c>
      <c r="I308" s="32" t="n">
        <v>1722.6</v>
      </c>
      <c r="J308" s="32" t="n">
        <v>0</v>
      </c>
      <c r="K308" s="32" t="n">
        <v>-1.38</v>
      </c>
      <c r="L308" s="32" t="n">
        <v>-0</v>
      </c>
      <c r="M308" s="6" t="s">
        <f>=I308+J308+K308+L308</f>
      </c>
      <c r="N308" s="30"/>
      <c r="O308" s="30" t="s">
        <v>364</v>
      </c>
    </row>
    <row collapsed="false" customFormat="false" customHeight="false" hidden="false" ht="12.1" outlineLevel="0" r="309">
      <c r="A309" s="29" t="n">
        <v>45527.851863426</v>
      </c>
      <c r="B309" s="30" t="s">
        <v>245</v>
      </c>
      <c r="C309" s="30" t="s">
        <v>367</v>
      </c>
      <c r="D309" s="30" t="s">
        <v>241</v>
      </c>
      <c r="E309" s="30" t="s">
        <v>18</v>
      </c>
      <c r="F309" s="30" t="s">
        <v>20</v>
      </c>
      <c r="G309" s="31" t="n">
        <v>-200</v>
      </c>
      <c r="H309" s="32" t="n">
        <v>43.055</v>
      </c>
      <c r="I309" s="32" t="n">
        <v>8611</v>
      </c>
      <c r="J309" s="32" t="n">
        <v>0</v>
      </c>
      <c r="K309" s="32" t="n">
        <v>-6.9</v>
      </c>
      <c r="L309" s="32" t="n">
        <v>-0</v>
      </c>
      <c r="M309" s="6" t="s">
        <f>=I309+J309+K309+L309</f>
      </c>
      <c r="N309" s="30"/>
      <c r="O309" s="30" t="s">
        <v>364</v>
      </c>
    </row>
    <row collapsed="false" customFormat="false" customHeight="false" hidden="false" ht="12.1" outlineLevel="0" r="310">
      <c r="A310" s="29" t="n">
        <v>45527.852060185</v>
      </c>
      <c r="B310" s="30" t="s">
        <v>274</v>
      </c>
      <c r="C310" s="30" t="s">
        <v>409</v>
      </c>
      <c r="D310" s="30" t="s">
        <v>241</v>
      </c>
      <c r="E310" s="30" t="s">
        <v>18</v>
      </c>
      <c r="F310" s="30" t="s">
        <v>20</v>
      </c>
      <c r="G310" s="31" t="n">
        <v>-100</v>
      </c>
      <c r="H310" s="32" t="n">
        <v>256.93</v>
      </c>
      <c r="I310" s="32" t="n">
        <v>25693</v>
      </c>
      <c r="J310" s="32" t="n">
        <v>0</v>
      </c>
      <c r="K310" s="32" t="n">
        <v>-20.56</v>
      </c>
      <c r="L310" s="32" t="n">
        <v>-0</v>
      </c>
      <c r="M310" s="6" t="s">
        <f>=I310+J310+K310+L310</f>
      </c>
      <c r="N310" s="30"/>
      <c r="O310" s="30" t="s">
        <v>364</v>
      </c>
    </row>
    <row collapsed="false" customFormat="false" customHeight="false" hidden="false" ht="12.1" outlineLevel="0" r="311">
      <c r="A311" s="20" t="n">
        <v>45527.855775463</v>
      </c>
      <c r="B311" s="16" t="s">
        <v>263</v>
      </c>
      <c r="C311" s="16" t="s">
        <v>393</v>
      </c>
      <c r="D311" s="16" t="s">
        <v>240</v>
      </c>
      <c r="E311" s="16" t="s">
        <v>62</v>
      </c>
      <c r="F311" s="16" t="s">
        <v>20</v>
      </c>
      <c r="G311" s="7" t="n">
        <v>42000</v>
      </c>
      <c r="H311" s="6" t="n">
        <v>1.4616</v>
      </c>
      <c r="I311" s="6" t="n">
        <v>-61387.2</v>
      </c>
      <c r="J311" s="6" t="n">
        <v>-0</v>
      </c>
      <c r="K311" s="6" t="n">
        <v>-0</v>
      </c>
      <c r="L311" s="6" t="n">
        <v>-0</v>
      </c>
      <c r="M311" s="6" t="s">
        <f>=I311+J311+K311+L311</f>
      </c>
      <c r="N311" s="16"/>
      <c r="O311" s="16" t="s">
        <v>364</v>
      </c>
    </row>
    <row collapsed="false" customFormat="false" customHeight="false" hidden="false" ht="12.1" outlineLevel="0" r="312">
      <c r="A312" s="20" t="n">
        <v>45527.85625</v>
      </c>
      <c r="B312" s="16" t="s">
        <v>263</v>
      </c>
      <c r="C312" s="16" t="s">
        <v>393</v>
      </c>
      <c r="D312" s="16" t="s">
        <v>240</v>
      </c>
      <c r="E312" s="16" t="s">
        <v>62</v>
      </c>
      <c r="F312" s="16" t="s">
        <v>20</v>
      </c>
      <c r="G312" s="7" t="n">
        <v>4200</v>
      </c>
      <c r="H312" s="6" t="n">
        <v>1.4616</v>
      </c>
      <c r="I312" s="6" t="n">
        <v>-6138.72</v>
      </c>
      <c r="J312" s="6" t="n">
        <v>-0</v>
      </c>
      <c r="K312" s="6" t="n">
        <v>-0</v>
      </c>
      <c r="L312" s="6" t="n">
        <v>-0</v>
      </c>
      <c r="M312" s="6" t="s">
        <f>=I312+J312+K312+L312</f>
      </c>
      <c r="N312" s="16"/>
      <c r="O312" s="16" t="s">
        <v>364</v>
      </c>
    </row>
    <row collapsed="false" customFormat="false" customHeight="false" hidden="false" ht="12.1" outlineLevel="0" r="313">
      <c r="A313" s="20" t="n">
        <v>45527.8565625</v>
      </c>
      <c r="B313" s="16" t="s">
        <v>263</v>
      </c>
      <c r="C313" s="16" t="s">
        <v>393</v>
      </c>
      <c r="D313" s="16" t="s">
        <v>240</v>
      </c>
      <c r="E313" s="16" t="s">
        <v>62</v>
      </c>
      <c r="F313" s="16" t="s">
        <v>20</v>
      </c>
      <c r="G313" s="7" t="n">
        <v>300</v>
      </c>
      <c r="H313" s="6" t="n">
        <v>1.4616</v>
      </c>
      <c r="I313" s="6" t="n">
        <v>-438.48</v>
      </c>
      <c r="J313" s="6" t="n">
        <v>-0</v>
      </c>
      <c r="K313" s="6" t="n">
        <v>-0</v>
      </c>
      <c r="L313" s="6" t="n">
        <v>-0</v>
      </c>
      <c r="M313" s="6" t="s">
        <f>=I313+J313+K313+L313</f>
      </c>
      <c r="N313" s="16"/>
      <c r="O313" s="16" t="s">
        <v>364</v>
      </c>
    </row>
    <row collapsed="false" customFormat="false" customHeight="false" hidden="false" ht="12.1" outlineLevel="0" r="314">
      <c r="A314" s="20" t="n">
        <v>45527.857060185</v>
      </c>
      <c r="B314" s="16" t="s">
        <v>263</v>
      </c>
      <c r="C314" s="16" t="s">
        <v>393</v>
      </c>
      <c r="D314" s="16" t="s">
        <v>240</v>
      </c>
      <c r="E314" s="16" t="s">
        <v>62</v>
      </c>
      <c r="F314" s="16" t="s">
        <v>20</v>
      </c>
      <c r="G314" s="7" t="n">
        <v>59</v>
      </c>
      <c r="H314" s="6" t="n">
        <v>1.4616</v>
      </c>
      <c r="I314" s="6" t="n">
        <v>-86.23</v>
      </c>
      <c r="J314" s="6" t="n">
        <v>-0</v>
      </c>
      <c r="K314" s="6" t="n">
        <v>-0</v>
      </c>
      <c r="L314" s="6" t="n">
        <v>-0</v>
      </c>
      <c r="M314" s="6" t="s">
        <f>=I314+J314+K314+L314</f>
      </c>
      <c r="N314" s="16"/>
      <c r="O314" s="16" t="s">
        <v>364</v>
      </c>
    </row>
    <row collapsed="false" customFormat="false" customHeight="false" hidden="false" ht="12.1" outlineLevel="0" r="315">
      <c r="A315" s="20" t="n">
        <v>45527.857372685</v>
      </c>
      <c r="B315" s="16" t="s">
        <v>263</v>
      </c>
      <c r="C315" s="16" t="s">
        <v>393</v>
      </c>
      <c r="D315" s="16" t="s">
        <v>240</v>
      </c>
      <c r="E315" s="16" t="s">
        <v>62</v>
      </c>
      <c r="F315" s="16" t="s">
        <v>20</v>
      </c>
      <c r="G315" s="7" t="n">
        <v>3</v>
      </c>
      <c r="H315" s="6" t="n">
        <v>1.4616</v>
      </c>
      <c r="I315" s="6" t="n">
        <v>-4.38</v>
      </c>
      <c r="J315" s="6" t="n">
        <v>-0</v>
      </c>
      <c r="K315" s="6" t="n">
        <v>-0</v>
      </c>
      <c r="L315" s="6" t="n">
        <v>-0</v>
      </c>
      <c r="M315" s="6" t="s">
        <f>=I315+J315+K315+L315</f>
      </c>
      <c r="N315" s="16"/>
      <c r="O315" s="16" t="s">
        <v>364</v>
      </c>
    </row>
    <row collapsed="false" customFormat="false" customHeight="false" hidden="false" ht="12.1" outlineLevel="0" r="316">
      <c r="A316" s="29" t="n">
        <v>45539.798032407</v>
      </c>
      <c r="B316" s="30" t="s">
        <v>263</v>
      </c>
      <c r="C316" s="30" t="s">
        <v>393</v>
      </c>
      <c r="D316" s="30" t="s">
        <v>241</v>
      </c>
      <c r="E316" s="30" t="s">
        <v>62</v>
      </c>
      <c r="F316" s="30" t="s">
        <v>20</v>
      </c>
      <c r="G316" s="31" t="n">
        <v>-6562</v>
      </c>
      <c r="H316" s="32" t="n">
        <v>1.4682</v>
      </c>
      <c r="I316" s="32" t="n">
        <v>9634.33</v>
      </c>
      <c r="J316" s="32" t="n">
        <v>0</v>
      </c>
      <c r="K316" s="32" t="n">
        <v>-0</v>
      </c>
      <c r="L316" s="32" t="n">
        <v>-0</v>
      </c>
      <c r="M316" s="6" t="s">
        <f>=I316+J316+K316+L316</f>
      </c>
      <c r="N316" s="30"/>
      <c r="O316" s="30" t="s">
        <v>364</v>
      </c>
    </row>
    <row collapsed="false" customFormat="false" customHeight="false" hidden="false" ht="12.1" outlineLevel="0" r="317">
      <c r="A317" s="20" t="n">
        <v>45539.802071759</v>
      </c>
      <c r="B317" s="16" t="s">
        <v>260</v>
      </c>
      <c r="C317" s="16" t="s">
        <v>390</v>
      </c>
      <c r="D317" s="16" t="s">
        <v>240</v>
      </c>
      <c r="E317" s="16" t="s">
        <v>18</v>
      </c>
      <c r="F317" s="16" t="s">
        <v>20</v>
      </c>
      <c r="G317" s="7" t="n">
        <v>1000</v>
      </c>
      <c r="H317" s="6" t="n">
        <v>1.286</v>
      </c>
      <c r="I317" s="6" t="n">
        <v>-1286</v>
      </c>
      <c r="J317" s="6" t="n">
        <v>-0</v>
      </c>
      <c r="K317" s="6" t="n">
        <v>-0.83</v>
      </c>
      <c r="L317" s="6" t="n">
        <v>-0</v>
      </c>
      <c r="M317" s="6" t="s">
        <f>=I317+J317+K317+L317</f>
      </c>
      <c r="N317" s="16"/>
      <c r="O317" s="16" t="s">
        <v>364</v>
      </c>
    </row>
    <row collapsed="false" customFormat="false" customHeight="false" hidden="false" ht="12.1" outlineLevel="0" r="318">
      <c r="A318" s="20" t="n">
        <v>45539.802094907</v>
      </c>
      <c r="B318" s="16" t="s">
        <v>250</v>
      </c>
      <c r="C318" s="16" t="s">
        <v>374</v>
      </c>
      <c r="D318" s="16" t="s">
        <v>240</v>
      </c>
      <c r="E318" s="16" t="s">
        <v>18</v>
      </c>
      <c r="F318" s="16" t="s">
        <v>20</v>
      </c>
      <c r="G318" s="7" t="n">
        <v>30</v>
      </c>
      <c r="H318" s="6" t="n">
        <v>49.12</v>
      </c>
      <c r="I318" s="6" t="n">
        <v>-1473.6</v>
      </c>
      <c r="J318" s="6" t="n">
        <v>-0</v>
      </c>
      <c r="K318" s="6" t="n">
        <v>-0.96</v>
      </c>
      <c r="L318" s="6" t="n">
        <v>-0</v>
      </c>
      <c r="M318" s="6" t="s">
        <f>=I318+J318+K318+L318</f>
      </c>
      <c r="N318" s="16"/>
      <c r="O318" s="16" t="s">
        <v>364</v>
      </c>
    </row>
    <row collapsed="false" customFormat="false" customHeight="false" hidden="false" ht="12.1" outlineLevel="0" r="319">
      <c r="A319" s="20" t="n">
        <v>45539.8021875</v>
      </c>
      <c r="B319" s="16" t="s">
        <v>248</v>
      </c>
      <c r="C319" s="16" t="s">
        <v>371</v>
      </c>
      <c r="D319" s="16" t="s">
        <v>240</v>
      </c>
      <c r="E319" s="16" t="s">
        <v>18</v>
      </c>
      <c r="F319" s="16" t="s">
        <v>20</v>
      </c>
      <c r="G319" s="7" t="n">
        <v>50</v>
      </c>
      <c r="H319" s="6" t="n">
        <v>30.83</v>
      </c>
      <c r="I319" s="6" t="n">
        <v>-1541.5</v>
      </c>
      <c r="J319" s="6" t="n">
        <v>-0</v>
      </c>
      <c r="K319" s="6" t="n">
        <v>-1</v>
      </c>
      <c r="L319" s="6" t="n">
        <v>-0</v>
      </c>
      <c r="M319" s="6" t="s">
        <f>=I319+J319+K319+L319</f>
      </c>
      <c r="N319" s="16"/>
      <c r="O319" s="16" t="s">
        <v>364</v>
      </c>
    </row>
    <row collapsed="false" customFormat="false" customHeight="false" hidden="false" ht="12.1" outlineLevel="0" r="320">
      <c r="A320" s="20" t="n">
        <v>45539.804513889</v>
      </c>
      <c r="B320" s="16" t="s">
        <v>245</v>
      </c>
      <c r="C320" s="16" t="s">
        <v>367</v>
      </c>
      <c r="D320" s="16" t="s">
        <v>240</v>
      </c>
      <c r="E320" s="16" t="s">
        <v>18</v>
      </c>
      <c r="F320" s="16" t="s">
        <v>20</v>
      </c>
      <c r="G320" s="7" t="n">
        <v>120</v>
      </c>
      <c r="H320" s="6" t="n">
        <v>41.705</v>
      </c>
      <c r="I320" s="6" t="n">
        <v>-5004.6</v>
      </c>
      <c r="J320" s="6" t="n">
        <v>-0</v>
      </c>
      <c r="K320" s="6" t="n">
        <v>-3.25</v>
      </c>
      <c r="L320" s="6" t="n">
        <v>-0</v>
      </c>
      <c r="M320" s="6" t="s">
        <f>=I320+J320+K320+L320</f>
      </c>
      <c r="N320" s="16"/>
      <c r="O320" s="16" t="s">
        <v>364</v>
      </c>
    </row>
    <row collapsed="false" customFormat="false" customHeight="false" hidden="false" ht="12.1" outlineLevel="0" r="321">
      <c r="A321" s="29" t="n">
        <v>45539.815590278</v>
      </c>
      <c r="B321" s="30" t="s">
        <v>263</v>
      </c>
      <c r="C321" s="30" t="s">
        <v>393</v>
      </c>
      <c r="D321" s="30" t="s">
        <v>241</v>
      </c>
      <c r="E321" s="30" t="s">
        <v>62</v>
      </c>
      <c r="F321" s="30" t="s">
        <v>20</v>
      </c>
      <c r="G321" s="31" t="n">
        <v>-10</v>
      </c>
      <c r="H321" s="32" t="n">
        <v>1.4683</v>
      </c>
      <c r="I321" s="32" t="n">
        <v>14.68</v>
      </c>
      <c r="J321" s="32" t="n">
        <v>0</v>
      </c>
      <c r="K321" s="32" t="n">
        <v>-0</v>
      </c>
      <c r="L321" s="32" t="n">
        <v>-0</v>
      </c>
      <c r="M321" s="6" t="s">
        <f>=I321+J321+K321+L321</f>
      </c>
      <c r="N321" s="30"/>
      <c r="O321" s="30" t="s">
        <v>364</v>
      </c>
    </row>
    <row collapsed="false" customFormat="false" customHeight="false" hidden="false" ht="12.1" outlineLevel="0" r="322">
      <c r="A322" s="29" t="n">
        <v>45539.815590278</v>
      </c>
      <c r="B322" s="30" t="s">
        <v>263</v>
      </c>
      <c r="C322" s="30" t="s">
        <v>393</v>
      </c>
      <c r="D322" s="30" t="s">
        <v>241</v>
      </c>
      <c r="E322" s="30" t="s">
        <v>62</v>
      </c>
      <c r="F322" s="30" t="s">
        <v>20</v>
      </c>
      <c r="G322" s="31" t="n">
        <v>-3000</v>
      </c>
      <c r="H322" s="32" t="n">
        <v>1.4683</v>
      </c>
      <c r="I322" s="32" t="n">
        <v>4404.9</v>
      </c>
      <c r="J322" s="32" t="n">
        <v>0</v>
      </c>
      <c r="K322" s="32" t="n">
        <v>-0</v>
      </c>
      <c r="L322" s="32" t="n">
        <v>-0</v>
      </c>
      <c r="M322" s="6" t="s">
        <f>=I322+J322+K322+L322</f>
      </c>
      <c r="N322" s="30"/>
      <c r="O322" s="30" t="s">
        <v>364</v>
      </c>
    </row>
    <row collapsed="false" customFormat="false" customHeight="false" hidden="false" ht="12.1" outlineLevel="0" r="323">
      <c r="A323" s="29" t="n">
        <v>45539.815590278</v>
      </c>
      <c r="B323" s="30" t="s">
        <v>263</v>
      </c>
      <c r="C323" s="30" t="s">
        <v>393</v>
      </c>
      <c r="D323" s="30" t="s">
        <v>241</v>
      </c>
      <c r="E323" s="30" t="s">
        <v>62</v>
      </c>
      <c r="F323" s="30" t="s">
        <v>20</v>
      </c>
      <c r="G323" s="31" t="n">
        <v>-6990</v>
      </c>
      <c r="H323" s="32" t="n">
        <v>1.4683</v>
      </c>
      <c r="I323" s="32" t="n">
        <v>10263.42</v>
      </c>
      <c r="J323" s="32" t="n">
        <v>0</v>
      </c>
      <c r="K323" s="32" t="n">
        <v>-0</v>
      </c>
      <c r="L323" s="32" t="n">
        <v>-0</v>
      </c>
      <c r="M323" s="6" t="s">
        <f>=I323+J323+K323+L323</f>
      </c>
      <c r="N323" s="30"/>
      <c r="O323" s="30" t="s">
        <v>364</v>
      </c>
    </row>
    <row collapsed="false" customFormat="false" customHeight="false" hidden="false" ht="12.1" outlineLevel="0" r="324">
      <c r="A324" s="20" t="n">
        <v>45539.816967593</v>
      </c>
      <c r="B324" s="16" t="s">
        <v>251</v>
      </c>
      <c r="C324" s="16" t="s">
        <v>375</v>
      </c>
      <c r="D324" s="16" t="s">
        <v>240</v>
      </c>
      <c r="E324" s="16" t="s">
        <v>18</v>
      </c>
      <c r="F324" s="16" t="s">
        <v>20</v>
      </c>
      <c r="G324" s="7" t="n">
        <v>5000</v>
      </c>
      <c r="H324" s="6" t="n">
        <v>0.6485</v>
      </c>
      <c r="I324" s="6" t="n">
        <v>-3242.5</v>
      </c>
      <c r="J324" s="6" t="n">
        <v>-0</v>
      </c>
      <c r="K324" s="6" t="n">
        <v>-2.59</v>
      </c>
      <c r="L324" s="6" t="n">
        <v>-0</v>
      </c>
      <c r="M324" s="6" t="s">
        <f>=I324+J324+K324+L324</f>
      </c>
      <c r="N324" s="16"/>
      <c r="O324" s="16" t="s">
        <v>364</v>
      </c>
    </row>
    <row collapsed="false" customFormat="false" customHeight="false" hidden="false" ht="12.1" outlineLevel="0" r="325">
      <c r="A325" s="20" t="n">
        <v>45539.817523148</v>
      </c>
      <c r="B325" s="16" t="s">
        <v>254</v>
      </c>
      <c r="C325" s="16" t="s">
        <v>381</v>
      </c>
      <c r="D325" s="16" t="s">
        <v>240</v>
      </c>
      <c r="E325" s="16" t="s">
        <v>18</v>
      </c>
      <c r="F325" s="16" t="s">
        <v>20</v>
      </c>
      <c r="G325" s="7" t="n">
        <v>2</v>
      </c>
      <c r="H325" s="6" t="n">
        <v>967.4</v>
      </c>
      <c r="I325" s="6" t="n">
        <v>-1934.8</v>
      </c>
      <c r="J325" s="6" t="n">
        <v>-0</v>
      </c>
      <c r="K325" s="6" t="n">
        <v>-1.55</v>
      </c>
      <c r="L325" s="6" t="n">
        <v>-0</v>
      </c>
      <c r="M325" s="6" t="s">
        <f>=I325+J325+K325+L325</f>
      </c>
      <c r="N325" s="16"/>
      <c r="O325" s="16" t="s">
        <v>364</v>
      </c>
    </row>
    <row collapsed="false" customFormat="false" customHeight="false" hidden="false" ht="12.1" outlineLevel="0" r="326">
      <c r="A326" s="20" t="n">
        <v>45539.817997685</v>
      </c>
      <c r="B326" s="16" t="s">
        <v>43</v>
      </c>
      <c r="C326" s="16" t="s">
        <v>422</v>
      </c>
      <c r="D326" s="16" t="s">
        <v>240</v>
      </c>
      <c r="E326" s="16" t="s">
        <v>18</v>
      </c>
      <c r="F326" s="16" t="s">
        <v>20</v>
      </c>
      <c r="G326" s="7" t="n">
        <v>1</v>
      </c>
      <c r="H326" s="6" t="n">
        <v>3724</v>
      </c>
      <c r="I326" s="6" t="n">
        <v>-3724</v>
      </c>
      <c r="J326" s="6" t="n">
        <v>-0</v>
      </c>
      <c r="K326" s="6" t="n">
        <v>-1.86</v>
      </c>
      <c r="L326" s="6" t="n">
        <v>-0</v>
      </c>
      <c r="M326" s="6" t="s">
        <f>=I326+J326+K326+L326</f>
      </c>
      <c r="N326" s="16"/>
      <c r="O326" s="16" t="s">
        <v>364</v>
      </c>
    </row>
    <row collapsed="false" customFormat="false" customHeight="false" hidden="false" ht="12.1" outlineLevel="0" r="327">
      <c r="A327" s="20" t="n">
        <v>45539.818784722</v>
      </c>
      <c r="B327" s="16" t="s">
        <v>267</v>
      </c>
      <c r="C327" s="16" t="s">
        <v>398</v>
      </c>
      <c r="D327" s="16" t="s">
        <v>240</v>
      </c>
      <c r="E327" s="16" t="s">
        <v>18</v>
      </c>
      <c r="F327" s="16" t="s">
        <v>20</v>
      </c>
      <c r="G327" s="7" t="n">
        <v>20</v>
      </c>
      <c r="H327" s="6" t="n">
        <v>68.5</v>
      </c>
      <c r="I327" s="6" t="n">
        <v>-1370</v>
      </c>
      <c r="J327" s="6" t="n">
        <v>-0</v>
      </c>
      <c r="K327" s="6" t="n">
        <v>-1.1</v>
      </c>
      <c r="L327" s="6" t="n">
        <v>-0</v>
      </c>
      <c r="M327" s="6" t="s">
        <f>=I327+J327+K327+L327</f>
      </c>
      <c r="N327" s="16"/>
      <c r="O327" s="16" t="s">
        <v>364</v>
      </c>
    </row>
    <row collapsed="false" customFormat="false" customHeight="false" hidden="false" ht="12.1" outlineLevel="0" r="328">
      <c r="A328" s="20" t="n">
        <v>45539.818784722</v>
      </c>
      <c r="B328" s="16" t="s">
        <v>267</v>
      </c>
      <c r="C328" s="16" t="s">
        <v>398</v>
      </c>
      <c r="D328" s="16" t="s">
        <v>240</v>
      </c>
      <c r="E328" s="16" t="s">
        <v>18</v>
      </c>
      <c r="F328" s="16" t="s">
        <v>20</v>
      </c>
      <c r="G328" s="7" t="n">
        <v>60</v>
      </c>
      <c r="H328" s="6" t="n">
        <v>68.5</v>
      </c>
      <c r="I328" s="6" t="n">
        <v>-4110</v>
      </c>
      <c r="J328" s="6" t="n">
        <v>-0</v>
      </c>
      <c r="K328" s="6" t="n">
        <v>-3.29</v>
      </c>
      <c r="L328" s="6" t="n">
        <v>-0</v>
      </c>
      <c r="M328" s="6" t="s">
        <f>=I328+J328+K328+L328</f>
      </c>
      <c r="N328" s="16"/>
      <c r="O328" s="16" t="s">
        <v>364</v>
      </c>
    </row>
    <row collapsed="false" customFormat="false" customHeight="false" hidden="false" ht="12.1" outlineLevel="0" r="329">
      <c r="A329" s="20" t="n">
        <v>45539.819351852</v>
      </c>
      <c r="B329" s="16" t="s">
        <v>248</v>
      </c>
      <c r="C329" s="16" t="s">
        <v>371</v>
      </c>
      <c r="D329" s="16" t="s">
        <v>240</v>
      </c>
      <c r="E329" s="16" t="s">
        <v>18</v>
      </c>
      <c r="F329" s="16" t="s">
        <v>20</v>
      </c>
      <c r="G329" s="7" t="n">
        <v>10</v>
      </c>
      <c r="H329" s="6" t="n">
        <v>31.07</v>
      </c>
      <c r="I329" s="6" t="n">
        <v>-310.7</v>
      </c>
      <c r="J329" s="6" t="n">
        <v>-0</v>
      </c>
      <c r="K329" s="6" t="n">
        <v>-0.25</v>
      </c>
      <c r="L329" s="6" t="n">
        <v>-0</v>
      </c>
      <c r="M329" s="6" t="s">
        <f>=I329+J329+K329+L329</f>
      </c>
      <c r="N329" s="16"/>
      <c r="O329" s="16" t="s">
        <v>364</v>
      </c>
    </row>
    <row collapsed="false" customFormat="false" customHeight="false" hidden="false" ht="12.1" outlineLevel="0" r="330">
      <c r="A330" s="29" t="n">
        <v>45539.823726852</v>
      </c>
      <c r="B330" s="30" t="s">
        <v>263</v>
      </c>
      <c r="C330" s="30" t="s">
        <v>393</v>
      </c>
      <c r="D330" s="30" t="s">
        <v>241</v>
      </c>
      <c r="E330" s="30" t="s">
        <v>62</v>
      </c>
      <c r="F330" s="30" t="s">
        <v>20</v>
      </c>
      <c r="G330" s="31" t="n">
        <v>-5000</v>
      </c>
      <c r="H330" s="32" t="n">
        <v>1.4681</v>
      </c>
      <c r="I330" s="32" t="n">
        <v>7340.5</v>
      </c>
      <c r="J330" s="32" t="n">
        <v>0</v>
      </c>
      <c r="K330" s="32" t="n">
        <v>-0</v>
      </c>
      <c r="L330" s="32" t="n">
        <v>-0</v>
      </c>
      <c r="M330" s="6" t="s">
        <f>=I330+J330+K330+L330</f>
      </c>
      <c r="N330" s="30"/>
      <c r="O330" s="30" t="s">
        <v>364</v>
      </c>
    </row>
    <row collapsed="false" customFormat="false" customHeight="false" hidden="false" ht="12.1" outlineLevel="0" r="331">
      <c r="A331" s="20" t="n">
        <v>45539.824409722</v>
      </c>
      <c r="B331" s="16" t="s">
        <v>260</v>
      </c>
      <c r="C331" s="16" t="s">
        <v>390</v>
      </c>
      <c r="D331" s="16" t="s">
        <v>240</v>
      </c>
      <c r="E331" s="16" t="s">
        <v>18</v>
      </c>
      <c r="F331" s="16" t="s">
        <v>20</v>
      </c>
      <c r="G331" s="7" t="n">
        <v>1500</v>
      </c>
      <c r="H331" s="6" t="n">
        <v>1.305</v>
      </c>
      <c r="I331" s="6" t="n">
        <v>-1957.5</v>
      </c>
      <c r="J331" s="6" t="n">
        <v>-0</v>
      </c>
      <c r="K331" s="6" t="n">
        <v>-1.57</v>
      </c>
      <c r="L331" s="6" t="n">
        <v>-0</v>
      </c>
      <c r="M331" s="6" t="s">
        <f>=I331+J331+K331+L331</f>
      </c>
      <c r="N331" s="16"/>
      <c r="O331" s="16" t="s">
        <v>364</v>
      </c>
    </row>
    <row collapsed="false" customFormat="false" customHeight="false" hidden="false" ht="12.1" outlineLevel="0" r="332">
      <c r="A332" s="20" t="n">
        <v>45539.825439815</v>
      </c>
      <c r="B332" s="16" t="s">
        <v>248</v>
      </c>
      <c r="C332" s="16" t="s">
        <v>371</v>
      </c>
      <c r="D332" s="16" t="s">
        <v>240</v>
      </c>
      <c r="E332" s="16" t="s">
        <v>18</v>
      </c>
      <c r="F332" s="16" t="s">
        <v>20</v>
      </c>
      <c r="G332" s="7" t="n">
        <v>60</v>
      </c>
      <c r="H332" s="6" t="n">
        <v>31.195</v>
      </c>
      <c r="I332" s="6" t="n">
        <v>-1871.7</v>
      </c>
      <c r="J332" s="6" t="n">
        <v>-0</v>
      </c>
      <c r="K332" s="6" t="n">
        <v>-1.5</v>
      </c>
      <c r="L332" s="6" t="n">
        <v>-0</v>
      </c>
      <c r="M332" s="6" t="s">
        <f>=I332+J332+K332+L332</f>
      </c>
      <c r="N332" s="16"/>
      <c r="O332" s="16" t="s">
        <v>364</v>
      </c>
    </row>
    <row collapsed="false" customFormat="false" customHeight="false" hidden="false" ht="12.1" outlineLevel="0" r="333">
      <c r="A333" s="20" t="n">
        <v>45539.82587963</v>
      </c>
      <c r="B333" s="16" t="s">
        <v>250</v>
      </c>
      <c r="C333" s="16" t="s">
        <v>374</v>
      </c>
      <c r="D333" s="16" t="s">
        <v>240</v>
      </c>
      <c r="E333" s="16" t="s">
        <v>18</v>
      </c>
      <c r="F333" s="16" t="s">
        <v>20</v>
      </c>
      <c r="G333" s="7" t="n">
        <v>40</v>
      </c>
      <c r="H333" s="6" t="n">
        <v>49.62</v>
      </c>
      <c r="I333" s="6" t="n">
        <v>-1984.8</v>
      </c>
      <c r="J333" s="6" t="n">
        <v>-0</v>
      </c>
      <c r="K333" s="6" t="n">
        <v>-1.58</v>
      </c>
      <c r="L333" s="6" t="n">
        <v>-0</v>
      </c>
      <c r="M333" s="6" t="s">
        <f>=I333+J333+K333+L333</f>
      </c>
      <c r="N333" s="16"/>
      <c r="O333" s="16" t="s">
        <v>364</v>
      </c>
    </row>
    <row collapsed="false" customFormat="false" customHeight="false" hidden="false" ht="12.1" outlineLevel="0" r="334">
      <c r="A334" s="20" t="n">
        <v>45539.826423611</v>
      </c>
      <c r="B334" s="16" t="s">
        <v>251</v>
      </c>
      <c r="C334" s="16" t="s">
        <v>375</v>
      </c>
      <c r="D334" s="16" t="s">
        <v>240</v>
      </c>
      <c r="E334" s="16" t="s">
        <v>18</v>
      </c>
      <c r="F334" s="16" t="s">
        <v>20</v>
      </c>
      <c r="G334" s="7" t="n">
        <v>2000</v>
      </c>
      <c r="H334" s="6" t="n">
        <v>0.648</v>
      </c>
      <c r="I334" s="6" t="n">
        <v>-1296</v>
      </c>
      <c r="J334" s="6" t="n">
        <v>-0</v>
      </c>
      <c r="K334" s="6" t="n">
        <v>-1.04</v>
      </c>
      <c r="L334" s="6" t="n">
        <v>-0</v>
      </c>
      <c r="M334" s="6" t="s">
        <f>=I334+J334+K334+L334</f>
      </c>
      <c r="N334" s="16"/>
      <c r="O334" s="16" t="s">
        <v>364</v>
      </c>
    </row>
    <row collapsed="false" customFormat="false" customHeight="false" hidden="false" ht="12.1" outlineLevel="0" r="335">
      <c r="A335" s="20" t="n">
        <v>45539.826736111</v>
      </c>
      <c r="B335" s="16" t="s">
        <v>248</v>
      </c>
      <c r="C335" s="16" t="s">
        <v>371</v>
      </c>
      <c r="D335" s="16" t="s">
        <v>240</v>
      </c>
      <c r="E335" s="16" t="s">
        <v>18</v>
      </c>
      <c r="F335" s="16" t="s">
        <v>20</v>
      </c>
      <c r="G335" s="7" t="n">
        <v>10</v>
      </c>
      <c r="H335" s="6" t="n">
        <v>31.155</v>
      </c>
      <c r="I335" s="6" t="n">
        <v>-311.55</v>
      </c>
      <c r="J335" s="6" t="n">
        <v>-0</v>
      </c>
      <c r="K335" s="6" t="n">
        <v>-0.16</v>
      </c>
      <c r="L335" s="6" t="n">
        <v>-0</v>
      </c>
      <c r="M335" s="6" t="s">
        <f>=I335+J335+K335+L335</f>
      </c>
      <c r="N335" s="16"/>
      <c r="O335" s="16" t="s">
        <v>364</v>
      </c>
    </row>
    <row collapsed="false" customFormat="false" customHeight="false" hidden="false" ht="12.1" outlineLevel="0" r="336">
      <c r="A336" s="20" t="n">
        <v>45539.827268519</v>
      </c>
      <c r="B336" s="16" t="s">
        <v>263</v>
      </c>
      <c r="C336" s="16" t="s">
        <v>393</v>
      </c>
      <c r="D336" s="16" t="s">
        <v>240</v>
      </c>
      <c r="E336" s="16" t="s">
        <v>62</v>
      </c>
      <c r="F336" s="16" t="s">
        <v>20</v>
      </c>
      <c r="G336" s="7" t="n">
        <v>130</v>
      </c>
      <c r="H336" s="6" t="n">
        <v>1.4682</v>
      </c>
      <c r="I336" s="6" t="n">
        <v>-190.87</v>
      </c>
      <c r="J336" s="6" t="n">
        <v>-0</v>
      </c>
      <c r="K336" s="6" t="n">
        <v>-0</v>
      </c>
      <c r="L336" s="6" t="n">
        <v>-0</v>
      </c>
      <c r="M336" s="6" t="s">
        <f>=I336+J336+K336+L336</f>
      </c>
      <c r="N336" s="16"/>
      <c r="O336" s="16" t="s">
        <v>364</v>
      </c>
    </row>
    <row collapsed="false" customFormat="false" customHeight="false" hidden="false" ht="12.1" outlineLevel="0" r="337">
      <c r="A337" s="29" t="n">
        <v>45540.44119213</v>
      </c>
      <c r="B337" s="30" t="s">
        <v>263</v>
      </c>
      <c r="C337" s="30" t="s">
        <v>393</v>
      </c>
      <c r="D337" s="30" t="s">
        <v>241</v>
      </c>
      <c r="E337" s="30" t="s">
        <v>62</v>
      </c>
      <c r="F337" s="30" t="s">
        <v>20</v>
      </c>
      <c r="G337" s="31" t="n">
        <v>-25130</v>
      </c>
      <c r="H337" s="32" t="n">
        <v>1.4689</v>
      </c>
      <c r="I337" s="32" t="n">
        <v>36913.46</v>
      </c>
      <c r="J337" s="32" t="n">
        <v>0</v>
      </c>
      <c r="K337" s="32" t="n">
        <v>-0</v>
      </c>
      <c r="L337" s="32" t="n">
        <v>-0</v>
      </c>
      <c r="M337" s="6" t="s">
        <f>=I337+J337+K337+L337</f>
      </c>
      <c r="N337" s="30"/>
      <c r="O337" s="30" t="s">
        <v>364</v>
      </c>
    </row>
    <row collapsed="false" customFormat="false" customHeight="false" hidden="false" ht="12.1" outlineLevel="0" r="338">
      <c r="A338" s="20" t="n">
        <v>45540.442164352</v>
      </c>
      <c r="B338" s="16" t="s">
        <v>283</v>
      </c>
      <c r="C338" s="16" t="s">
        <v>420</v>
      </c>
      <c r="D338" s="16" t="s">
        <v>240</v>
      </c>
      <c r="E338" s="16" t="s">
        <v>18</v>
      </c>
      <c r="F338" s="16" t="s">
        <v>20</v>
      </c>
      <c r="G338" s="7" t="n">
        <v>5</v>
      </c>
      <c r="H338" s="6" t="n">
        <v>829.5</v>
      </c>
      <c r="I338" s="6" t="n">
        <v>-4147.5</v>
      </c>
      <c r="J338" s="6" t="n">
        <v>-0</v>
      </c>
      <c r="K338" s="6" t="n">
        <v>-2.07</v>
      </c>
      <c r="L338" s="6" t="n">
        <v>-0</v>
      </c>
      <c r="M338" s="6" t="s">
        <f>=I338+J338+K338+L338</f>
      </c>
      <c r="N338" s="16"/>
      <c r="O338" s="16" t="s">
        <v>364</v>
      </c>
    </row>
    <row collapsed="false" customFormat="false" customHeight="false" hidden="false" ht="12.1" outlineLevel="0" r="339">
      <c r="A339" s="20" t="n">
        <v>45540.458842593</v>
      </c>
      <c r="B339" s="16" t="s">
        <v>260</v>
      </c>
      <c r="C339" s="16" t="s">
        <v>390</v>
      </c>
      <c r="D339" s="16" t="s">
        <v>240</v>
      </c>
      <c r="E339" s="16" t="s">
        <v>18</v>
      </c>
      <c r="F339" s="16" t="s">
        <v>20</v>
      </c>
      <c r="G339" s="7" t="n">
        <v>5000</v>
      </c>
      <c r="H339" s="6" t="n">
        <v>1.536</v>
      </c>
      <c r="I339" s="6" t="n">
        <v>-7680</v>
      </c>
      <c r="J339" s="6" t="n">
        <v>-0</v>
      </c>
      <c r="K339" s="6" t="n">
        <v>-3.84</v>
      </c>
      <c r="L339" s="6" t="n">
        <v>-0</v>
      </c>
      <c r="M339" s="6" t="s">
        <f>=I339+J339+K339+L339</f>
      </c>
      <c r="N339" s="16"/>
      <c r="O339" s="16" t="s">
        <v>364</v>
      </c>
    </row>
    <row collapsed="false" customFormat="false" customHeight="false" hidden="false" ht="12.1" outlineLevel="0" r="340">
      <c r="A340" s="20" t="n">
        <v>45540.460462963</v>
      </c>
      <c r="B340" s="16" t="s">
        <v>251</v>
      </c>
      <c r="C340" s="16" t="s">
        <v>375</v>
      </c>
      <c r="D340" s="16" t="s">
        <v>240</v>
      </c>
      <c r="E340" s="16" t="s">
        <v>18</v>
      </c>
      <c r="F340" s="16" t="s">
        <v>20</v>
      </c>
      <c r="G340" s="7" t="n">
        <v>15000</v>
      </c>
      <c r="H340" s="6" t="n">
        <v>0.6635</v>
      </c>
      <c r="I340" s="6" t="n">
        <v>-9952.5</v>
      </c>
      <c r="J340" s="6" t="n">
        <v>-0</v>
      </c>
      <c r="K340" s="6" t="n">
        <v>-7.97</v>
      </c>
      <c r="L340" s="6" t="n">
        <v>-0</v>
      </c>
      <c r="M340" s="6" t="s">
        <f>=I340+J340+K340+L340</f>
      </c>
      <c r="N340" s="16"/>
      <c r="O340" s="16" t="s">
        <v>364</v>
      </c>
    </row>
    <row collapsed="false" customFormat="false" customHeight="false" hidden="false" ht="12.1" outlineLevel="0" r="341">
      <c r="A341" s="20" t="n">
        <v>45540.469212963</v>
      </c>
      <c r="B341" s="16" t="s">
        <v>285</v>
      </c>
      <c r="C341" s="16" t="s">
        <v>423</v>
      </c>
      <c r="D341" s="16" t="s">
        <v>240</v>
      </c>
      <c r="E341" s="16" t="s">
        <v>18</v>
      </c>
      <c r="F341" s="16" t="s">
        <v>20</v>
      </c>
      <c r="G341" s="7" t="n">
        <v>5000</v>
      </c>
      <c r="H341" s="6" t="n">
        <v>0.6686</v>
      </c>
      <c r="I341" s="6" t="n">
        <v>-3343</v>
      </c>
      <c r="J341" s="6" t="n">
        <v>-0</v>
      </c>
      <c r="K341" s="6" t="n">
        <v>-2.68</v>
      </c>
      <c r="L341" s="6" t="n">
        <v>-0</v>
      </c>
      <c r="M341" s="6" t="s">
        <f>=I341+J341+K341+L341</f>
      </c>
      <c r="N341" s="16"/>
      <c r="O341" s="16" t="s">
        <v>364</v>
      </c>
    </row>
    <row collapsed="false" customFormat="false" customHeight="false" hidden="false" ht="12.1" outlineLevel="0" r="342">
      <c r="A342" s="20" t="n">
        <v>45540.658622685</v>
      </c>
      <c r="B342" s="16" t="s">
        <v>251</v>
      </c>
      <c r="C342" s="16" t="s">
        <v>375</v>
      </c>
      <c r="D342" s="16" t="s">
        <v>240</v>
      </c>
      <c r="E342" s="16" t="s">
        <v>18</v>
      </c>
      <c r="F342" s="16" t="s">
        <v>20</v>
      </c>
      <c r="G342" s="7" t="n">
        <v>17000</v>
      </c>
      <c r="H342" s="6" t="n">
        <v>0.6835</v>
      </c>
      <c r="I342" s="6" t="n">
        <v>-11619.5</v>
      </c>
      <c r="J342" s="6" t="n">
        <v>-0</v>
      </c>
      <c r="K342" s="6" t="n">
        <v>-9.29</v>
      </c>
      <c r="L342" s="6" t="n">
        <v>-0</v>
      </c>
      <c r="M342" s="6" t="s">
        <f>=I342+J342+K342+L342</f>
      </c>
      <c r="N342" s="16"/>
      <c r="O342" s="16" t="s">
        <v>364</v>
      </c>
    </row>
    <row collapsed="false" customFormat="false" customHeight="false" hidden="false" ht="12.1" outlineLevel="0" r="343">
      <c r="A343" s="20" t="n">
        <v>45540.660034722</v>
      </c>
      <c r="B343" s="16" t="s">
        <v>263</v>
      </c>
      <c r="C343" s="16" t="s">
        <v>393</v>
      </c>
      <c r="D343" s="16" t="s">
        <v>240</v>
      </c>
      <c r="E343" s="16" t="s">
        <v>62</v>
      </c>
      <c r="F343" s="16" t="s">
        <v>20</v>
      </c>
      <c r="G343" s="7" t="n">
        <v>125</v>
      </c>
      <c r="H343" s="6" t="n">
        <v>1.469</v>
      </c>
      <c r="I343" s="6" t="n">
        <v>-183.63</v>
      </c>
      <c r="J343" s="6" t="n">
        <v>-0</v>
      </c>
      <c r="K343" s="6" t="n">
        <v>-0</v>
      </c>
      <c r="L343" s="6" t="n">
        <v>-0</v>
      </c>
      <c r="M343" s="6" t="s">
        <f>=I343+J343+K343+L343</f>
      </c>
      <c r="N343" s="16"/>
      <c r="O343" s="16" t="s">
        <v>364</v>
      </c>
    </row>
    <row collapsed="false" customFormat="false" customHeight="false" hidden="false" ht="12.1" outlineLevel="0" r="344">
      <c r="A344" s="29" t="n">
        <v>45540.736597222</v>
      </c>
      <c r="B344" s="30" t="s">
        <v>248</v>
      </c>
      <c r="C344" s="30" t="s">
        <v>371</v>
      </c>
      <c r="D344" s="30" t="s">
        <v>241</v>
      </c>
      <c r="E344" s="30" t="s">
        <v>18</v>
      </c>
      <c r="F344" s="30" t="s">
        <v>20</v>
      </c>
      <c r="G344" s="31" t="n">
        <v>-130</v>
      </c>
      <c r="H344" s="32" t="n">
        <v>31.065</v>
      </c>
      <c r="I344" s="32" t="n">
        <v>4038.45</v>
      </c>
      <c r="J344" s="32" t="n">
        <v>0</v>
      </c>
      <c r="K344" s="32" t="n">
        <v>-3.23</v>
      </c>
      <c r="L344" s="32" t="n">
        <v>-0</v>
      </c>
      <c r="M344" s="6" t="s">
        <f>=I344+J344+K344+L344</f>
      </c>
      <c r="N344" s="30"/>
      <c r="O344" s="30" t="s">
        <v>364</v>
      </c>
    </row>
    <row collapsed="false" customFormat="false" customHeight="false" hidden="false" ht="12.1" outlineLevel="0" r="345">
      <c r="A345" s="20" t="n">
        <v>45540.738009259</v>
      </c>
      <c r="B345" s="16" t="s">
        <v>267</v>
      </c>
      <c r="C345" s="16" t="s">
        <v>398</v>
      </c>
      <c r="D345" s="16" t="s">
        <v>240</v>
      </c>
      <c r="E345" s="16" t="s">
        <v>18</v>
      </c>
      <c r="F345" s="16" t="s">
        <v>20</v>
      </c>
      <c r="G345" s="7" t="n">
        <v>50</v>
      </c>
      <c r="H345" s="6" t="n">
        <v>69.2</v>
      </c>
      <c r="I345" s="6" t="n">
        <v>-3460</v>
      </c>
      <c r="J345" s="6" t="n">
        <v>-0</v>
      </c>
      <c r="K345" s="6" t="n">
        <v>-2.77</v>
      </c>
      <c r="L345" s="6" t="n">
        <v>-0</v>
      </c>
      <c r="M345" s="6" t="s">
        <f>=I345+J345+K345+L345</f>
      </c>
      <c r="N345" s="16"/>
      <c r="O345" s="16" t="s">
        <v>364</v>
      </c>
    </row>
    <row collapsed="false" customFormat="false" customHeight="false" hidden="false" ht="12.1" outlineLevel="0" r="346">
      <c r="A346" s="29" t="n">
        <v>45540.743009259</v>
      </c>
      <c r="B346" s="30" t="s">
        <v>260</v>
      </c>
      <c r="C346" s="30" t="s">
        <v>390</v>
      </c>
      <c r="D346" s="30" t="s">
        <v>241</v>
      </c>
      <c r="E346" s="30" t="s">
        <v>18</v>
      </c>
      <c r="F346" s="30" t="s">
        <v>20</v>
      </c>
      <c r="G346" s="31" t="n">
        <v>-3000</v>
      </c>
      <c r="H346" s="32" t="n">
        <v>1.55</v>
      </c>
      <c r="I346" s="32" t="n">
        <v>4650</v>
      </c>
      <c r="J346" s="32" t="n">
        <v>0</v>
      </c>
      <c r="K346" s="32" t="n">
        <v>-3.72</v>
      </c>
      <c r="L346" s="32" t="n">
        <v>-0</v>
      </c>
      <c r="M346" s="6" t="s">
        <f>=I346+J346+K346+L346</f>
      </c>
      <c r="N346" s="30"/>
      <c r="O346" s="30" t="s">
        <v>364</v>
      </c>
    </row>
    <row collapsed="false" customFormat="false" customHeight="false" hidden="false" ht="12.1" outlineLevel="0" r="347">
      <c r="A347" s="29" t="n">
        <v>45540.743009259</v>
      </c>
      <c r="B347" s="30" t="s">
        <v>260</v>
      </c>
      <c r="C347" s="30" t="s">
        <v>390</v>
      </c>
      <c r="D347" s="30" t="s">
        <v>241</v>
      </c>
      <c r="E347" s="30" t="s">
        <v>18</v>
      </c>
      <c r="F347" s="30" t="s">
        <v>20</v>
      </c>
      <c r="G347" s="31" t="n">
        <v>-4500</v>
      </c>
      <c r="H347" s="32" t="n">
        <v>1.55</v>
      </c>
      <c r="I347" s="32" t="n">
        <v>6975</v>
      </c>
      <c r="J347" s="32" t="n">
        <v>0</v>
      </c>
      <c r="K347" s="32" t="n">
        <v>-5.58</v>
      </c>
      <c r="L347" s="32" t="n">
        <v>-0</v>
      </c>
      <c r="M347" s="6" t="s">
        <f>=I347+J347+K347+L347</f>
      </c>
      <c r="N347" s="30"/>
      <c r="O347" s="30" t="s">
        <v>364</v>
      </c>
    </row>
    <row collapsed="false" customFormat="false" customHeight="false" hidden="false" ht="12.1" outlineLevel="0" r="348">
      <c r="A348" s="20" t="n">
        <v>45540.787280093</v>
      </c>
      <c r="B348" s="16" t="s">
        <v>260</v>
      </c>
      <c r="C348" s="16" t="s">
        <v>390</v>
      </c>
      <c r="D348" s="16" t="s">
        <v>240</v>
      </c>
      <c r="E348" s="16" t="s">
        <v>18</v>
      </c>
      <c r="F348" s="16" t="s">
        <v>20</v>
      </c>
      <c r="G348" s="7" t="n">
        <v>100</v>
      </c>
      <c r="H348" s="6" t="n">
        <v>1.579</v>
      </c>
      <c r="I348" s="6" t="n">
        <v>-157.9</v>
      </c>
      <c r="J348" s="6" t="n">
        <v>-0</v>
      </c>
      <c r="K348" s="6" t="n">
        <v>-0.13</v>
      </c>
      <c r="L348" s="6" t="n">
        <v>-0</v>
      </c>
      <c r="M348" s="6" t="s">
        <f>=I348+J348+K348+L348</f>
      </c>
      <c r="N348" s="16"/>
      <c r="O348" s="16" t="s">
        <v>364</v>
      </c>
    </row>
    <row collapsed="false" customFormat="false" customHeight="false" hidden="false" ht="12.1" outlineLevel="0" r="349">
      <c r="A349" s="20" t="n">
        <v>45540.8021875</v>
      </c>
      <c r="B349" s="16" t="s">
        <v>260</v>
      </c>
      <c r="C349" s="16" t="s">
        <v>390</v>
      </c>
      <c r="D349" s="16" t="s">
        <v>240</v>
      </c>
      <c r="E349" s="16" t="s">
        <v>18</v>
      </c>
      <c r="F349" s="16" t="s">
        <v>20</v>
      </c>
      <c r="G349" s="7" t="n">
        <v>2000</v>
      </c>
      <c r="H349" s="6" t="n">
        <v>1.596</v>
      </c>
      <c r="I349" s="6" t="n">
        <v>-3192</v>
      </c>
      <c r="J349" s="6" t="n">
        <v>-0</v>
      </c>
      <c r="K349" s="6" t="n">
        <v>-2.08</v>
      </c>
      <c r="L349" s="6" t="n">
        <v>-0</v>
      </c>
      <c r="M349" s="6" t="s">
        <f>=I349+J349+K349+L349</f>
      </c>
      <c r="N349" s="16"/>
      <c r="O349" s="16" t="s">
        <v>364</v>
      </c>
    </row>
    <row collapsed="false" customFormat="false" customHeight="false" hidden="false" ht="12.1" outlineLevel="0" r="350">
      <c r="A350" s="20" t="n">
        <v>45540.822673611</v>
      </c>
      <c r="B350" s="16" t="s">
        <v>260</v>
      </c>
      <c r="C350" s="16" t="s">
        <v>390</v>
      </c>
      <c r="D350" s="16" t="s">
        <v>240</v>
      </c>
      <c r="E350" s="16" t="s">
        <v>18</v>
      </c>
      <c r="F350" s="16" t="s">
        <v>20</v>
      </c>
      <c r="G350" s="7" t="n">
        <v>1000</v>
      </c>
      <c r="H350" s="6" t="n">
        <v>1.575</v>
      </c>
      <c r="I350" s="6" t="n">
        <v>-1575</v>
      </c>
      <c r="J350" s="6" t="n">
        <v>-0</v>
      </c>
      <c r="K350" s="6" t="n">
        <v>-0.79</v>
      </c>
      <c r="L350" s="6" t="n">
        <v>-0</v>
      </c>
      <c r="M350" s="6" t="s">
        <f>=I350+J350+K350+L350</f>
      </c>
      <c r="N350" s="16"/>
      <c r="O350" s="16" t="s">
        <v>364</v>
      </c>
    </row>
    <row collapsed="false" customFormat="false" customHeight="false" hidden="false" ht="12.1" outlineLevel="0" r="351">
      <c r="A351" s="20" t="n">
        <v>45540.875324074</v>
      </c>
      <c r="B351" s="16" t="s">
        <v>260</v>
      </c>
      <c r="C351" s="16" t="s">
        <v>390</v>
      </c>
      <c r="D351" s="16" t="s">
        <v>240</v>
      </c>
      <c r="E351" s="16" t="s">
        <v>18</v>
      </c>
      <c r="F351" s="16" t="s">
        <v>20</v>
      </c>
      <c r="G351" s="7" t="n">
        <v>4000</v>
      </c>
      <c r="H351" s="6" t="n">
        <v>1.644</v>
      </c>
      <c r="I351" s="6" t="n">
        <v>-6576</v>
      </c>
      <c r="J351" s="6" t="n">
        <v>-0</v>
      </c>
      <c r="K351" s="6" t="n">
        <v>-5.26</v>
      </c>
      <c r="L351" s="6" t="n">
        <v>-0</v>
      </c>
      <c r="M351" s="6" t="s">
        <f>=I351+J351+K351+L351</f>
      </c>
      <c r="N351" s="16"/>
      <c r="O351" s="16" t="s">
        <v>364</v>
      </c>
    </row>
    <row collapsed="false" customFormat="false" customHeight="false" hidden="false" ht="12.1" outlineLevel="0" r="352">
      <c r="A352" s="20" t="n">
        <v>45540.875706019</v>
      </c>
      <c r="B352" s="16" t="s">
        <v>260</v>
      </c>
      <c r="C352" s="16" t="s">
        <v>390</v>
      </c>
      <c r="D352" s="16" t="s">
        <v>240</v>
      </c>
      <c r="E352" s="16" t="s">
        <v>18</v>
      </c>
      <c r="F352" s="16" t="s">
        <v>20</v>
      </c>
      <c r="G352" s="7" t="n">
        <v>300</v>
      </c>
      <c r="H352" s="6" t="n">
        <v>1.636</v>
      </c>
      <c r="I352" s="6" t="n">
        <v>-490.8</v>
      </c>
      <c r="J352" s="6" t="n">
        <v>-0</v>
      </c>
      <c r="K352" s="6" t="n">
        <v>-0.39</v>
      </c>
      <c r="L352" s="6" t="n">
        <v>-0</v>
      </c>
      <c r="M352" s="6" t="s">
        <f>=I352+J352+K352+L352</f>
      </c>
      <c r="N352" s="16"/>
      <c r="O352" s="16" t="s">
        <v>364</v>
      </c>
    </row>
    <row collapsed="false" customFormat="false" customHeight="false" hidden="false" ht="12.1" outlineLevel="0" r="353">
      <c r="A353" s="20" t="n">
        <v>45540.876053241</v>
      </c>
      <c r="B353" s="16" t="s">
        <v>260</v>
      </c>
      <c r="C353" s="16" t="s">
        <v>390</v>
      </c>
      <c r="D353" s="16" t="s">
        <v>240</v>
      </c>
      <c r="E353" s="16" t="s">
        <v>18</v>
      </c>
      <c r="F353" s="16" t="s">
        <v>20</v>
      </c>
      <c r="G353" s="7" t="n">
        <v>100</v>
      </c>
      <c r="H353" s="6" t="n">
        <v>1.634</v>
      </c>
      <c r="I353" s="6" t="n">
        <v>-163.4</v>
      </c>
      <c r="J353" s="6" t="n">
        <v>-0</v>
      </c>
      <c r="K353" s="6" t="n">
        <v>-0.13</v>
      </c>
      <c r="L353" s="6" t="n">
        <v>-0</v>
      </c>
      <c r="M353" s="6" t="s">
        <f>=I353+J353+K353+L353</f>
      </c>
      <c r="N353" s="16"/>
      <c r="O353" s="16" t="s">
        <v>364</v>
      </c>
    </row>
    <row collapsed="false" customFormat="false" customHeight="false" hidden="false" ht="12.1" outlineLevel="0" r="354">
      <c r="A354" s="29" t="n">
        <v>45541.50818287</v>
      </c>
      <c r="B354" s="30" t="s">
        <v>260</v>
      </c>
      <c r="C354" s="30" t="s">
        <v>390</v>
      </c>
      <c r="D354" s="30" t="s">
        <v>241</v>
      </c>
      <c r="E354" s="30" t="s">
        <v>18</v>
      </c>
      <c r="F354" s="30" t="s">
        <v>20</v>
      </c>
      <c r="G354" s="31" t="n">
        <v>-7500</v>
      </c>
      <c r="H354" s="32" t="n">
        <v>1.553</v>
      </c>
      <c r="I354" s="32" t="n">
        <v>11647.5</v>
      </c>
      <c r="J354" s="32" t="n">
        <v>0</v>
      </c>
      <c r="K354" s="32" t="n">
        <v>-9.32</v>
      </c>
      <c r="L354" s="32" t="n">
        <v>-0</v>
      </c>
      <c r="M354" s="6" t="s">
        <f>=I354+J354+K354+L354</f>
      </c>
      <c r="N354" s="30"/>
      <c r="O354" s="30" t="s">
        <v>364</v>
      </c>
    </row>
    <row collapsed="false" customFormat="false" customHeight="false" hidden="false" ht="12.1" outlineLevel="0" r="355">
      <c r="A355" s="20" t="n">
        <v>45541.514444444</v>
      </c>
      <c r="B355" s="16" t="s">
        <v>260</v>
      </c>
      <c r="C355" s="16" t="s">
        <v>390</v>
      </c>
      <c r="D355" s="16" t="s">
        <v>240</v>
      </c>
      <c r="E355" s="16" t="s">
        <v>18</v>
      </c>
      <c r="F355" s="16" t="s">
        <v>20</v>
      </c>
      <c r="G355" s="7" t="n">
        <v>100</v>
      </c>
      <c r="H355" s="6" t="n">
        <v>1.545</v>
      </c>
      <c r="I355" s="6" t="n">
        <v>-154.5</v>
      </c>
      <c r="J355" s="6" t="n">
        <v>-0</v>
      </c>
      <c r="K355" s="6" t="n">
        <v>-0.13</v>
      </c>
      <c r="L355" s="6" t="n">
        <v>-0</v>
      </c>
      <c r="M355" s="6" t="s">
        <f>=I355+J355+K355+L355</f>
      </c>
      <c r="N355" s="16"/>
      <c r="O355" s="16" t="s">
        <v>364</v>
      </c>
    </row>
    <row collapsed="false" customFormat="false" customHeight="false" hidden="false" ht="12.1" outlineLevel="0" r="356">
      <c r="A356" s="20" t="n">
        <v>45541.656446759</v>
      </c>
      <c r="B356" s="16" t="s">
        <v>260</v>
      </c>
      <c r="C356" s="16" t="s">
        <v>390</v>
      </c>
      <c r="D356" s="16" t="s">
        <v>240</v>
      </c>
      <c r="E356" s="16" t="s">
        <v>18</v>
      </c>
      <c r="F356" s="16" t="s">
        <v>20</v>
      </c>
      <c r="G356" s="7" t="n">
        <v>2500</v>
      </c>
      <c r="H356" s="6" t="n">
        <v>1.614</v>
      </c>
      <c r="I356" s="6" t="n">
        <v>-4035</v>
      </c>
      <c r="J356" s="6" t="n">
        <v>-0</v>
      </c>
      <c r="K356" s="6" t="n">
        <v>-3.23</v>
      </c>
      <c r="L356" s="6" t="n">
        <v>-0</v>
      </c>
      <c r="M356" s="6" t="s">
        <f>=I356+J356+K356+L356</f>
      </c>
      <c r="N356" s="16"/>
      <c r="O356" s="16" t="s">
        <v>364</v>
      </c>
    </row>
    <row collapsed="false" customFormat="false" customHeight="false" hidden="false" ht="12.1" outlineLevel="0" r="357">
      <c r="A357" s="20" t="n">
        <v>45541.659039352</v>
      </c>
      <c r="B357" s="16" t="s">
        <v>251</v>
      </c>
      <c r="C357" s="16" t="s">
        <v>375</v>
      </c>
      <c r="D357" s="16" t="s">
        <v>240</v>
      </c>
      <c r="E357" s="16" t="s">
        <v>18</v>
      </c>
      <c r="F357" s="16" t="s">
        <v>20</v>
      </c>
      <c r="G357" s="7" t="n">
        <v>11000</v>
      </c>
      <c r="H357" s="6" t="n">
        <v>0.6545</v>
      </c>
      <c r="I357" s="6" t="n">
        <v>-7199.5</v>
      </c>
      <c r="J357" s="6" t="n">
        <v>-0</v>
      </c>
      <c r="K357" s="6" t="n">
        <v>-5.76</v>
      </c>
      <c r="L357" s="6" t="n">
        <v>-0</v>
      </c>
      <c r="M357" s="6" t="s">
        <f>=I357+J357+K357+L357</f>
      </c>
      <c r="N357" s="16"/>
      <c r="O357" s="16" t="s">
        <v>364</v>
      </c>
    </row>
    <row collapsed="false" customFormat="false" customHeight="false" hidden="false" ht="12.1" outlineLevel="0" r="358">
      <c r="A358" s="20" t="n">
        <v>45541.660185185</v>
      </c>
      <c r="B358" s="16" t="s">
        <v>263</v>
      </c>
      <c r="C358" s="16" t="s">
        <v>393</v>
      </c>
      <c r="D358" s="16" t="s">
        <v>240</v>
      </c>
      <c r="E358" s="16" t="s">
        <v>62</v>
      </c>
      <c r="F358" s="16" t="s">
        <v>20</v>
      </c>
      <c r="G358" s="7" t="n">
        <v>169</v>
      </c>
      <c r="H358" s="6" t="n">
        <v>1.4714</v>
      </c>
      <c r="I358" s="6" t="n">
        <v>-248.67</v>
      </c>
      <c r="J358" s="6" t="n">
        <v>-0</v>
      </c>
      <c r="K358" s="6" t="n">
        <v>-0</v>
      </c>
      <c r="L358" s="6" t="n">
        <v>-0</v>
      </c>
      <c r="M358" s="6" t="s">
        <f>=I358+J358+K358+L358</f>
      </c>
      <c r="N358" s="16"/>
      <c r="O358" s="16" t="s">
        <v>364</v>
      </c>
    </row>
    <row collapsed="false" customFormat="false" customHeight="false" hidden="false" ht="12.1" outlineLevel="0" r="359">
      <c r="A359" s="29" t="n">
        <v>45547.467696759</v>
      </c>
      <c r="B359" s="30" t="s">
        <v>260</v>
      </c>
      <c r="C359" s="30" t="s">
        <v>390</v>
      </c>
      <c r="D359" s="30" t="s">
        <v>241</v>
      </c>
      <c r="E359" s="30" t="s">
        <v>18</v>
      </c>
      <c r="F359" s="30" t="s">
        <v>20</v>
      </c>
      <c r="G359" s="31" t="n">
        <v>-2600</v>
      </c>
      <c r="H359" s="32" t="n">
        <v>1.394</v>
      </c>
      <c r="I359" s="32" t="n">
        <v>3624.4</v>
      </c>
      <c r="J359" s="32" t="n">
        <v>0</v>
      </c>
      <c r="K359" s="32" t="n">
        <v>-2.9</v>
      </c>
      <c r="L359" s="32" t="n">
        <v>-0</v>
      </c>
      <c r="M359" s="6" t="s">
        <f>=I359+J359+K359+L359</f>
      </c>
      <c r="N359" s="30"/>
      <c r="O359" s="30" t="s">
        <v>364</v>
      </c>
    </row>
    <row collapsed="false" customFormat="false" customHeight="false" hidden="false" ht="12.1" outlineLevel="0" r="360">
      <c r="A360" s="29" t="n">
        <v>45548.848993056</v>
      </c>
      <c r="B360" s="30" t="s">
        <v>43</v>
      </c>
      <c r="C360" s="30" t="s">
        <v>422</v>
      </c>
      <c r="D360" s="30" t="s">
        <v>241</v>
      </c>
      <c r="E360" s="30" t="s">
        <v>18</v>
      </c>
      <c r="F360" s="30" t="s">
        <v>20</v>
      </c>
      <c r="G360" s="31" t="n">
        <v>-1</v>
      </c>
      <c r="H360" s="32" t="n">
        <v>3909.5</v>
      </c>
      <c r="I360" s="32" t="n">
        <v>3909.5</v>
      </c>
      <c r="J360" s="32" t="n">
        <v>0</v>
      </c>
      <c r="K360" s="32" t="n">
        <v>-3.12</v>
      </c>
      <c r="L360" s="32" t="n">
        <v>-0</v>
      </c>
      <c r="M360" s="6" t="s">
        <f>=I360+J360+K360+L360</f>
      </c>
      <c r="N360" s="30"/>
      <c r="O360" s="30" t="s">
        <v>364</v>
      </c>
    </row>
    <row collapsed="false" customFormat="false" customHeight="false" hidden="false" ht="12.1" outlineLevel="0" r="361">
      <c r="A361" s="20" t="n">
        <v>45548.850173611</v>
      </c>
      <c r="B361" s="16" t="s">
        <v>263</v>
      </c>
      <c r="C361" s="16" t="s">
        <v>393</v>
      </c>
      <c r="D361" s="16" t="s">
        <v>240</v>
      </c>
      <c r="E361" s="16" t="s">
        <v>62</v>
      </c>
      <c r="F361" s="16" t="s">
        <v>20</v>
      </c>
      <c r="G361" s="7" t="n">
        <v>4925</v>
      </c>
      <c r="H361" s="6" t="n">
        <v>1.476899</v>
      </c>
      <c r="I361" s="6" t="n">
        <v>-7273.73</v>
      </c>
      <c r="J361" s="6" t="n">
        <v>-0</v>
      </c>
      <c r="K361" s="6" t="n">
        <v>-0</v>
      </c>
      <c r="L361" s="6" t="n">
        <v>-0</v>
      </c>
      <c r="M361" s="6" t="s">
        <f>=I361+J361+K361+L361</f>
      </c>
      <c r="N361" s="16"/>
      <c r="O361" s="16" t="s">
        <v>364</v>
      </c>
    </row>
    <row collapsed="false" customFormat="false" customHeight="false" hidden="false" ht="12.1" outlineLevel="0" r="362">
      <c r="A362" s="20" t="n">
        <v>45548.850543981</v>
      </c>
      <c r="B362" s="16" t="s">
        <v>263</v>
      </c>
      <c r="C362" s="16" t="s">
        <v>393</v>
      </c>
      <c r="D362" s="16" t="s">
        <v>240</v>
      </c>
      <c r="E362" s="16" t="s">
        <v>62</v>
      </c>
      <c r="F362" s="16" t="s">
        <v>20</v>
      </c>
      <c r="G362" s="7" t="n">
        <v>147</v>
      </c>
      <c r="H362" s="6" t="n">
        <v>1.476871</v>
      </c>
      <c r="I362" s="6" t="n">
        <v>-217.1</v>
      </c>
      <c r="J362" s="6" t="n">
        <v>-0</v>
      </c>
      <c r="K362" s="6" t="n">
        <v>-0</v>
      </c>
      <c r="L362" s="6" t="n">
        <v>-0</v>
      </c>
      <c r="M362" s="6" t="s">
        <f>=I362+J362+K362+L362</f>
      </c>
      <c r="N362" s="16"/>
      <c r="O362" s="16" t="s">
        <v>364</v>
      </c>
    </row>
    <row collapsed="false" customFormat="false" customHeight="false" hidden="false" ht="12.1" outlineLevel="0" r="363">
      <c r="A363" s="20" t="n">
        <v>45548.850810185</v>
      </c>
      <c r="B363" s="16" t="s">
        <v>263</v>
      </c>
      <c r="C363" s="16" t="s">
        <v>393</v>
      </c>
      <c r="D363" s="16" t="s">
        <v>240</v>
      </c>
      <c r="E363" s="16" t="s">
        <v>62</v>
      </c>
      <c r="F363" s="16" t="s">
        <v>20</v>
      </c>
      <c r="G363" s="7" t="n">
        <v>26</v>
      </c>
      <c r="H363" s="6" t="n">
        <v>1.476923</v>
      </c>
      <c r="I363" s="6" t="n">
        <v>-38.4</v>
      </c>
      <c r="J363" s="6" t="n">
        <v>-0</v>
      </c>
      <c r="K363" s="6" t="n">
        <v>-0</v>
      </c>
      <c r="L363" s="6" t="n">
        <v>-0</v>
      </c>
      <c r="M363" s="6" t="s">
        <f>=I363+J363+K363+L363</f>
      </c>
      <c r="N363" s="16"/>
      <c r="O363" s="16" t="s">
        <v>364</v>
      </c>
    </row>
    <row collapsed="false" customFormat="false" customHeight="false" hidden="false" ht="12.1" outlineLevel="0" r="364">
      <c r="A364" s="29" t="n">
        <v>45551.561180556</v>
      </c>
      <c r="B364" s="30" t="s">
        <v>263</v>
      </c>
      <c r="C364" s="30" t="s">
        <v>393</v>
      </c>
      <c r="D364" s="30" t="s">
        <v>241</v>
      </c>
      <c r="E364" s="30" t="s">
        <v>62</v>
      </c>
      <c r="F364" s="30" t="s">
        <v>20</v>
      </c>
      <c r="G364" s="31" t="n">
        <v>-5392</v>
      </c>
      <c r="H364" s="32" t="n">
        <v>1.4775</v>
      </c>
      <c r="I364" s="32" t="n">
        <v>7966.68</v>
      </c>
      <c r="J364" s="32" t="n">
        <v>0</v>
      </c>
      <c r="K364" s="32" t="n">
        <v>-0</v>
      </c>
      <c r="L364" s="32" t="n">
        <v>-0</v>
      </c>
      <c r="M364" s="6" t="s">
        <f>=I364+J364+K364+L364</f>
      </c>
      <c r="N364" s="30"/>
      <c r="O364" s="30" t="s">
        <v>364</v>
      </c>
    </row>
    <row collapsed="false" customFormat="false" customHeight="false" hidden="false" ht="12.1" outlineLevel="0" r="365">
      <c r="A365" s="20" t="n">
        <v>45551.56724537</v>
      </c>
      <c r="B365" s="16" t="s">
        <v>283</v>
      </c>
      <c r="C365" s="16" t="s">
        <v>420</v>
      </c>
      <c r="D365" s="16" t="s">
        <v>240</v>
      </c>
      <c r="E365" s="16" t="s">
        <v>18</v>
      </c>
      <c r="F365" s="16" t="s">
        <v>20</v>
      </c>
      <c r="G365" s="7" t="n">
        <v>9</v>
      </c>
      <c r="H365" s="6" t="n">
        <v>830.3</v>
      </c>
      <c r="I365" s="6" t="n">
        <v>-7472.7</v>
      </c>
      <c r="J365" s="6" t="n">
        <v>-0</v>
      </c>
      <c r="K365" s="6" t="n">
        <v>-5.98</v>
      </c>
      <c r="L365" s="6" t="n">
        <v>-0</v>
      </c>
      <c r="M365" s="6" t="s">
        <f>=I365+J365+K365+L365</f>
      </c>
      <c r="N365" s="16"/>
      <c r="O365" s="16" t="s">
        <v>364</v>
      </c>
    </row>
    <row collapsed="false" customFormat="false" customHeight="false" hidden="false" ht="12.1" outlineLevel="0" r="366">
      <c r="A366" s="29" t="n">
        <v>45554.479826389</v>
      </c>
      <c r="B366" s="30" t="s">
        <v>251</v>
      </c>
      <c r="C366" s="30" t="s">
        <v>375</v>
      </c>
      <c r="D366" s="30" t="s">
        <v>241</v>
      </c>
      <c r="E366" s="30" t="s">
        <v>18</v>
      </c>
      <c r="F366" s="30" t="s">
        <v>20</v>
      </c>
      <c r="G366" s="31" t="n">
        <v>-50000</v>
      </c>
      <c r="H366" s="32" t="n">
        <v>0.72</v>
      </c>
      <c r="I366" s="32" t="n">
        <v>36000</v>
      </c>
      <c r="J366" s="32" t="n">
        <v>0</v>
      </c>
      <c r="K366" s="32" t="n">
        <v>-28.8</v>
      </c>
      <c r="L366" s="32" t="n">
        <v>-0</v>
      </c>
      <c r="M366" s="6" t="s">
        <f>=I366+J366+K366+L366</f>
      </c>
      <c r="N366" s="30"/>
      <c r="O366" s="30" t="s">
        <v>364</v>
      </c>
    </row>
    <row collapsed="false" customFormat="false" customHeight="false" hidden="false" ht="12.1" outlineLevel="0" r="367">
      <c r="A367" s="20" t="n">
        <v>45554.512256944</v>
      </c>
      <c r="B367" s="16" t="s">
        <v>283</v>
      </c>
      <c r="C367" s="16" t="s">
        <v>420</v>
      </c>
      <c r="D367" s="16" t="s">
        <v>240</v>
      </c>
      <c r="E367" s="16" t="s">
        <v>18</v>
      </c>
      <c r="F367" s="16" t="s">
        <v>20</v>
      </c>
      <c r="G367" s="7" t="n">
        <v>12</v>
      </c>
      <c r="H367" s="6" t="n">
        <v>837</v>
      </c>
      <c r="I367" s="6" t="n">
        <v>-10044</v>
      </c>
      <c r="J367" s="6" t="n">
        <v>-0</v>
      </c>
      <c r="K367" s="6" t="n">
        <v>-8.03</v>
      </c>
      <c r="L367" s="6" t="n">
        <v>-0</v>
      </c>
      <c r="M367" s="6" t="s">
        <f>=I367+J367+K367+L367</f>
      </c>
      <c r="N367" s="16"/>
      <c r="O367" s="16" t="s">
        <v>364</v>
      </c>
    </row>
    <row collapsed="false" customFormat="false" customHeight="false" hidden="false" ht="12.1" outlineLevel="0" r="368">
      <c r="A368" s="20" t="n">
        <v>45554.512256944</v>
      </c>
      <c r="B368" s="16" t="s">
        <v>283</v>
      </c>
      <c r="C368" s="16" t="s">
        <v>420</v>
      </c>
      <c r="D368" s="16" t="s">
        <v>240</v>
      </c>
      <c r="E368" s="16" t="s">
        <v>18</v>
      </c>
      <c r="F368" s="16" t="s">
        <v>20</v>
      </c>
      <c r="G368" s="7" t="n">
        <v>14</v>
      </c>
      <c r="H368" s="6" t="n">
        <v>837</v>
      </c>
      <c r="I368" s="6" t="n">
        <v>-11718</v>
      </c>
      <c r="J368" s="6" t="n">
        <v>-0</v>
      </c>
      <c r="K368" s="6" t="n">
        <v>-9.37</v>
      </c>
      <c r="L368" s="6" t="n">
        <v>-0</v>
      </c>
      <c r="M368" s="6" t="s">
        <f>=I368+J368+K368+L368</f>
      </c>
      <c r="N368" s="16"/>
      <c r="O368" s="16" t="s">
        <v>364</v>
      </c>
    </row>
    <row collapsed="false" customFormat="false" customHeight="false" hidden="false" ht="12.1" outlineLevel="0" r="369">
      <c r="A369" s="20" t="n">
        <v>45554.512696759</v>
      </c>
      <c r="B369" s="16" t="s">
        <v>283</v>
      </c>
      <c r="C369" s="16" t="s">
        <v>420</v>
      </c>
      <c r="D369" s="16" t="s">
        <v>240</v>
      </c>
      <c r="E369" s="16" t="s">
        <v>18</v>
      </c>
      <c r="F369" s="16" t="s">
        <v>20</v>
      </c>
      <c r="G369" s="7" t="n">
        <v>1</v>
      </c>
      <c r="H369" s="6" t="n">
        <v>837</v>
      </c>
      <c r="I369" s="6" t="n">
        <v>-837</v>
      </c>
      <c r="J369" s="6" t="n">
        <v>-0</v>
      </c>
      <c r="K369" s="6" t="n">
        <v>-0.42</v>
      </c>
      <c r="L369" s="6" t="n">
        <v>-0</v>
      </c>
      <c r="M369" s="6" t="s">
        <f>=I369+J369+K369+L369</f>
      </c>
      <c r="N369" s="16"/>
      <c r="O369" s="16" t="s">
        <v>364</v>
      </c>
    </row>
    <row collapsed="false" customFormat="false" customHeight="false" hidden="false" ht="12.1" outlineLevel="0" r="370">
      <c r="A370" s="20" t="n">
        <v>45554.513310185</v>
      </c>
      <c r="B370" s="16" t="s">
        <v>283</v>
      </c>
      <c r="C370" s="16" t="s">
        <v>420</v>
      </c>
      <c r="D370" s="16" t="s">
        <v>240</v>
      </c>
      <c r="E370" s="16" t="s">
        <v>18</v>
      </c>
      <c r="F370" s="16" t="s">
        <v>20</v>
      </c>
      <c r="G370" s="7" t="n">
        <v>4</v>
      </c>
      <c r="H370" s="6" t="n">
        <v>837</v>
      </c>
      <c r="I370" s="6" t="n">
        <v>-3348</v>
      </c>
      <c r="J370" s="6" t="n">
        <v>-0</v>
      </c>
      <c r="K370" s="6" t="n">
        <v>-1.67</v>
      </c>
      <c r="L370" s="6" t="n">
        <v>-0</v>
      </c>
      <c r="M370" s="6" t="s">
        <f>=I370+J370+K370+L370</f>
      </c>
      <c r="N370" s="16"/>
      <c r="O370" s="16" t="s">
        <v>364</v>
      </c>
    </row>
    <row collapsed="false" customFormat="false" customHeight="false" hidden="false" ht="12.1" outlineLevel="0" r="371">
      <c r="A371" s="20" t="n">
        <v>45554.513657407</v>
      </c>
      <c r="B371" s="16" t="s">
        <v>283</v>
      </c>
      <c r="C371" s="16" t="s">
        <v>420</v>
      </c>
      <c r="D371" s="16" t="s">
        <v>240</v>
      </c>
      <c r="E371" s="16" t="s">
        <v>18</v>
      </c>
      <c r="F371" s="16" t="s">
        <v>20</v>
      </c>
      <c r="G371" s="7" t="n">
        <v>12</v>
      </c>
      <c r="H371" s="6" t="n">
        <v>837</v>
      </c>
      <c r="I371" s="6" t="n">
        <v>-10044</v>
      </c>
      <c r="J371" s="6" t="n">
        <v>-0</v>
      </c>
      <c r="K371" s="6" t="n">
        <v>-5.02</v>
      </c>
      <c r="L371" s="6" t="n">
        <v>-0</v>
      </c>
      <c r="M371" s="6" t="s">
        <f>=I371+J371+K371+L371</f>
      </c>
      <c r="N371" s="16"/>
      <c r="O371" s="16" t="s">
        <v>364</v>
      </c>
    </row>
    <row collapsed="false" customFormat="false" customHeight="false" hidden="false" ht="12.1" outlineLevel="0" r="372">
      <c r="A372" s="29" t="n">
        <v>45554.515208333</v>
      </c>
      <c r="B372" s="30" t="s">
        <v>250</v>
      </c>
      <c r="C372" s="30" t="s">
        <v>374</v>
      </c>
      <c r="D372" s="30" t="s">
        <v>241</v>
      </c>
      <c r="E372" s="30" t="s">
        <v>18</v>
      </c>
      <c r="F372" s="30" t="s">
        <v>20</v>
      </c>
      <c r="G372" s="31" t="n">
        <v>-70</v>
      </c>
      <c r="H372" s="32" t="n">
        <v>53.07</v>
      </c>
      <c r="I372" s="32" t="n">
        <v>3714.9</v>
      </c>
      <c r="J372" s="32" t="n">
        <v>0</v>
      </c>
      <c r="K372" s="32" t="n">
        <v>-2.97</v>
      </c>
      <c r="L372" s="32" t="n">
        <v>-0</v>
      </c>
      <c r="M372" s="6" t="s">
        <f>=I372+J372+K372+L372</f>
      </c>
      <c r="N372" s="30"/>
      <c r="O372" s="30" t="s">
        <v>364</v>
      </c>
    </row>
    <row collapsed="false" customFormat="false" customHeight="false" hidden="false" ht="12.1" outlineLevel="0" r="373">
      <c r="A373" s="29" t="n">
        <v>45554.580381944</v>
      </c>
      <c r="B373" s="30" t="s">
        <v>254</v>
      </c>
      <c r="C373" s="30" t="s">
        <v>381</v>
      </c>
      <c r="D373" s="30" t="s">
        <v>241</v>
      </c>
      <c r="E373" s="30" t="s">
        <v>18</v>
      </c>
      <c r="F373" s="30" t="s">
        <v>20</v>
      </c>
      <c r="G373" s="31" t="n">
        <v>-2</v>
      </c>
      <c r="H373" s="32" t="n">
        <v>1002.4</v>
      </c>
      <c r="I373" s="32" t="n">
        <v>2004.8</v>
      </c>
      <c r="J373" s="32" t="n">
        <v>0</v>
      </c>
      <c r="K373" s="32" t="n">
        <v>-1</v>
      </c>
      <c r="L373" s="32" t="n">
        <v>-0</v>
      </c>
      <c r="M373" s="6" t="s">
        <f>=I373+J373+K373+L373</f>
      </c>
      <c r="N373" s="30"/>
      <c r="O373" s="30" t="s">
        <v>364</v>
      </c>
    </row>
    <row collapsed="false" customFormat="false" customHeight="false" hidden="false" ht="12.1" outlineLevel="0" r="374">
      <c r="A374" s="29" t="n">
        <v>45554.630532407</v>
      </c>
      <c r="B374" s="30" t="s">
        <v>285</v>
      </c>
      <c r="C374" s="30" t="s">
        <v>423</v>
      </c>
      <c r="D374" s="30" t="s">
        <v>241</v>
      </c>
      <c r="E374" s="30" t="s">
        <v>18</v>
      </c>
      <c r="F374" s="30" t="s">
        <v>20</v>
      </c>
      <c r="G374" s="31" t="n">
        <v>-4000</v>
      </c>
      <c r="H374" s="32" t="n">
        <v>0.704</v>
      </c>
      <c r="I374" s="32" t="n">
        <v>2816</v>
      </c>
      <c r="J374" s="32" t="n">
        <v>0</v>
      </c>
      <c r="K374" s="32" t="n">
        <v>-2.26</v>
      </c>
      <c r="L374" s="32" t="n">
        <v>-0</v>
      </c>
      <c r="M374" s="6" t="s">
        <f>=I374+J374+K374+L374</f>
      </c>
      <c r="N374" s="30"/>
      <c r="O374" s="30" t="s">
        <v>364</v>
      </c>
    </row>
    <row collapsed="false" customFormat="false" customHeight="false" hidden="false" ht="12.1" outlineLevel="0" r="375">
      <c r="A375" s="29" t="n">
        <v>45554.630532407</v>
      </c>
      <c r="B375" s="30" t="s">
        <v>285</v>
      </c>
      <c r="C375" s="30" t="s">
        <v>423</v>
      </c>
      <c r="D375" s="30" t="s">
        <v>241</v>
      </c>
      <c r="E375" s="30" t="s">
        <v>18</v>
      </c>
      <c r="F375" s="30" t="s">
        <v>20</v>
      </c>
      <c r="G375" s="31" t="n">
        <v>-1000</v>
      </c>
      <c r="H375" s="32" t="n">
        <v>0.704</v>
      </c>
      <c r="I375" s="32" t="n">
        <v>704</v>
      </c>
      <c r="J375" s="32" t="n">
        <v>0</v>
      </c>
      <c r="K375" s="32" t="n">
        <v>-0.35</v>
      </c>
      <c r="L375" s="32" t="n">
        <v>-0</v>
      </c>
      <c r="M375" s="6" t="s">
        <f>=I375+J375+K375+L375</f>
      </c>
      <c r="N375" s="30"/>
      <c r="O375" s="30" t="s">
        <v>364</v>
      </c>
    </row>
    <row collapsed="false" customFormat="false" customHeight="false" hidden="false" ht="12.1" outlineLevel="0" r="376">
      <c r="A376" s="20" t="n">
        <v>45554.631296296</v>
      </c>
      <c r="B376" s="16" t="s">
        <v>245</v>
      </c>
      <c r="C376" s="16" t="s">
        <v>367</v>
      </c>
      <c r="D376" s="16" t="s">
        <v>240</v>
      </c>
      <c r="E376" s="16" t="s">
        <v>18</v>
      </c>
      <c r="F376" s="16" t="s">
        <v>20</v>
      </c>
      <c r="G376" s="7" t="n">
        <v>210</v>
      </c>
      <c r="H376" s="6" t="n">
        <v>44.69</v>
      </c>
      <c r="I376" s="6" t="n">
        <v>-9384.9</v>
      </c>
      <c r="J376" s="6" t="n">
        <v>-0</v>
      </c>
      <c r="K376" s="6" t="n">
        <v>-7.51</v>
      </c>
      <c r="L376" s="6" t="n">
        <v>-0</v>
      </c>
      <c r="M376" s="6" t="s">
        <f>=I376+J376+K376+L376</f>
      </c>
      <c r="N376" s="16"/>
      <c r="O376" s="16" t="s">
        <v>364</v>
      </c>
    </row>
    <row collapsed="false" customFormat="false" customHeight="false" hidden="false" ht="12.1" outlineLevel="0" r="377">
      <c r="A377" s="20" t="n">
        <v>45559.97587963</v>
      </c>
      <c r="B377" s="16" t="s">
        <v>263</v>
      </c>
      <c r="C377" s="16" t="s">
        <v>393</v>
      </c>
      <c r="D377" s="16" t="s">
        <v>240</v>
      </c>
      <c r="E377" s="16" t="s">
        <v>62</v>
      </c>
      <c r="F377" s="16" t="s">
        <v>20</v>
      </c>
      <c r="G377" s="7" t="n">
        <v>187</v>
      </c>
      <c r="H377" s="6" t="n">
        <v>1.483422</v>
      </c>
      <c r="I377" s="6" t="n">
        <v>-277.4</v>
      </c>
      <c r="J377" s="6" t="n">
        <v>-0</v>
      </c>
      <c r="K377" s="6" t="n">
        <v>-0</v>
      </c>
      <c r="L377" s="6" t="n">
        <v>-0</v>
      </c>
      <c r="M377" s="6" t="s">
        <f>=I377+J377+K377+L377</f>
      </c>
      <c r="N377" s="16"/>
      <c r="O377" s="16" t="s">
        <v>364</v>
      </c>
    </row>
    <row collapsed="false" customFormat="false" customHeight="false" hidden="false" ht="12.1" outlineLevel="0" r="378">
      <c r="A378" s="20" t="n">
        <v>45559.977071759</v>
      </c>
      <c r="B378" s="16" t="s">
        <v>263</v>
      </c>
      <c r="C378" s="16" t="s">
        <v>393</v>
      </c>
      <c r="D378" s="16" t="s">
        <v>240</v>
      </c>
      <c r="E378" s="16" t="s">
        <v>62</v>
      </c>
      <c r="F378" s="16" t="s">
        <v>20</v>
      </c>
      <c r="G378" s="7" t="n">
        <v>6</v>
      </c>
      <c r="H378" s="6" t="n">
        <v>1.483333</v>
      </c>
      <c r="I378" s="6" t="n">
        <v>-8.9</v>
      </c>
      <c r="J378" s="6" t="n">
        <v>-0</v>
      </c>
      <c r="K378" s="6" t="n">
        <v>-0</v>
      </c>
      <c r="L378" s="6" t="n">
        <v>-0</v>
      </c>
      <c r="M378" s="6" t="s">
        <f>=I378+J378+K378+L378</f>
      </c>
      <c r="N378" s="16"/>
      <c r="O378" s="16" t="s">
        <v>364</v>
      </c>
    </row>
    <row collapsed="false" customFormat="false" customHeight="false" hidden="false" ht="12.1" outlineLevel="0" r="379">
      <c r="A379" s="29" t="n">
        <v>45565.537303241</v>
      </c>
      <c r="B379" s="30" t="s">
        <v>283</v>
      </c>
      <c r="C379" s="30" t="s">
        <v>420</v>
      </c>
      <c r="D379" s="30" t="s">
        <v>241</v>
      </c>
      <c r="E379" s="30" t="s">
        <v>18</v>
      </c>
      <c r="F379" s="30" t="s">
        <v>20</v>
      </c>
      <c r="G379" s="31" t="n">
        <v>-1</v>
      </c>
      <c r="H379" s="32" t="n">
        <v>904.5</v>
      </c>
      <c r="I379" s="32" t="n">
        <v>904.5</v>
      </c>
      <c r="J379" s="32" t="n">
        <v>0</v>
      </c>
      <c r="K379" s="32" t="n">
        <v>-0.73</v>
      </c>
      <c r="L379" s="32" t="n">
        <v>-0</v>
      </c>
      <c r="M379" s="6" t="s">
        <f>=I379+J379+K379+L379</f>
      </c>
      <c r="N379" s="30"/>
      <c r="O379" s="30" t="s">
        <v>364</v>
      </c>
    </row>
    <row collapsed="false" customFormat="false" customHeight="false" hidden="false" ht="12.1" outlineLevel="0" r="380">
      <c r="A380" s="29" t="n">
        <v>45565.537303241</v>
      </c>
      <c r="B380" s="30" t="s">
        <v>283</v>
      </c>
      <c r="C380" s="30" t="s">
        <v>420</v>
      </c>
      <c r="D380" s="30" t="s">
        <v>241</v>
      </c>
      <c r="E380" s="30" t="s">
        <v>18</v>
      </c>
      <c r="F380" s="30" t="s">
        <v>20</v>
      </c>
      <c r="G380" s="31" t="n">
        <v>-1</v>
      </c>
      <c r="H380" s="32" t="n">
        <v>904.1</v>
      </c>
      <c r="I380" s="32" t="n">
        <v>904.1</v>
      </c>
      <c r="J380" s="32" t="n">
        <v>0</v>
      </c>
      <c r="K380" s="32" t="n">
        <v>-0.73</v>
      </c>
      <c r="L380" s="32" t="n">
        <v>-0</v>
      </c>
      <c r="M380" s="6" t="s">
        <f>=I380+J380+K380+L380</f>
      </c>
      <c r="N380" s="30"/>
      <c r="O380" s="30" t="s">
        <v>364</v>
      </c>
    </row>
    <row collapsed="false" customFormat="false" customHeight="false" hidden="false" ht="12.1" outlineLevel="0" r="381">
      <c r="A381" s="29" t="n">
        <v>45565.537303241</v>
      </c>
      <c r="B381" s="30" t="s">
        <v>283</v>
      </c>
      <c r="C381" s="30" t="s">
        <v>420</v>
      </c>
      <c r="D381" s="30" t="s">
        <v>241</v>
      </c>
      <c r="E381" s="30" t="s">
        <v>18</v>
      </c>
      <c r="F381" s="30" t="s">
        <v>20</v>
      </c>
      <c r="G381" s="31" t="n">
        <v>-25</v>
      </c>
      <c r="H381" s="32" t="n">
        <v>904</v>
      </c>
      <c r="I381" s="32" t="n">
        <v>22600</v>
      </c>
      <c r="J381" s="32" t="n">
        <v>0</v>
      </c>
      <c r="K381" s="32" t="n">
        <v>-18.08</v>
      </c>
      <c r="L381" s="32" t="n">
        <v>-0</v>
      </c>
      <c r="M381" s="6" t="s">
        <f>=I381+J381+K381+L381</f>
      </c>
      <c r="N381" s="30"/>
      <c r="O381" s="30" t="s">
        <v>364</v>
      </c>
    </row>
    <row collapsed="false" customFormat="false" customHeight="false" hidden="false" ht="12.1" outlineLevel="0" r="382">
      <c r="A382" s="29" t="n">
        <v>45565.537303241</v>
      </c>
      <c r="B382" s="30" t="s">
        <v>283</v>
      </c>
      <c r="C382" s="30" t="s">
        <v>420</v>
      </c>
      <c r="D382" s="30" t="s">
        <v>241</v>
      </c>
      <c r="E382" s="30" t="s">
        <v>18</v>
      </c>
      <c r="F382" s="30" t="s">
        <v>20</v>
      </c>
      <c r="G382" s="31" t="n">
        <v>-5</v>
      </c>
      <c r="H382" s="32" t="n">
        <v>903.7</v>
      </c>
      <c r="I382" s="32" t="n">
        <v>4518.5</v>
      </c>
      <c r="J382" s="32" t="n">
        <v>0</v>
      </c>
      <c r="K382" s="32" t="n">
        <v>-3.62</v>
      </c>
      <c r="L382" s="32" t="n">
        <v>-0</v>
      </c>
      <c r="M382" s="6" t="s">
        <f>=I382+J382+K382+L382</f>
      </c>
      <c r="N382" s="30"/>
      <c r="O382" s="30" t="s">
        <v>364</v>
      </c>
    </row>
    <row collapsed="false" customFormat="false" customHeight="false" hidden="false" ht="12.1" outlineLevel="0" r="383">
      <c r="A383" s="29" t="n">
        <v>45565.537303241</v>
      </c>
      <c r="B383" s="30" t="s">
        <v>283</v>
      </c>
      <c r="C383" s="30" t="s">
        <v>420</v>
      </c>
      <c r="D383" s="30" t="s">
        <v>241</v>
      </c>
      <c r="E383" s="30" t="s">
        <v>18</v>
      </c>
      <c r="F383" s="30" t="s">
        <v>20</v>
      </c>
      <c r="G383" s="31" t="n">
        <v>-25</v>
      </c>
      <c r="H383" s="32" t="n">
        <v>903.6</v>
      </c>
      <c r="I383" s="32" t="n">
        <v>22590</v>
      </c>
      <c r="J383" s="32" t="n">
        <v>0</v>
      </c>
      <c r="K383" s="32" t="n">
        <v>-18.08</v>
      </c>
      <c r="L383" s="32" t="n">
        <v>-0</v>
      </c>
      <c r="M383" s="6" t="s">
        <f>=I383+J383+K383+L383</f>
      </c>
      <c r="N383" s="30"/>
      <c r="O383" s="30" t="s">
        <v>364</v>
      </c>
    </row>
    <row collapsed="false" customFormat="false" customHeight="false" hidden="false" ht="12.1" outlineLevel="0" r="384">
      <c r="A384" s="29" t="n">
        <v>45565.537858796</v>
      </c>
      <c r="B384" s="30" t="s">
        <v>245</v>
      </c>
      <c r="C384" s="30" t="s">
        <v>367</v>
      </c>
      <c r="D384" s="30" t="s">
        <v>241</v>
      </c>
      <c r="E384" s="30" t="s">
        <v>18</v>
      </c>
      <c r="F384" s="30" t="s">
        <v>20</v>
      </c>
      <c r="G384" s="31" t="n">
        <v>-10</v>
      </c>
      <c r="H384" s="32" t="n">
        <v>45.48</v>
      </c>
      <c r="I384" s="32" t="n">
        <v>454.8</v>
      </c>
      <c r="J384" s="32" t="n">
        <v>0</v>
      </c>
      <c r="K384" s="32" t="n">
        <v>-0.37</v>
      </c>
      <c r="L384" s="32" t="n">
        <v>-0</v>
      </c>
      <c r="M384" s="6" t="s">
        <f>=I384+J384+K384+L384</f>
      </c>
      <c r="N384" s="30"/>
      <c r="O384" s="30" t="s">
        <v>364</v>
      </c>
    </row>
    <row collapsed="false" customFormat="false" customHeight="false" hidden="false" ht="12.1" outlineLevel="0" r="385">
      <c r="A385" s="29" t="n">
        <v>45565.537858796</v>
      </c>
      <c r="B385" s="30" t="s">
        <v>245</v>
      </c>
      <c r="C385" s="30" t="s">
        <v>367</v>
      </c>
      <c r="D385" s="30" t="s">
        <v>241</v>
      </c>
      <c r="E385" s="30" t="s">
        <v>18</v>
      </c>
      <c r="F385" s="30" t="s">
        <v>20</v>
      </c>
      <c r="G385" s="31" t="n">
        <v>-10</v>
      </c>
      <c r="H385" s="32" t="n">
        <v>45.48</v>
      </c>
      <c r="I385" s="32" t="n">
        <v>454.8</v>
      </c>
      <c r="J385" s="32" t="n">
        <v>0</v>
      </c>
      <c r="K385" s="32" t="n">
        <v>-0.37</v>
      </c>
      <c r="L385" s="32" t="n">
        <v>-0</v>
      </c>
      <c r="M385" s="6" t="s">
        <f>=I385+J385+K385+L385</f>
      </c>
      <c r="N385" s="30"/>
      <c r="O385" s="30" t="s">
        <v>364</v>
      </c>
    </row>
    <row collapsed="false" customFormat="false" customHeight="false" hidden="false" ht="12.1" outlineLevel="0" r="386">
      <c r="A386" s="29" t="n">
        <v>45565.537858796</v>
      </c>
      <c r="B386" s="30" t="s">
        <v>245</v>
      </c>
      <c r="C386" s="30" t="s">
        <v>367</v>
      </c>
      <c r="D386" s="30" t="s">
        <v>241</v>
      </c>
      <c r="E386" s="30" t="s">
        <v>18</v>
      </c>
      <c r="F386" s="30" t="s">
        <v>20</v>
      </c>
      <c r="G386" s="31" t="n">
        <v>-310</v>
      </c>
      <c r="H386" s="32" t="n">
        <v>45.48</v>
      </c>
      <c r="I386" s="32" t="n">
        <v>14098.8</v>
      </c>
      <c r="J386" s="32" t="n">
        <v>0</v>
      </c>
      <c r="K386" s="32" t="n">
        <v>-9.48</v>
      </c>
      <c r="L386" s="32" t="n">
        <v>-0</v>
      </c>
      <c r="M386" s="6" t="s">
        <f>=I386+J386+K386+L386</f>
      </c>
      <c r="N386" s="30"/>
      <c r="O386" s="30" t="s">
        <v>364</v>
      </c>
    </row>
    <row collapsed="false" customFormat="false" customHeight="false" hidden="false" ht="12.1" outlineLevel="0" r="387">
      <c r="A387" s="29" t="n">
        <v>45565.540555556</v>
      </c>
      <c r="B387" s="30" t="s">
        <v>267</v>
      </c>
      <c r="C387" s="30" t="s">
        <v>398</v>
      </c>
      <c r="D387" s="30" t="s">
        <v>241</v>
      </c>
      <c r="E387" s="30" t="s">
        <v>18</v>
      </c>
      <c r="F387" s="30" t="s">
        <v>20</v>
      </c>
      <c r="G387" s="31" t="n">
        <v>-80</v>
      </c>
      <c r="H387" s="32" t="n">
        <v>70.95</v>
      </c>
      <c r="I387" s="32" t="n">
        <v>5676</v>
      </c>
      <c r="J387" s="32" t="n">
        <v>0</v>
      </c>
      <c r="K387" s="32" t="n">
        <v>-4.54</v>
      </c>
      <c r="L387" s="32" t="n">
        <v>-0</v>
      </c>
      <c r="M387" s="6" t="s">
        <f>=I387+J387+K387+L387</f>
      </c>
      <c r="N387" s="30"/>
      <c r="O387" s="30" t="s">
        <v>364</v>
      </c>
    </row>
    <row collapsed="false" customFormat="false" customHeight="false" hidden="false" ht="12.1" outlineLevel="0" r="388">
      <c r="A388" s="29" t="n">
        <v>45565.540555556</v>
      </c>
      <c r="B388" s="30" t="s">
        <v>267</v>
      </c>
      <c r="C388" s="30" t="s">
        <v>398</v>
      </c>
      <c r="D388" s="30" t="s">
        <v>241</v>
      </c>
      <c r="E388" s="30" t="s">
        <v>18</v>
      </c>
      <c r="F388" s="30" t="s">
        <v>20</v>
      </c>
      <c r="G388" s="31" t="n">
        <v>-50</v>
      </c>
      <c r="H388" s="32" t="n">
        <v>70.95</v>
      </c>
      <c r="I388" s="32" t="n">
        <v>3547.5</v>
      </c>
      <c r="J388" s="32" t="n">
        <v>0</v>
      </c>
      <c r="K388" s="32" t="n">
        <v>-2.83</v>
      </c>
      <c r="L388" s="32" t="n">
        <v>-0</v>
      </c>
      <c r="M388" s="6" t="s">
        <f>=I388+J388+K388+L388</f>
      </c>
      <c r="N388" s="30"/>
      <c r="O388" s="30" t="s">
        <v>364</v>
      </c>
    </row>
    <row collapsed="false" customFormat="false" customHeight="false" hidden="false" ht="12.1" outlineLevel="0" r="389">
      <c r="A389" s="20" t="n">
        <v>45565.60056713</v>
      </c>
      <c r="B389" s="16" t="s">
        <v>283</v>
      </c>
      <c r="C389" s="16" t="s">
        <v>420</v>
      </c>
      <c r="D389" s="16" t="s">
        <v>240</v>
      </c>
      <c r="E389" s="16" t="s">
        <v>18</v>
      </c>
      <c r="F389" s="16" t="s">
        <v>20</v>
      </c>
      <c r="G389" s="7" t="n">
        <v>83</v>
      </c>
      <c r="H389" s="6" t="n">
        <v>909.7</v>
      </c>
      <c r="I389" s="6" t="n">
        <v>-75505.1</v>
      </c>
      <c r="J389" s="6" t="n">
        <v>-0</v>
      </c>
      <c r="K389" s="6" t="n">
        <v>-60.4</v>
      </c>
      <c r="L389" s="6" t="n">
        <v>-0</v>
      </c>
      <c r="M389" s="6" t="s">
        <f>=I389+J389+K389+L389</f>
      </c>
      <c r="N389" s="16"/>
      <c r="O389" s="16" t="s">
        <v>364</v>
      </c>
    </row>
    <row collapsed="false" customFormat="false" customHeight="false" hidden="false" ht="12.1" outlineLevel="0" r="390">
      <c r="A390" s="20" t="n">
        <v>45565.601770833</v>
      </c>
      <c r="B390" s="16" t="s">
        <v>263</v>
      </c>
      <c r="C390" s="16" t="s">
        <v>393</v>
      </c>
      <c r="D390" s="16" t="s">
        <v>240</v>
      </c>
      <c r="E390" s="16" t="s">
        <v>62</v>
      </c>
      <c r="F390" s="16" t="s">
        <v>20</v>
      </c>
      <c r="G390" s="7" t="n">
        <v>82</v>
      </c>
      <c r="H390" s="6" t="n">
        <v>1.487805</v>
      </c>
      <c r="I390" s="6" t="n">
        <v>-122</v>
      </c>
      <c r="J390" s="6" t="n">
        <v>-0</v>
      </c>
      <c r="K390" s="6" t="n">
        <v>-0</v>
      </c>
      <c r="L390" s="6" t="n">
        <v>-0</v>
      </c>
      <c r="M390" s="6" t="s">
        <f>=I390+J390+K390+L390</f>
      </c>
      <c r="N390" s="16"/>
      <c r="O390" s="16" t="s">
        <v>364</v>
      </c>
    </row>
    <row collapsed="false" customFormat="false" customHeight="false" hidden="false" ht="12.1" outlineLevel="0" r="391">
      <c r="A391" s="20" t="n">
        <v>45582.996979167</v>
      </c>
      <c r="B391" s="16" t="s">
        <v>263</v>
      </c>
      <c r="C391" s="16" t="s">
        <v>393</v>
      </c>
      <c r="D391" s="16" t="s">
        <v>240</v>
      </c>
      <c r="E391" s="16" t="s">
        <v>62</v>
      </c>
      <c r="F391" s="16" t="s">
        <v>20</v>
      </c>
      <c r="G391" s="7" t="n">
        <v>2</v>
      </c>
      <c r="H391" s="6" t="n">
        <v>1.5</v>
      </c>
      <c r="I391" s="6" t="n">
        <v>-3</v>
      </c>
      <c r="J391" s="6" t="n">
        <v>-0</v>
      </c>
      <c r="K391" s="6" t="n">
        <v>-0</v>
      </c>
      <c r="L391" s="6" t="n">
        <v>-0</v>
      </c>
      <c r="M391" s="6" t="s">
        <f>=I391+J391+K391+L391</f>
      </c>
      <c r="N391" s="16"/>
      <c r="O391" s="16" t="s">
        <v>364</v>
      </c>
    </row>
    <row collapsed="false" customFormat="false" customHeight="false" hidden="false" ht="12.1" outlineLevel="0" r="392">
      <c r="A392" s="21" t="n">
        <v>45686.574328704</v>
      </c>
      <c r="B392" s="22" t="s">
        <v>363</v>
      </c>
      <c r="C392" s="22" t="s">
        <v>144</v>
      </c>
      <c r="D392" s="22" t="s">
        <v>363</v>
      </c>
      <c r="E392" s="22" t="s">
        <v>363</v>
      </c>
      <c r="F392" s="22" t="s">
        <v>20</v>
      </c>
      <c r="G392" s="23" t="n">
        <v>1</v>
      </c>
      <c r="H392" s="24" t="n">
        <v>1</v>
      </c>
      <c r="I392" s="24" t="n">
        <v>1300</v>
      </c>
      <c r="J392" s="24" t="n">
        <v>0</v>
      </c>
      <c r="K392" s="24" t="n">
        <v>-0</v>
      </c>
      <c r="L392" s="24" t="n">
        <v>-0</v>
      </c>
      <c r="M392" s="6" t="s">
        <f>=I392+J392+K392+L392</f>
      </c>
      <c r="N392" s="22"/>
      <c r="O392" s="22" t="s">
        <v>424</v>
      </c>
    </row>
    <row collapsed="false" customFormat="false" customHeight="false" hidden="false" ht="12.1" outlineLevel="0" r="393">
      <c r="A393" s="20" t="n">
        <v>45686.575486111</v>
      </c>
      <c r="B393" s="16" t="s">
        <v>263</v>
      </c>
      <c r="C393" s="16" t="s">
        <v>393</v>
      </c>
      <c r="D393" s="16" t="s">
        <v>240</v>
      </c>
      <c r="E393" s="16" t="s">
        <v>62</v>
      </c>
      <c r="F393" s="16" t="s">
        <v>20</v>
      </c>
      <c r="G393" s="7" t="n">
        <v>3903</v>
      </c>
      <c r="H393" s="6" t="n">
        <v>1.588299</v>
      </c>
      <c r="I393" s="6" t="n">
        <v>-6199.13</v>
      </c>
      <c r="J393" s="6" t="n">
        <v>-0</v>
      </c>
      <c r="K393" s="6" t="n">
        <v>-3.1</v>
      </c>
      <c r="L393" s="6" t="n">
        <v>-0</v>
      </c>
      <c r="M393" s="6" t="s">
        <f>=I393+J393+K393+L393</f>
      </c>
      <c r="N393" s="16"/>
      <c r="O393" s="16" t="s">
        <v>424</v>
      </c>
    </row>
    <row collapsed="false" customFormat="false" customHeight="false" hidden="false" ht="12.1" outlineLevel="0" r="394">
      <c r="A394" s="20" t="n">
        <v>45695.47650463</v>
      </c>
      <c r="B394" s="16" t="s">
        <v>263</v>
      </c>
      <c r="C394" s="16" t="s">
        <v>393</v>
      </c>
      <c r="D394" s="16" t="s">
        <v>240</v>
      </c>
      <c r="E394" s="16" t="s">
        <v>62</v>
      </c>
      <c r="F394" s="16" t="s">
        <v>20</v>
      </c>
      <c r="G394" s="7" t="n">
        <v>35</v>
      </c>
      <c r="H394" s="6" t="n">
        <v>1.597714</v>
      </c>
      <c r="I394" s="6" t="n">
        <v>-55.92</v>
      </c>
      <c r="J394" s="6" t="n">
        <v>-0</v>
      </c>
      <c r="K394" s="6" t="n">
        <v>-0.03</v>
      </c>
      <c r="L394" s="6" t="n">
        <v>-0</v>
      </c>
      <c r="M394" s="6" t="s">
        <f>=I394+J394+K394+L394</f>
      </c>
      <c r="N394" s="16"/>
      <c r="O394" s="16" t="s">
        <v>424</v>
      </c>
    </row>
    <row collapsed="false" customFormat="false" customHeight="false" hidden="false" ht="12.1" outlineLevel="0" r="395">
      <c r="A395" s="21" t="n">
        <v>45698.422094907</v>
      </c>
      <c r="B395" s="22" t="s">
        <v>363</v>
      </c>
      <c r="C395" s="22" t="s">
        <v>144</v>
      </c>
      <c r="D395" s="22" t="s">
        <v>363</v>
      </c>
      <c r="E395" s="22" t="s">
        <v>363</v>
      </c>
      <c r="F395" s="22" t="s">
        <v>20</v>
      </c>
      <c r="G395" s="23" t="n">
        <v>1</v>
      </c>
      <c r="H395" s="24" t="n">
        <v>1</v>
      </c>
      <c r="I395" s="24" t="n">
        <v>100000</v>
      </c>
      <c r="J395" s="24" t="n">
        <v>0</v>
      </c>
      <c r="K395" s="24" t="n">
        <v>-0</v>
      </c>
      <c r="L395" s="24" t="n">
        <v>-0</v>
      </c>
      <c r="M395" s="6" t="s">
        <f>=I395+J395+K395+L395</f>
      </c>
      <c r="N395" s="22"/>
      <c r="O395" s="22" t="s">
        <v>424</v>
      </c>
    </row>
    <row collapsed="false" customFormat="false" customHeight="false" hidden="false" ht="12.1" outlineLevel="0" r="396">
      <c r="A396" s="20" t="n">
        <v>45698.422581019</v>
      </c>
      <c r="B396" s="16" t="s">
        <v>263</v>
      </c>
      <c r="C396" s="16" t="s">
        <v>393</v>
      </c>
      <c r="D396" s="16" t="s">
        <v>240</v>
      </c>
      <c r="E396" s="16" t="s">
        <v>62</v>
      </c>
      <c r="F396" s="16" t="s">
        <v>20</v>
      </c>
      <c r="G396" s="7" t="n">
        <v>303700</v>
      </c>
      <c r="H396" s="6" t="n">
        <v>1.5986</v>
      </c>
      <c r="I396" s="6" t="n">
        <v>-485494.82</v>
      </c>
      <c r="J396" s="6" t="n">
        <v>-0</v>
      </c>
      <c r="K396" s="6" t="n">
        <v>-242.75</v>
      </c>
      <c r="L396" s="6" t="n">
        <v>-0</v>
      </c>
      <c r="M396" s="6" t="s">
        <f>=I396+J396+K396+L396</f>
      </c>
      <c r="N396" s="16"/>
      <c r="O396" s="16" t="s">
        <v>424</v>
      </c>
    </row>
    <row collapsed="false" customFormat="false" customHeight="false" hidden="false" ht="12.1" outlineLevel="0" r="397">
      <c r="A397" s="20" t="n">
        <v>45699.713622685</v>
      </c>
      <c r="B397" s="16" t="s">
        <v>245</v>
      </c>
      <c r="C397" s="16" t="s">
        <v>367</v>
      </c>
      <c r="D397" s="16" t="s">
        <v>240</v>
      </c>
      <c r="E397" s="16" t="s">
        <v>18</v>
      </c>
      <c r="F397" s="16" t="s">
        <v>20</v>
      </c>
      <c r="G397" s="7" t="n">
        <v>50</v>
      </c>
      <c r="H397" s="6" t="n">
        <v>34.15</v>
      </c>
      <c r="I397" s="6" t="n">
        <v>-1707.5</v>
      </c>
      <c r="J397" s="6" t="n">
        <v>-0</v>
      </c>
      <c r="K397" s="6" t="n">
        <v>-0.85</v>
      </c>
      <c r="L397" s="6" t="n">
        <v>-0</v>
      </c>
      <c r="M397" s="6" t="s">
        <f>=I397+J397+K397+L397</f>
      </c>
      <c r="N397" s="16"/>
      <c r="O397" s="16" t="s">
        <v>424</v>
      </c>
    </row>
    <row collapsed="false" customFormat="false" customHeight="false" hidden="false" ht="12.1" outlineLevel="0" r="398">
      <c r="A398" s="20" t="n">
        <v>45699.715358796</v>
      </c>
      <c r="B398" s="16" t="s">
        <v>254</v>
      </c>
      <c r="C398" s="16" t="s">
        <v>381</v>
      </c>
      <c r="D398" s="16" t="s">
        <v>240</v>
      </c>
      <c r="E398" s="16" t="s">
        <v>18</v>
      </c>
      <c r="F398" s="16" t="s">
        <v>20</v>
      </c>
      <c r="G398" s="7" t="n">
        <v>1</v>
      </c>
      <c r="H398" s="6" t="n">
        <v>1160.9</v>
      </c>
      <c r="I398" s="6" t="n">
        <v>-1160.9</v>
      </c>
      <c r="J398" s="6" t="n">
        <v>-0</v>
      </c>
      <c r="K398" s="6" t="n">
        <v>-0</v>
      </c>
      <c r="L398" s="6" t="n">
        <v>-0</v>
      </c>
      <c r="M398" s="6" t="s">
        <f>=I398+J398+K398+L398</f>
      </c>
      <c r="N398" s="16"/>
      <c r="O398" s="16" t="s">
        <v>424</v>
      </c>
    </row>
    <row collapsed="false" customFormat="false" customHeight="false" hidden="false" ht="12.1" outlineLevel="0" r="399">
      <c r="A399" s="33" t="n">
        <v>45699.71537037</v>
      </c>
      <c r="B399" s="34" t="s">
        <v>425</v>
      </c>
      <c r="C399" s="34" t="s">
        <v>426</v>
      </c>
      <c r="D399" s="34" t="s">
        <v>425</v>
      </c>
      <c r="E399" s="34" t="s">
        <v>425</v>
      </c>
      <c r="F399" s="34" t="s">
        <v>20</v>
      </c>
      <c r="G399" s="35" t="n">
        <v>1</v>
      </c>
      <c r="H399" s="36" t="n">
        <v>-1</v>
      </c>
      <c r="I399" s="36" t="n">
        <v>-0.58</v>
      </c>
      <c r="J399" s="36" t="n">
        <v>0</v>
      </c>
      <c r="K399" s="36" t="n">
        <v>-0</v>
      </c>
      <c r="L399" s="36" t="n">
        <v>-0</v>
      </c>
      <c r="M399" s="6" t="s">
        <f>=I399+J399+K399+L399</f>
      </c>
      <c r="N399" s="34"/>
      <c r="O399" s="34" t="s">
        <v>424</v>
      </c>
    </row>
    <row collapsed="false" customFormat="false" customHeight="false" hidden="false" ht="12.1" outlineLevel="0" r="400">
      <c r="A400" s="20" t="n">
        <v>45699.750914352</v>
      </c>
      <c r="B400" s="16" t="s">
        <v>254</v>
      </c>
      <c r="C400" s="16" t="s">
        <v>381</v>
      </c>
      <c r="D400" s="16" t="s">
        <v>240</v>
      </c>
      <c r="E400" s="16" t="s">
        <v>18</v>
      </c>
      <c r="F400" s="16" t="s">
        <v>20</v>
      </c>
      <c r="G400" s="7" t="n">
        <v>1</v>
      </c>
      <c r="H400" s="6" t="n">
        <v>1158.8</v>
      </c>
      <c r="I400" s="6" t="n">
        <v>-1158.8</v>
      </c>
      <c r="J400" s="6" t="n">
        <v>-0</v>
      </c>
      <c r="K400" s="6" t="n">
        <v>-0.58</v>
      </c>
      <c r="L400" s="6" t="n">
        <v>-0</v>
      </c>
      <c r="M400" s="6" t="s">
        <f>=I400+J400+K400+L400</f>
      </c>
      <c r="N400" s="16"/>
      <c r="O400" s="16" t="s">
        <v>424</v>
      </c>
    </row>
    <row collapsed="false" customFormat="false" customHeight="false" hidden="false" ht="12.1" outlineLevel="0" r="401">
      <c r="A401" s="29" t="n">
        <v>45701.467766204</v>
      </c>
      <c r="B401" s="30" t="s">
        <v>254</v>
      </c>
      <c r="C401" s="30" t="s">
        <v>381</v>
      </c>
      <c r="D401" s="30" t="s">
        <v>241</v>
      </c>
      <c r="E401" s="30" t="s">
        <v>18</v>
      </c>
      <c r="F401" s="30" t="s">
        <v>20</v>
      </c>
      <c r="G401" s="31" t="n">
        <v>-2</v>
      </c>
      <c r="H401" s="32" t="n">
        <v>1237.2</v>
      </c>
      <c r="I401" s="32" t="n">
        <v>2474.4</v>
      </c>
      <c r="J401" s="32" t="n">
        <v>0</v>
      </c>
      <c r="K401" s="32" t="n">
        <v>-1.24</v>
      </c>
      <c r="L401" s="32" t="n">
        <v>-0</v>
      </c>
      <c r="M401" s="6" t="s">
        <f>=I401+J401+K401+L401</f>
      </c>
      <c r="N401" s="30"/>
      <c r="O401" s="30" t="s">
        <v>424</v>
      </c>
    </row>
    <row collapsed="false" customFormat="false" customHeight="false" hidden="false" ht="12.1" outlineLevel="0" r="402">
      <c r="A402" s="29" t="n">
        <v>45701.467800926</v>
      </c>
      <c r="B402" s="30" t="s">
        <v>245</v>
      </c>
      <c r="C402" s="30" t="s">
        <v>367</v>
      </c>
      <c r="D402" s="30" t="s">
        <v>241</v>
      </c>
      <c r="E402" s="30" t="s">
        <v>18</v>
      </c>
      <c r="F402" s="30" t="s">
        <v>20</v>
      </c>
      <c r="G402" s="31" t="n">
        <v>-50</v>
      </c>
      <c r="H402" s="32" t="n">
        <v>35.7</v>
      </c>
      <c r="I402" s="32" t="n">
        <v>1785</v>
      </c>
      <c r="J402" s="32" t="n">
        <v>0</v>
      </c>
      <c r="K402" s="32" t="n">
        <v>-0.89</v>
      </c>
      <c r="L402" s="32" t="n">
        <v>-0</v>
      </c>
      <c r="M402" s="6" t="s">
        <f>=I402+J402+K402+L402</f>
      </c>
      <c r="N402" s="30"/>
      <c r="O402" s="30" t="s">
        <v>424</v>
      </c>
    </row>
    <row collapsed="false" customFormat="false" customHeight="false" hidden="false" ht="12.1" outlineLevel="0" r="403">
      <c r="A403" s="20" t="n">
        <v>45705.84619213</v>
      </c>
      <c r="B403" s="16" t="s">
        <v>248</v>
      </c>
      <c r="C403" s="16" t="s">
        <v>371</v>
      </c>
      <c r="D403" s="16" t="s">
        <v>240</v>
      </c>
      <c r="E403" s="16" t="s">
        <v>18</v>
      </c>
      <c r="F403" s="16" t="s">
        <v>20</v>
      </c>
      <c r="G403" s="7" t="n">
        <v>10</v>
      </c>
      <c r="H403" s="6" t="n">
        <v>37.9</v>
      </c>
      <c r="I403" s="6" t="n">
        <v>-379</v>
      </c>
      <c r="J403" s="6" t="n">
        <v>-0</v>
      </c>
      <c r="K403" s="6" t="n">
        <v>-0.19</v>
      </c>
      <c r="L403" s="6" t="n">
        <v>-0</v>
      </c>
      <c r="M403" s="6" t="s">
        <f>=I403+J403+K403+L403</f>
      </c>
      <c r="N403" s="16"/>
      <c r="O403" s="16" t="s">
        <v>424</v>
      </c>
    </row>
    <row collapsed="false" customFormat="false" customHeight="false" hidden="false" ht="12.1" outlineLevel="0" r="404">
      <c r="A404" s="20" t="n">
        <v>45705.846886574</v>
      </c>
      <c r="B404" s="16" t="s">
        <v>39</v>
      </c>
      <c r="C404" s="16" t="s">
        <v>427</v>
      </c>
      <c r="D404" s="16" t="s">
        <v>240</v>
      </c>
      <c r="E404" s="16" t="s">
        <v>18</v>
      </c>
      <c r="F404" s="16" t="s">
        <v>20</v>
      </c>
      <c r="G404" s="7" t="n">
        <v>10</v>
      </c>
      <c r="H404" s="6" t="n">
        <v>137.84</v>
      </c>
      <c r="I404" s="6" t="n">
        <v>-1378.4</v>
      </c>
      <c r="J404" s="6" t="n">
        <v>-0</v>
      </c>
      <c r="K404" s="6" t="n">
        <v>-0.69</v>
      </c>
      <c r="L404" s="6" t="n">
        <v>-0</v>
      </c>
      <c r="M404" s="6" t="s">
        <f>=I404+J404+K404+L404</f>
      </c>
      <c r="N404" s="16"/>
      <c r="O404" s="16" t="s">
        <v>424</v>
      </c>
    </row>
    <row collapsed="false" customFormat="false" customHeight="false" hidden="false" ht="12.1" outlineLevel="0" r="405">
      <c r="A405" s="20" t="n">
        <v>45705.875196759</v>
      </c>
      <c r="B405" s="16" t="s">
        <v>286</v>
      </c>
      <c r="C405" s="16" t="s">
        <v>428</v>
      </c>
      <c r="D405" s="16" t="s">
        <v>240</v>
      </c>
      <c r="E405" s="16" t="s">
        <v>18</v>
      </c>
      <c r="F405" s="16" t="s">
        <v>20</v>
      </c>
      <c r="G405" s="7" t="n">
        <v>10</v>
      </c>
      <c r="H405" s="6" t="n">
        <v>105</v>
      </c>
      <c r="I405" s="6" t="n">
        <v>-1050</v>
      </c>
      <c r="J405" s="6" t="n">
        <v>-0</v>
      </c>
      <c r="K405" s="6" t="n">
        <v>-0.53</v>
      </c>
      <c r="L405" s="6" t="n">
        <v>-0</v>
      </c>
      <c r="M405" s="6" t="s">
        <f>=I405+J405+K405+L405</f>
      </c>
      <c r="N405" s="16"/>
      <c r="O405" s="16" t="s">
        <v>424</v>
      </c>
    </row>
    <row collapsed="false" customFormat="false" customHeight="false" hidden="false" ht="12.1" outlineLevel="0" r="406">
      <c r="A406" s="20" t="n">
        <v>45705.880914352</v>
      </c>
      <c r="B406" s="16" t="s">
        <v>35</v>
      </c>
      <c r="C406" s="16" t="s">
        <v>429</v>
      </c>
      <c r="D406" s="16" t="s">
        <v>240</v>
      </c>
      <c r="E406" s="16" t="s">
        <v>18</v>
      </c>
      <c r="F406" s="16" t="s">
        <v>20</v>
      </c>
      <c r="G406" s="7" t="n">
        <v>1</v>
      </c>
      <c r="H406" s="6" t="n">
        <v>3459.5</v>
      </c>
      <c r="I406" s="6" t="n">
        <v>-3459.5</v>
      </c>
      <c r="J406" s="6" t="n">
        <v>-0</v>
      </c>
      <c r="K406" s="6" t="n">
        <v>-1.73</v>
      </c>
      <c r="L406" s="6" t="n">
        <v>-0</v>
      </c>
      <c r="M406" s="6" t="s">
        <f>=I406+J406+K406+L406</f>
      </c>
      <c r="N406" s="16"/>
      <c r="O406" s="16" t="s">
        <v>424</v>
      </c>
    </row>
    <row collapsed="false" customFormat="false" customHeight="false" hidden="false" ht="12.1" outlineLevel="0" r="407">
      <c r="A407" s="20" t="n">
        <v>45706.418263889</v>
      </c>
      <c r="B407" s="16" t="s">
        <v>287</v>
      </c>
      <c r="C407" s="16" t="s">
        <v>430</v>
      </c>
      <c r="D407" s="16" t="s">
        <v>240</v>
      </c>
      <c r="E407" s="16" t="s">
        <v>18</v>
      </c>
      <c r="F407" s="16" t="s">
        <v>20</v>
      </c>
      <c r="G407" s="7" t="n">
        <v>1</v>
      </c>
      <c r="H407" s="6" t="n">
        <v>276.9</v>
      </c>
      <c r="I407" s="6" t="n">
        <v>-276.9</v>
      </c>
      <c r="J407" s="6" t="n">
        <v>-0</v>
      </c>
      <c r="K407" s="6" t="n">
        <v>-0.14</v>
      </c>
      <c r="L407" s="6" t="n">
        <v>-0</v>
      </c>
      <c r="M407" s="6" t="s">
        <f>=I407+J407+K407+L407</f>
      </c>
      <c r="N407" s="16"/>
      <c r="O407" s="16" t="s">
        <v>424</v>
      </c>
    </row>
    <row collapsed="false" customFormat="false" customHeight="false" hidden="false" ht="12.1" outlineLevel="0" r="408">
      <c r="A408" s="20" t="n">
        <v>45706.419421296</v>
      </c>
      <c r="B408" s="16" t="s">
        <v>47</v>
      </c>
      <c r="C408" s="16" t="s">
        <v>410</v>
      </c>
      <c r="D408" s="16" t="s">
        <v>240</v>
      </c>
      <c r="E408" s="16" t="s">
        <v>18</v>
      </c>
      <c r="F408" s="16" t="s">
        <v>20</v>
      </c>
      <c r="G408" s="7" t="n">
        <v>1</v>
      </c>
      <c r="H408" s="6" t="n">
        <v>3481.4</v>
      </c>
      <c r="I408" s="6" t="n">
        <v>-3481.4</v>
      </c>
      <c r="J408" s="6" t="n">
        <v>-0</v>
      </c>
      <c r="K408" s="6" t="n">
        <v>-0</v>
      </c>
      <c r="L408" s="6" t="n">
        <v>-0</v>
      </c>
      <c r="M408" s="6" t="s">
        <f>=I408+J408+K408+L408</f>
      </c>
      <c r="N408" s="16"/>
      <c r="O408" s="16" t="s">
        <v>424</v>
      </c>
    </row>
    <row collapsed="false" customFormat="false" customHeight="false" hidden="false" ht="12.1" outlineLevel="0" r="409">
      <c r="A409" s="20" t="n">
        <v>45706.421782407</v>
      </c>
      <c r="B409" s="16" t="s">
        <v>286</v>
      </c>
      <c r="C409" s="16" t="s">
        <v>428</v>
      </c>
      <c r="D409" s="16" t="s">
        <v>240</v>
      </c>
      <c r="E409" s="16" t="s">
        <v>18</v>
      </c>
      <c r="F409" s="16" t="s">
        <v>20</v>
      </c>
      <c r="G409" s="7" t="n">
        <v>10</v>
      </c>
      <c r="H409" s="6" t="n">
        <v>104.31</v>
      </c>
      <c r="I409" s="6" t="n">
        <v>-1043.1</v>
      </c>
      <c r="J409" s="6" t="n">
        <v>-0</v>
      </c>
      <c r="K409" s="6" t="n">
        <v>-0.52</v>
      </c>
      <c r="L409" s="6" t="n">
        <v>-0</v>
      </c>
      <c r="M409" s="6" t="s">
        <f>=I409+J409+K409+L409</f>
      </c>
      <c r="N409" s="16"/>
      <c r="O409" s="16" t="s">
        <v>424</v>
      </c>
    </row>
    <row collapsed="false" customFormat="false" customHeight="false" hidden="false" ht="12.1" outlineLevel="0" r="410">
      <c r="A410" s="20" t="n">
        <v>45706.422118056</v>
      </c>
      <c r="B410" s="16" t="s">
        <v>39</v>
      </c>
      <c r="C410" s="16" t="s">
        <v>427</v>
      </c>
      <c r="D410" s="16" t="s">
        <v>240</v>
      </c>
      <c r="E410" s="16" t="s">
        <v>18</v>
      </c>
      <c r="F410" s="16" t="s">
        <v>20</v>
      </c>
      <c r="G410" s="7" t="n">
        <v>10</v>
      </c>
      <c r="H410" s="6" t="n">
        <v>136</v>
      </c>
      <c r="I410" s="6" t="n">
        <v>-1360</v>
      </c>
      <c r="J410" s="6" t="n">
        <v>-0</v>
      </c>
      <c r="K410" s="6" t="n">
        <v>-0.68</v>
      </c>
      <c r="L410" s="6" t="n">
        <v>-0</v>
      </c>
      <c r="M410" s="6" t="s">
        <f>=I410+J410+K410+L410</f>
      </c>
      <c r="N410" s="16"/>
      <c r="O410" s="16" t="s">
        <v>424</v>
      </c>
    </row>
    <row collapsed="false" customFormat="false" customHeight="false" hidden="false" ht="12.1" outlineLevel="0" r="411">
      <c r="A411" s="21" t="n">
        <v>45706.423159722</v>
      </c>
      <c r="B411" s="22" t="s">
        <v>363</v>
      </c>
      <c r="C411" s="22" t="s">
        <v>144</v>
      </c>
      <c r="D411" s="22" t="s">
        <v>363</v>
      </c>
      <c r="E411" s="22" t="s">
        <v>363</v>
      </c>
      <c r="F411" s="22" t="s">
        <v>20</v>
      </c>
      <c r="G411" s="23" t="n">
        <v>1</v>
      </c>
      <c r="H411" s="24" t="n">
        <v>1</v>
      </c>
      <c r="I411" s="24" t="n">
        <v>7858.9</v>
      </c>
      <c r="J411" s="24" t="n">
        <v>0</v>
      </c>
      <c r="K411" s="24" t="n">
        <v>-0</v>
      </c>
      <c r="L411" s="24" t="n">
        <v>-0</v>
      </c>
      <c r="M411" s="6" t="s">
        <f>=I411+J411+K411+L411</f>
      </c>
      <c r="N411" s="22"/>
      <c r="O411" s="22" t="s">
        <v>424</v>
      </c>
    </row>
    <row collapsed="false" customFormat="false" customHeight="false" hidden="false" ht="12.1" outlineLevel="0" r="412">
      <c r="A412" s="20" t="n">
        <v>45706.475011574</v>
      </c>
      <c r="B412" s="16" t="s">
        <v>287</v>
      </c>
      <c r="C412" s="16" t="s">
        <v>430</v>
      </c>
      <c r="D412" s="16" t="s">
        <v>240</v>
      </c>
      <c r="E412" s="16" t="s">
        <v>18</v>
      </c>
      <c r="F412" s="16" t="s">
        <v>20</v>
      </c>
      <c r="G412" s="7" t="n">
        <v>1</v>
      </c>
      <c r="H412" s="6" t="n">
        <v>253.5</v>
      </c>
      <c r="I412" s="6" t="n">
        <v>-253.5</v>
      </c>
      <c r="J412" s="6" t="n">
        <v>-0</v>
      </c>
      <c r="K412" s="6" t="n">
        <v>-0.13</v>
      </c>
      <c r="L412" s="6" t="n">
        <v>-0</v>
      </c>
      <c r="M412" s="6" t="s">
        <f>=I412+J412+K412+L412</f>
      </c>
      <c r="N412" s="16"/>
      <c r="O412" s="16" t="s">
        <v>424</v>
      </c>
    </row>
    <row collapsed="false" customFormat="false" customHeight="false" hidden="false" ht="12.1" outlineLevel="0" r="413">
      <c r="A413" s="20" t="n">
        <v>45706.475335648</v>
      </c>
      <c r="B413" s="16" t="s">
        <v>287</v>
      </c>
      <c r="C413" s="16" t="s">
        <v>430</v>
      </c>
      <c r="D413" s="16" t="s">
        <v>240</v>
      </c>
      <c r="E413" s="16" t="s">
        <v>18</v>
      </c>
      <c r="F413" s="16" t="s">
        <v>20</v>
      </c>
      <c r="G413" s="7" t="n">
        <v>2</v>
      </c>
      <c r="H413" s="6" t="n">
        <v>253.4</v>
      </c>
      <c r="I413" s="6" t="n">
        <v>-506.8</v>
      </c>
      <c r="J413" s="6" t="n">
        <v>-0</v>
      </c>
      <c r="K413" s="6" t="n">
        <v>-0.25</v>
      </c>
      <c r="L413" s="6" t="n">
        <v>-0</v>
      </c>
      <c r="M413" s="6" t="s">
        <f>=I413+J413+K413+L413</f>
      </c>
      <c r="N413" s="16"/>
      <c r="O413" s="16" t="s">
        <v>424</v>
      </c>
    </row>
    <row collapsed="false" customFormat="false" customHeight="false" hidden="false" ht="12.1" outlineLevel="0" r="414">
      <c r="A414" s="20" t="n">
        <v>45706.609398148</v>
      </c>
      <c r="B414" s="16" t="s">
        <v>27</v>
      </c>
      <c r="C414" s="16" t="s">
        <v>431</v>
      </c>
      <c r="D414" s="16" t="s">
        <v>240</v>
      </c>
      <c r="E414" s="16" t="s">
        <v>18</v>
      </c>
      <c r="F414" s="16" t="s">
        <v>20</v>
      </c>
      <c r="G414" s="7" t="n">
        <v>1</v>
      </c>
      <c r="H414" s="6" t="n">
        <v>211.32</v>
      </c>
      <c r="I414" s="6" t="n">
        <v>-211.32</v>
      </c>
      <c r="J414" s="6" t="n">
        <v>-0</v>
      </c>
      <c r="K414" s="6" t="n">
        <v>-0.11</v>
      </c>
      <c r="L414" s="6" t="n">
        <v>-0</v>
      </c>
      <c r="M414" s="6" t="s">
        <f>=I414+J414+K414+L414</f>
      </c>
      <c r="N414" s="16"/>
      <c r="O414" s="16" t="s">
        <v>424</v>
      </c>
    </row>
    <row collapsed="false" customFormat="false" customHeight="false" hidden="false" ht="12.1" outlineLevel="0" r="415">
      <c r="A415" s="20" t="n">
        <v>45706.609594907</v>
      </c>
      <c r="B415" s="16" t="s">
        <v>27</v>
      </c>
      <c r="C415" s="16" t="s">
        <v>431</v>
      </c>
      <c r="D415" s="16" t="s">
        <v>240</v>
      </c>
      <c r="E415" s="16" t="s">
        <v>18</v>
      </c>
      <c r="F415" s="16" t="s">
        <v>20</v>
      </c>
      <c r="G415" s="7" t="n">
        <v>2</v>
      </c>
      <c r="H415" s="6" t="n">
        <v>211.02</v>
      </c>
      <c r="I415" s="6" t="n">
        <v>-422.04</v>
      </c>
      <c r="J415" s="6" t="n">
        <v>-0</v>
      </c>
      <c r="K415" s="6" t="n">
        <v>-0.21</v>
      </c>
      <c r="L415" s="6" t="n">
        <v>-0</v>
      </c>
      <c r="M415" s="6" t="s">
        <f>=I415+J415+K415+L415</f>
      </c>
      <c r="N415" s="16"/>
      <c r="O415" s="16" t="s">
        <v>424</v>
      </c>
    </row>
    <row collapsed="false" customFormat="false" customHeight="false" hidden="false" ht="12.1" outlineLevel="0" r="416">
      <c r="A416" s="20" t="n">
        <v>45706.747986111</v>
      </c>
      <c r="B416" s="16" t="s">
        <v>286</v>
      </c>
      <c r="C416" s="16" t="s">
        <v>428</v>
      </c>
      <c r="D416" s="16" t="s">
        <v>240</v>
      </c>
      <c r="E416" s="16" t="s">
        <v>18</v>
      </c>
      <c r="F416" s="16" t="s">
        <v>20</v>
      </c>
      <c r="G416" s="7" t="n">
        <v>10</v>
      </c>
      <c r="H416" s="6" t="n">
        <v>101.65</v>
      </c>
      <c r="I416" s="6" t="n">
        <v>-1016.5</v>
      </c>
      <c r="J416" s="6" t="n">
        <v>-0</v>
      </c>
      <c r="K416" s="6" t="n">
        <v>-0.51</v>
      </c>
      <c r="L416" s="6" t="n">
        <v>-0</v>
      </c>
      <c r="M416" s="6" t="s">
        <f>=I416+J416+K416+L416</f>
      </c>
      <c r="N416" s="16"/>
      <c r="O416" s="16" t="s">
        <v>424</v>
      </c>
    </row>
    <row collapsed="false" customFormat="false" customHeight="false" hidden="false" ht="12.1" outlineLevel="0" r="417">
      <c r="A417" s="20" t="n">
        <v>45706.748287037</v>
      </c>
      <c r="B417" s="16" t="s">
        <v>286</v>
      </c>
      <c r="C417" s="16" t="s">
        <v>428</v>
      </c>
      <c r="D417" s="16" t="s">
        <v>240</v>
      </c>
      <c r="E417" s="16" t="s">
        <v>18</v>
      </c>
      <c r="F417" s="16" t="s">
        <v>20</v>
      </c>
      <c r="G417" s="7" t="n">
        <v>10</v>
      </c>
      <c r="H417" s="6" t="n">
        <v>101.65</v>
      </c>
      <c r="I417" s="6" t="n">
        <v>-1016.5</v>
      </c>
      <c r="J417" s="6" t="n">
        <v>-0</v>
      </c>
      <c r="K417" s="6" t="n">
        <v>-0.51</v>
      </c>
      <c r="L417" s="6" t="n">
        <v>-0</v>
      </c>
      <c r="M417" s="6" t="s">
        <f>=I417+J417+K417+L417</f>
      </c>
      <c r="N417" s="16"/>
      <c r="O417" s="16" t="s">
        <v>424</v>
      </c>
    </row>
    <row collapsed="false" customFormat="false" customHeight="false" hidden="false" ht="12.1" outlineLevel="0" r="418">
      <c r="A418" s="20" t="n">
        <v>45706.895011574</v>
      </c>
      <c r="B418" s="16" t="s">
        <v>47</v>
      </c>
      <c r="C418" s="16" t="s">
        <v>410</v>
      </c>
      <c r="D418" s="16" t="s">
        <v>240</v>
      </c>
      <c r="E418" s="16" t="s">
        <v>18</v>
      </c>
      <c r="F418" s="16" t="s">
        <v>20</v>
      </c>
      <c r="G418" s="7" t="n">
        <v>1</v>
      </c>
      <c r="H418" s="6" t="n">
        <v>3372.2</v>
      </c>
      <c r="I418" s="6" t="n">
        <v>-3372.2</v>
      </c>
      <c r="J418" s="6" t="n">
        <v>-0</v>
      </c>
      <c r="K418" s="6" t="n">
        <v>-0</v>
      </c>
      <c r="L418" s="6" t="n">
        <v>-0</v>
      </c>
      <c r="M418" s="6" t="s">
        <f>=I418+J418+K418+L418</f>
      </c>
      <c r="N418" s="16"/>
      <c r="O418" s="16" t="s">
        <v>424</v>
      </c>
    </row>
    <row collapsed="false" customFormat="false" customHeight="false" hidden="false" ht="12.1" outlineLevel="0" r="419">
      <c r="A419" s="20" t="n">
        <v>45706.895648148</v>
      </c>
      <c r="B419" s="16" t="s">
        <v>35</v>
      </c>
      <c r="C419" s="16" t="s">
        <v>429</v>
      </c>
      <c r="D419" s="16" t="s">
        <v>240</v>
      </c>
      <c r="E419" s="16" t="s">
        <v>18</v>
      </c>
      <c r="F419" s="16" t="s">
        <v>20</v>
      </c>
      <c r="G419" s="7" t="n">
        <v>1</v>
      </c>
      <c r="H419" s="6" t="n">
        <v>3427</v>
      </c>
      <c r="I419" s="6" t="n">
        <v>-3427</v>
      </c>
      <c r="J419" s="6" t="n">
        <v>-0</v>
      </c>
      <c r="K419" s="6" t="n">
        <v>-1.71</v>
      </c>
      <c r="L419" s="6" t="n">
        <v>-0</v>
      </c>
      <c r="M419" s="6" t="s">
        <f>=I419+J419+K419+L419</f>
      </c>
      <c r="N419" s="16"/>
      <c r="O419" s="16" t="s">
        <v>424</v>
      </c>
    </row>
    <row collapsed="false" customFormat="false" customHeight="false" hidden="false" ht="12.1" outlineLevel="0" r="420">
      <c r="A420" s="20" t="n">
        <v>45707.306331019</v>
      </c>
      <c r="B420" s="16" t="s">
        <v>39</v>
      </c>
      <c r="C420" s="16" t="s">
        <v>427</v>
      </c>
      <c r="D420" s="16" t="s">
        <v>240</v>
      </c>
      <c r="E420" s="16" t="s">
        <v>18</v>
      </c>
      <c r="F420" s="16" t="s">
        <v>20</v>
      </c>
      <c r="G420" s="7" t="n">
        <v>20</v>
      </c>
      <c r="H420" s="6" t="n">
        <v>134.56</v>
      </c>
      <c r="I420" s="6" t="n">
        <v>-2691.2</v>
      </c>
      <c r="J420" s="6" t="n">
        <v>-0</v>
      </c>
      <c r="K420" s="6" t="n">
        <v>-1.35</v>
      </c>
      <c r="L420" s="6" t="n">
        <v>-0</v>
      </c>
      <c r="M420" s="6" t="s">
        <f>=I420+J420+K420+L420</f>
      </c>
      <c r="N420" s="16"/>
      <c r="O420" s="16" t="s">
        <v>424</v>
      </c>
    </row>
    <row collapsed="false" customFormat="false" customHeight="false" hidden="false" ht="12.1" outlineLevel="0" r="421">
      <c r="A421" s="20" t="n">
        <v>45707.611875</v>
      </c>
      <c r="B421" s="16" t="s">
        <v>248</v>
      </c>
      <c r="C421" s="16" t="s">
        <v>371</v>
      </c>
      <c r="D421" s="16" t="s">
        <v>240</v>
      </c>
      <c r="E421" s="16" t="s">
        <v>18</v>
      </c>
      <c r="F421" s="16" t="s">
        <v>20</v>
      </c>
      <c r="G421" s="7" t="n">
        <v>10</v>
      </c>
      <c r="H421" s="6" t="n">
        <v>37.405</v>
      </c>
      <c r="I421" s="6" t="n">
        <v>-374.05</v>
      </c>
      <c r="J421" s="6" t="n">
        <v>-0</v>
      </c>
      <c r="K421" s="6" t="n">
        <v>-0.19</v>
      </c>
      <c r="L421" s="6" t="n">
        <v>-0</v>
      </c>
      <c r="M421" s="6" t="s">
        <f>=I421+J421+K421+L421</f>
      </c>
      <c r="N421" s="16"/>
      <c r="O421" s="16" t="s">
        <v>424</v>
      </c>
    </row>
    <row collapsed="false" customFormat="false" customHeight="false" hidden="false" ht="12.1" outlineLevel="0" r="422">
      <c r="A422" s="20" t="n">
        <v>45707.952615741</v>
      </c>
      <c r="B422" s="16" t="s">
        <v>279</v>
      </c>
      <c r="C422" s="16" t="s">
        <v>416</v>
      </c>
      <c r="D422" s="16" t="s">
        <v>240</v>
      </c>
      <c r="E422" s="16" t="s">
        <v>18</v>
      </c>
      <c r="F422" s="16" t="s">
        <v>20</v>
      </c>
      <c r="G422" s="7" t="n">
        <v>10</v>
      </c>
      <c r="H422" s="6" t="n">
        <v>121.3</v>
      </c>
      <c r="I422" s="6" t="n">
        <v>-1213</v>
      </c>
      <c r="J422" s="6" t="n">
        <v>-0</v>
      </c>
      <c r="K422" s="6" t="n">
        <v>-0.61</v>
      </c>
      <c r="L422" s="6" t="n">
        <v>-0</v>
      </c>
      <c r="M422" s="6" t="s">
        <f>=I422+J422+K422+L422</f>
      </c>
      <c r="N422" s="16"/>
      <c r="O422" s="16" t="s">
        <v>424</v>
      </c>
    </row>
    <row collapsed="false" customFormat="false" customHeight="false" hidden="false" ht="12.1" outlineLevel="0" r="423">
      <c r="A423" s="20" t="n">
        <v>45707.95744213</v>
      </c>
      <c r="B423" s="16" t="s">
        <v>288</v>
      </c>
      <c r="C423" s="16" t="s">
        <v>432</v>
      </c>
      <c r="D423" s="16" t="s">
        <v>240</v>
      </c>
      <c r="E423" s="16" t="s">
        <v>18</v>
      </c>
      <c r="F423" s="16" t="s">
        <v>20</v>
      </c>
      <c r="G423" s="7" t="n">
        <v>1</v>
      </c>
      <c r="H423" s="6" t="n">
        <v>194.83</v>
      </c>
      <c r="I423" s="6" t="n">
        <v>-194.83</v>
      </c>
      <c r="J423" s="6" t="n">
        <v>-0</v>
      </c>
      <c r="K423" s="6" t="n">
        <v>-0.1</v>
      </c>
      <c r="L423" s="6" t="n">
        <v>-0</v>
      </c>
      <c r="M423" s="6" t="s">
        <f>=I423+J423+K423+L423</f>
      </c>
      <c r="N423" s="16"/>
      <c r="O423" s="16" t="s">
        <v>424</v>
      </c>
    </row>
    <row collapsed="false" customFormat="false" customHeight="false" hidden="false" ht="12.1" outlineLevel="0" r="424">
      <c r="A424" s="20" t="n">
        <v>45707.965775463</v>
      </c>
      <c r="B424" s="16" t="s">
        <v>289</v>
      </c>
      <c r="C424" s="16" t="s">
        <v>433</v>
      </c>
      <c r="D424" s="16" t="s">
        <v>240</v>
      </c>
      <c r="E424" s="16" t="s">
        <v>18</v>
      </c>
      <c r="F424" s="16" t="s">
        <v>20</v>
      </c>
      <c r="G424" s="7" t="n">
        <v>1000</v>
      </c>
      <c r="H424" s="6" t="n">
        <v>0.3942</v>
      </c>
      <c r="I424" s="6" t="n">
        <v>-394.2</v>
      </c>
      <c r="J424" s="6" t="n">
        <v>-0</v>
      </c>
      <c r="K424" s="6" t="n">
        <v>-0.2</v>
      </c>
      <c r="L424" s="6" t="n">
        <v>-0</v>
      </c>
      <c r="M424" s="6" t="s">
        <f>=I424+J424+K424+L424</f>
      </c>
      <c r="N424" s="16"/>
      <c r="O424" s="16" t="s">
        <v>424</v>
      </c>
    </row>
    <row collapsed="false" customFormat="false" customHeight="false" hidden="false" ht="12.1" outlineLevel="0" r="425">
      <c r="A425" s="20" t="n">
        <v>45707.967083333</v>
      </c>
      <c r="B425" s="16" t="s">
        <v>248</v>
      </c>
      <c r="C425" s="16" t="s">
        <v>371</v>
      </c>
      <c r="D425" s="16" t="s">
        <v>240</v>
      </c>
      <c r="E425" s="16" t="s">
        <v>18</v>
      </c>
      <c r="F425" s="16" t="s">
        <v>20</v>
      </c>
      <c r="G425" s="7" t="n">
        <v>20</v>
      </c>
      <c r="H425" s="6" t="n">
        <v>37.605</v>
      </c>
      <c r="I425" s="6" t="n">
        <v>-752.1</v>
      </c>
      <c r="J425" s="6" t="n">
        <v>-0</v>
      </c>
      <c r="K425" s="6" t="n">
        <v>-0.38</v>
      </c>
      <c r="L425" s="6" t="n">
        <v>-0</v>
      </c>
      <c r="M425" s="6" t="s">
        <f>=I425+J425+K425+L425</f>
      </c>
      <c r="N425" s="16"/>
      <c r="O425" s="16" t="s">
        <v>424</v>
      </c>
    </row>
    <row collapsed="false" customFormat="false" customHeight="false" hidden="false" ht="12.1" outlineLevel="0" r="426">
      <c r="A426" s="20" t="n">
        <v>45707.979733796</v>
      </c>
      <c r="B426" s="16" t="s">
        <v>259</v>
      </c>
      <c r="C426" s="16" t="s">
        <v>389</v>
      </c>
      <c r="D426" s="16" t="s">
        <v>240</v>
      </c>
      <c r="E426" s="16" t="s">
        <v>18</v>
      </c>
      <c r="F426" s="16" t="s">
        <v>20</v>
      </c>
      <c r="G426" s="7" t="n">
        <v>6</v>
      </c>
      <c r="H426" s="6" t="n">
        <v>94.15</v>
      </c>
      <c r="I426" s="6" t="n">
        <v>-564.9</v>
      </c>
      <c r="J426" s="6" t="n">
        <v>-0</v>
      </c>
      <c r="K426" s="6" t="n">
        <v>-0.28</v>
      </c>
      <c r="L426" s="6" t="n">
        <v>-0</v>
      </c>
      <c r="M426" s="6" t="s">
        <f>=I426+J426+K426+L426</f>
      </c>
      <c r="N426" s="16"/>
      <c r="O426" s="16" t="s">
        <v>424</v>
      </c>
    </row>
    <row collapsed="false" customFormat="false" customHeight="false" hidden="false" ht="12.1" outlineLevel="0" r="427">
      <c r="A427" s="29" t="n">
        <v>45708.492986111</v>
      </c>
      <c r="B427" s="30" t="s">
        <v>27</v>
      </c>
      <c r="C427" s="30" t="s">
        <v>431</v>
      </c>
      <c r="D427" s="30" t="s">
        <v>241</v>
      </c>
      <c r="E427" s="30" t="s">
        <v>18</v>
      </c>
      <c r="F427" s="30" t="s">
        <v>20</v>
      </c>
      <c r="G427" s="31" t="n">
        <v>-3</v>
      </c>
      <c r="H427" s="32" t="n">
        <v>222.46</v>
      </c>
      <c r="I427" s="32" t="n">
        <v>667.38</v>
      </c>
      <c r="J427" s="32" t="n">
        <v>0</v>
      </c>
      <c r="K427" s="32" t="n">
        <v>-0.33</v>
      </c>
      <c r="L427" s="32" t="n">
        <v>-0</v>
      </c>
      <c r="M427" s="6" t="s">
        <f>=I427+J427+K427+L427</f>
      </c>
      <c r="N427" s="30"/>
      <c r="O427" s="30" t="s">
        <v>424</v>
      </c>
    </row>
    <row collapsed="false" customFormat="false" customHeight="false" hidden="false" ht="12.1" outlineLevel="0" r="428">
      <c r="A428" s="20" t="n">
        <v>45708.50224537</v>
      </c>
      <c r="B428" s="16" t="s">
        <v>287</v>
      </c>
      <c r="C428" s="16" t="s">
        <v>430</v>
      </c>
      <c r="D428" s="16" t="s">
        <v>240</v>
      </c>
      <c r="E428" s="16" t="s">
        <v>18</v>
      </c>
      <c r="F428" s="16" t="s">
        <v>20</v>
      </c>
      <c r="G428" s="7" t="n">
        <v>4</v>
      </c>
      <c r="H428" s="6" t="n">
        <v>262.9</v>
      </c>
      <c r="I428" s="6" t="n">
        <v>-1051.6</v>
      </c>
      <c r="J428" s="6" t="n">
        <v>-0</v>
      </c>
      <c r="K428" s="6" t="n">
        <v>-0.53</v>
      </c>
      <c r="L428" s="6" t="n">
        <v>-0</v>
      </c>
      <c r="M428" s="6" t="s">
        <f>=I428+J428+K428+L428</f>
      </c>
      <c r="N428" s="16"/>
      <c r="O428" s="16" t="s">
        <v>424</v>
      </c>
    </row>
    <row collapsed="false" customFormat="false" customHeight="false" hidden="false" ht="12.1" outlineLevel="0" r="429">
      <c r="A429" s="29" t="n">
        <v>45708.647199074</v>
      </c>
      <c r="B429" s="30" t="s">
        <v>248</v>
      </c>
      <c r="C429" s="30" t="s">
        <v>371</v>
      </c>
      <c r="D429" s="30" t="s">
        <v>241</v>
      </c>
      <c r="E429" s="30" t="s">
        <v>18</v>
      </c>
      <c r="F429" s="30" t="s">
        <v>20</v>
      </c>
      <c r="G429" s="31" t="n">
        <v>-40</v>
      </c>
      <c r="H429" s="32" t="n">
        <v>38.51</v>
      </c>
      <c r="I429" s="32" t="n">
        <v>1540.4</v>
      </c>
      <c r="J429" s="32" t="n">
        <v>0</v>
      </c>
      <c r="K429" s="32" t="n">
        <v>-0.77</v>
      </c>
      <c r="L429" s="32" t="n">
        <v>-0</v>
      </c>
      <c r="M429" s="6" t="s">
        <f>=I429+J429+K429+L429</f>
      </c>
      <c r="N429" s="30"/>
      <c r="O429" s="30" t="s">
        <v>424</v>
      </c>
    </row>
    <row collapsed="false" customFormat="false" customHeight="false" hidden="false" ht="12.1" outlineLevel="0" r="430">
      <c r="A430" s="29" t="n">
        <v>45708.647962963</v>
      </c>
      <c r="B430" s="30" t="s">
        <v>39</v>
      </c>
      <c r="C430" s="30" t="s">
        <v>427</v>
      </c>
      <c r="D430" s="30" t="s">
        <v>241</v>
      </c>
      <c r="E430" s="30" t="s">
        <v>18</v>
      </c>
      <c r="F430" s="30" t="s">
        <v>20</v>
      </c>
      <c r="G430" s="31" t="n">
        <v>-40</v>
      </c>
      <c r="H430" s="32" t="n">
        <v>138.34</v>
      </c>
      <c r="I430" s="32" t="n">
        <v>5533.6</v>
      </c>
      <c r="J430" s="32" t="n">
        <v>0</v>
      </c>
      <c r="K430" s="32" t="n">
        <v>-2.77</v>
      </c>
      <c r="L430" s="32" t="n">
        <v>-0</v>
      </c>
      <c r="M430" s="6" t="s">
        <f>=I430+J430+K430+L430</f>
      </c>
      <c r="N430" s="30"/>
      <c r="O430" s="30" t="s">
        <v>424</v>
      </c>
    </row>
    <row collapsed="false" customFormat="false" customHeight="false" hidden="false" ht="12.1" outlineLevel="0" r="431">
      <c r="A431" s="29" t="n">
        <v>45708.648645833</v>
      </c>
      <c r="B431" s="30" t="s">
        <v>279</v>
      </c>
      <c r="C431" s="30" t="s">
        <v>416</v>
      </c>
      <c r="D431" s="30" t="s">
        <v>241</v>
      </c>
      <c r="E431" s="30" t="s">
        <v>18</v>
      </c>
      <c r="F431" s="30" t="s">
        <v>20</v>
      </c>
      <c r="G431" s="31" t="n">
        <v>-10</v>
      </c>
      <c r="H431" s="32" t="n">
        <v>122.74</v>
      </c>
      <c r="I431" s="32" t="n">
        <v>1227.4</v>
      </c>
      <c r="J431" s="32" t="n">
        <v>0</v>
      </c>
      <c r="K431" s="32" t="n">
        <v>-0.61</v>
      </c>
      <c r="L431" s="32" t="n">
        <v>-0</v>
      </c>
      <c r="M431" s="6" t="s">
        <f>=I431+J431+K431+L431</f>
      </c>
      <c r="N431" s="30"/>
      <c r="O431" s="30" t="s">
        <v>424</v>
      </c>
    </row>
    <row collapsed="false" customFormat="false" customHeight="false" hidden="false" ht="12.1" outlineLevel="0" r="432">
      <c r="A432" s="29" t="n">
        <v>45708.64880787</v>
      </c>
      <c r="B432" s="30" t="s">
        <v>289</v>
      </c>
      <c r="C432" s="30" t="s">
        <v>433</v>
      </c>
      <c r="D432" s="30" t="s">
        <v>241</v>
      </c>
      <c r="E432" s="30" t="s">
        <v>18</v>
      </c>
      <c r="F432" s="30" t="s">
        <v>20</v>
      </c>
      <c r="G432" s="31" t="n">
        <v>-1000</v>
      </c>
      <c r="H432" s="32" t="n">
        <v>0.3999</v>
      </c>
      <c r="I432" s="32" t="n">
        <v>399.9</v>
      </c>
      <c r="J432" s="32" t="n">
        <v>0</v>
      </c>
      <c r="K432" s="32" t="n">
        <v>-0.2</v>
      </c>
      <c r="L432" s="32" t="n">
        <v>-0</v>
      </c>
      <c r="M432" s="6" t="s">
        <f>=I432+J432+K432+L432</f>
      </c>
      <c r="N432" s="30"/>
      <c r="O432" s="30" t="s">
        <v>424</v>
      </c>
    </row>
    <row collapsed="false" customFormat="false" customHeight="false" hidden="false" ht="12.1" outlineLevel="0" r="433">
      <c r="A433" s="29" t="n">
        <v>45708.651273148</v>
      </c>
      <c r="B433" s="30" t="s">
        <v>47</v>
      </c>
      <c r="C433" s="30" t="s">
        <v>410</v>
      </c>
      <c r="D433" s="30" t="s">
        <v>241</v>
      </c>
      <c r="E433" s="30" t="s">
        <v>18</v>
      </c>
      <c r="F433" s="30" t="s">
        <v>20</v>
      </c>
      <c r="G433" s="31" t="n">
        <v>-2</v>
      </c>
      <c r="H433" s="32" t="n">
        <v>3469.8</v>
      </c>
      <c r="I433" s="32" t="n">
        <v>6939.6</v>
      </c>
      <c r="J433" s="32" t="n">
        <v>0</v>
      </c>
      <c r="K433" s="32" t="n">
        <v>-0</v>
      </c>
      <c r="L433" s="32" t="n">
        <v>-0</v>
      </c>
      <c r="M433" s="6" t="s">
        <f>=I433+J433+K433+L433</f>
      </c>
      <c r="N433" s="30"/>
      <c r="O433" s="30" t="s">
        <v>424</v>
      </c>
    </row>
    <row collapsed="false" customFormat="false" customHeight="false" hidden="false" ht="12.1" outlineLevel="0" r="434">
      <c r="A434" s="20" t="n">
        <v>45708.691550926</v>
      </c>
      <c r="B434" s="16" t="s">
        <v>287</v>
      </c>
      <c r="C434" s="16" t="s">
        <v>430</v>
      </c>
      <c r="D434" s="16" t="s">
        <v>240</v>
      </c>
      <c r="E434" s="16" t="s">
        <v>18</v>
      </c>
      <c r="F434" s="16" t="s">
        <v>20</v>
      </c>
      <c r="G434" s="7" t="n">
        <v>8</v>
      </c>
      <c r="H434" s="6" t="n">
        <v>258.7</v>
      </c>
      <c r="I434" s="6" t="n">
        <v>-2069.6</v>
      </c>
      <c r="J434" s="6" t="n">
        <v>-0</v>
      </c>
      <c r="K434" s="6" t="n">
        <v>-1.04</v>
      </c>
      <c r="L434" s="6" t="n">
        <v>-0</v>
      </c>
      <c r="M434" s="6" t="s">
        <f>=I434+J434+K434+L434</f>
      </c>
      <c r="N434" s="16"/>
      <c r="O434" s="16" t="s">
        <v>424</v>
      </c>
    </row>
    <row collapsed="false" customFormat="false" customHeight="false" hidden="false" ht="12.1" outlineLevel="0" r="435">
      <c r="A435" s="20" t="n">
        <v>45708.89255787</v>
      </c>
      <c r="B435" s="16" t="s">
        <v>287</v>
      </c>
      <c r="C435" s="16" t="s">
        <v>430</v>
      </c>
      <c r="D435" s="16" t="s">
        <v>240</v>
      </c>
      <c r="E435" s="16" t="s">
        <v>18</v>
      </c>
      <c r="F435" s="16" t="s">
        <v>20</v>
      </c>
      <c r="G435" s="7" t="n">
        <v>16</v>
      </c>
      <c r="H435" s="6" t="n">
        <v>245.5</v>
      </c>
      <c r="I435" s="6" t="n">
        <v>-3928</v>
      </c>
      <c r="J435" s="6" t="n">
        <v>-0</v>
      </c>
      <c r="K435" s="6" t="n">
        <v>-1.97</v>
      </c>
      <c r="L435" s="6" t="n">
        <v>-0</v>
      </c>
      <c r="M435" s="6" t="s">
        <f>=I435+J435+K435+L435</f>
      </c>
      <c r="N435" s="16"/>
      <c r="O435" s="16" t="s">
        <v>424</v>
      </c>
    </row>
    <row collapsed="false" customFormat="false" customHeight="false" hidden="false" ht="12.1" outlineLevel="0" r="436">
      <c r="A436" s="29" t="n">
        <v>45709.497581019</v>
      </c>
      <c r="B436" s="30" t="s">
        <v>286</v>
      </c>
      <c r="C436" s="30" t="s">
        <v>428</v>
      </c>
      <c r="D436" s="30" t="s">
        <v>241</v>
      </c>
      <c r="E436" s="30" t="s">
        <v>18</v>
      </c>
      <c r="F436" s="30" t="s">
        <v>20</v>
      </c>
      <c r="G436" s="31" t="n">
        <v>-40</v>
      </c>
      <c r="H436" s="32" t="n">
        <v>104.2025</v>
      </c>
      <c r="I436" s="32" t="n">
        <v>4168.1</v>
      </c>
      <c r="J436" s="32" t="n">
        <v>0</v>
      </c>
      <c r="K436" s="32" t="n">
        <v>-0</v>
      </c>
      <c r="L436" s="32" t="n">
        <v>-0</v>
      </c>
      <c r="M436" s="6" t="s">
        <f>=I436+J436+K436+L436</f>
      </c>
      <c r="N436" s="30"/>
      <c r="O436" s="30" t="s">
        <v>424</v>
      </c>
    </row>
    <row collapsed="false" customFormat="false" customHeight="false" hidden="false" ht="12.1" outlineLevel="0" r="437">
      <c r="A437" s="33" t="n">
        <v>45709.497592593</v>
      </c>
      <c r="B437" s="34" t="s">
        <v>425</v>
      </c>
      <c r="C437" s="34" t="s">
        <v>434</v>
      </c>
      <c r="D437" s="34" t="s">
        <v>425</v>
      </c>
      <c r="E437" s="34" t="s">
        <v>425</v>
      </c>
      <c r="F437" s="34" t="s">
        <v>20</v>
      </c>
      <c r="G437" s="35" t="n">
        <v>1</v>
      </c>
      <c r="H437" s="36" t="n">
        <v>-1</v>
      </c>
      <c r="I437" s="36" t="n">
        <v>-2.08</v>
      </c>
      <c r="J437" s="36" t="n">
        <v>0</v>
      </c>
      <c r="K437" s="36" t="n">
        <v>-0</v>
      </c>
      <c r="L437" s="36" t="n">
        <v>-0</v>
      </c>
      <c r="M437" s="6" t="s">
        <f>=I437+J437+K437+L437</f>
      </c>
      <c r="N437" s="34"/>
      <c r="O437" s="34" t="s">
        <v>424</v>
      </c>
    </row>
    <row collapsed="false" customFormat="false" customHeight="false" hidden="false" ht="12.1" outlineLevel="0" r="438">
      <c r="A438" s="29" t="n">
        <v>45709.935335648</v>
      </c>
      <c r="B438" s="30" t="s">
        <v>287</v>
      </c>
      <c r="C438" s="30" t="s">
        <v>430</v>
      </c>
      <c r="D438" s="30" t="s">
        <v>241</v>
      </c>
      <c r="E438" s="30" t="s">
        <v>18</v>
      </c>
      <c r="F438" s="30" t="s">
        <v>20</v>
      </c>
      <c r="G438" s="31" t="n">
        <v>-32</v>
      </c>
      <c r="H438" s="32" t="n">
        <v>255.5</v>
      </c>
      <c r="I438" s="32" t="n">
        <v>8176</v>
      </c>
      <c r="J438" s="32" t="n">
        <v>0</v>
      </c>
      <c r="K438" s="32" t="n">
        <v>-4.09</v>
      </c>
      <c r="L438" s="32" t="n">
        <v>-0</v>
      </c>
      <c r="M438" s="6" t="s">
        <f>=I438+J438+K438+L438</f>
      </c>
      <c r="N438" s="30"/>
      <c r="O438" s="30" t="s">
        <v>424</v>
      </c>
    </row>
    <row collapsed="false" customFormat="false" customHeight="false" hidden="false" ht="12.1" outlineLevel="0" r="439">
      <c r="A439" s="20" t="n">
        <v>45709.9375</v>
      </c>
      <c r="B439" s="16" t="s">
        <v>263</v>
      </c>
      <c r="C439" s="16" t="s">
        <v>393</v>
      </c>
      <c r="D439" s="16" t="s">
        <v>240</v>
      </c>
      <c r="E439" s="16" t="s">
        <v>62</v>
      </c>
      <c r="F439" s="16" t="s">
        <v>20</v>
      </c>
      <c r="G439" s="7" t="n">
        <v>36400</v>
      </c>
      <c r="H439" s="6" t="n">
        <v>1.6102</v>
      </c>
      <c r="I439" s="6" t="n">
        <v>-58611.28</v>
      </c>
      <c r="J439" s="6" t="n">
        <v>-0</v>
      </c>
      <c r="K439" s="6" t="n">
        <v>-29.31</v>
      </c>
      <c r="L439" s="6" t="n">
        <v>-0</v>
      </c>
      <c r="M439" s="6" t="s">
        <f>=I439+J439+K439+L439</f>
      </c>
      <c r="N439" s="16"/>
      <c r="O439" s="16" t="s">
        <v>424</v>
      </c>
    </row>
    <row collapsed="false" customFormat="false" customHeight="false" hidden="false" ht="12.1" outlineLevel="0" r="440">
      <c r="A440" s="29" t="n">
        <v>45711.875833333</v>
      </c>
      <c r="B440" s="30" t="s">
        <v>288</v>
      </c>
      <c r="C440" s="30" t="s">
        <v>432</v>
      </c>
      <c r="D440" s="30" t="s">
        <v>241</v>
      </c>
      <c r="E440" s="30" t="s">
        <v>18</v>
      </c>
      <c r="F440" s="30" t="s">
        <v>20</v>
      </c>
      <c r="G440" s="31" t="n">
        <v>-1</v>
      </c>
      <c r="H440" s="32" t="n">
        <v>198.7</v>
      </c>
      <c r="I440" s="32" t="n">
        <v>198.7</v>
      </c>
      <c r="J440" s="32" t="n">
        <v>0</v>
      </c>
      <c r="K440" s="32" t="n">
        <v>-0</v>
      </c>
      <c r="L440" s="32" t="n">
        <v>-0</v>
      </c>
      <c r="M440" s="6" t="s">
        <f>=I440+J440+K440+L440</f>
      </c>
      <c r="N440" s="30"/>
      <c r="O440" s="30" t="s">
        <v>424</v>
      </c>
    </row>
    <row collapsed="false" customFormat="false" customHeight="false" hidden="false" ht="12.1" outlineLevel="0" r="441">
      <c r="A441" s="33" t="n">
        <v>45711.876030093</v>
      </c>
      <c r="B441" s="34" t="s">
        <v>425</v>
      </c>
      <c r="C441" s="34" t="s">
        <v>144</v>
      </c>
      <c r="D441" s="34" t="s">
        <v>425</v>
      </c>
      <c r="E441" s="34" t="s">
        <v>425</v>
      </c>
      <c r="F441" s="34" t="s">
        <v>20</v>
      </c>
      <c r="G441" s="35" t="n">
        <v>1</v>
      </c>
      <c r="H441" s="36" t="n">
        <v>-1</v>
      </c>
      <c r="I441" s="36" t="n">
        <v>-390</v>
      </c>
      <c r="J441" s="36" t="n">
        <v>0</v>
      </c>
      <c r="K441" s="36" t="n">
        <v>-0</v>
      </c>
      <c r="L441" s="36" t="n">
        <v>-0</v>
      </c>
      <c r="M441" s="6" t="s">
        <f>=I441+J441+K441+L441</f>
      </c>
      <c r="N441" s="34"/>
      <c r="O441" s="34" t="s">
        <v>424</v>
      </c>
    </row>
    <row collapsed="false" customFormat="false" customHeight="false" hidden="false" ht="12.1" outlineLevel="0" r="442">
      <c r="A442" s="33" t="n">
        <v>45711.876041667</v>
      </c>
      <c r="B442" s="34" t="s">
        <v>425</v>
      </c>
      <c r="C442" s="34" t="s">
        <v>435</v>
      </c>
      <c r="D442" s="34" t="s">
        <v>425</v>
      </c>
      <c r="E442" s="34" t="s">
        <v>425</v>
      </c>
      <c r="F442" s="34" t="s">
        <v>20</v>
      </c>
      <c r="G442" s="35" t="n">
        <v>1</v>
      </c>
      <c r="H442" s="36" t="n">
        <v>-1</v>
      </c>
      <c r="I442" s="36" t="n">
        <v>-0.1</v>
      </c>
      <c r="J442" s="36" t="n">
        <v>0</v>
      </c>
      <c r="K442" s="36" t="n">
        <v>-0</v>
      </c>
      <c r="L442" s="36" t="n">
        <v>-0</v>
      </c>
      <c r="M442" s="6" t="s">
        <f>=I442+J442+K442+L442</f>
      </c>
      <c r="N442" s="34"/>
      <c r="O442" s="34" t="s">
        <v>424</v>
      </c>
    </row>
    <row collapsed="false" customFormat="false" customHeight="false" hidden="false" ht="12.1" outlineLevel="0" r="443">
      <c r="A443" s="20" t="n">
        <v>45715.558703704</v>
      </c>
      <c r="B443" s="16" t="s">
        <v>259</v>
      </c>
      <c r="C443" s="16" t="s">
        <v>389</v>
      </c>
      <c r="D443" s="16" t="s">
        <v>240</v>
      </c>
      <c r="E443" s="16" t="s">
        <v>18</v>
      </c>
      <c r="F443" s="16" t="s">
        <v>20</v>
      </c>
      <c r="G443" s="7" t="n">
        <v>12</v>
      </c>
      <c r="H443" s="6" t="n">
        <v>90.14</v>
      </c>
      <c r="I443" s="6" t="n">
        <v>-1081.68</v>
      </c>
      <c r="J443" s="6" t="n">
        <v>-0</v>
      </c>
      <c r="K443" s="6" t="n">
        <v>-0.54</v>
      </c>
      <c r="L443" s="6" t="n">
        <v>-0</v>
      </c>
      <c r="M443" s="6" t="s">
        <f>=I443+J443+K443+L443</f>
      </c>
      <c r="N443" s="16"/>
      <c r="O443" s="16" t="s">
        <v>424</v>
      </c>
    </row>
    <row collapsed="false" customFormat="false" customHeight="false" hidden="false" ht="12.1" outlineLevel="0" r="444">
      <c r="A444" s="29" t="n">
        <v>45715.5946875</v>
      </c>
      <c r="B444" s="30" t="s">
        <v>259</v>
      </c>
      <c r="C444" s="30" t="s">
        <v>389</v>
      </c>
      <c r="D444" s="30" t="s">
        <v>241</v>
      </c>
      <c r="E444" s="30" t="s">
        <v>18</v>
      </c>
      <c r="F444" s="30" t="s">
        <v>20</v>
      </c>
      <c r="G444" s="31" t="n">
        <v>-18</v>
      </c>
      <c r="H444" s="32" t="n">
        <v>91.56</v>
      </c>
      <c r="I444" s="32" t="n">
        <v>1648.08</v>
      </c>
      <c r="J444" s="32" t="n">
        <v>0</v>
      </c>
      <c r="K444" s="32" t="n">
        <v>-0.82</v>
      </c>
      <c r="L444" s="32" t="n">
        <v>-0</v>
      </c>
      <c r="M444" s="6" t="s">
        <f>=I444+J444+K444+L444</f>
      </c>
      <c r="N444" s="30"/>
      <c r="O444" s="30" t="s">
        <v>424</v>
      </c>
    </row>
    <row collapsed="false" customFormat="false" customHeight="false" hidden="false" ht="12.1" outlineLevel="0" r="445">
      <c r="A445" s="29" t="n">
        <v>45715.935601852</v>
      </c>
      <c r="B445" s="30" t="s">
        <v>263</v>
      </c>
      <c r="C445" s="30" t="s">
        <v>393</v>
      </c>
      <c r="D445" s="30" t="s">
        <v>241</v>
      </c>
      <c r="E445" s="30" t="s">
        <v>62</v>
      </c>
      <c r="F445" s="30" t="s">
        <v>20</v>
      </c>
      <c r="G445" s="31" t="n">
        <v>-1000</v>
      </c>
      <c r="H445" s="32" t="n">
        <v>1.6135</v>
      </c>
      <c r="I445" s="32" t="n">
        <v>1613.5</v>
      </c>
      <c r="J445" s="32" t="n">
        <v>0</v>
      </c>
      <c r="K445" s="32" t="n">
        <v>-0.81</v>
      </c>
      <c r="L445" s="32" t="n">
        <v>-0</v>
      </c>
      <c r="M445" s="6" t="s">
        <f>=I445+J445+K445+L445</f>
      </c>
      <c r="N445" s="30"/>
      <c r="O445" s="30" t="s">
        <v>424</v>
      </c>
    </row>
    <row collapsed="false" customFormat="false" customHeight="false" hidden="false" ht="12.1" outlineLevel="0" r="446">
      <c r="A446" s="29" t="n">
        <v>45715.936064815</v>
      </c>
      <c r="B446" s="30" t="s">
        <v>263</v>
      </c>
      <c r="C446" s="30" t="s">
        <v>393</v>
      </c>
      <c r="D446" s="30" t="s">
        <v>241</v>
      </c>
      <c r="E446" s="30" t="s">
        <v>62</v>
      </c>
      <c r="F446" s="30" t="s">
        <v>20</v>
      </c>
      <c r="G446" s="31" t="n">
        <v>-10000</v>
      </c>
      <c r="H446" s="32" t="n">
        <v>1.6135</v>
      </c>
      <c r="I446" s="32" t="n">
        <v>16135</v>
      </c>
      <c r="J446" s="32" t="n">
        <v>0</v>
      </c>
      <c r="K446" s="32" t="n">
        <v>-8.07</v>
      </c>
      <c r="L446" s="32" t="n">
        <v>-0</v>
      </c>
      <c r="M446" s="6" t="s">
        <f>=I446+J446+K446+L446</f>
      </c>
      <c r="N446" s="30"/>
      <c r="O446" s="30" t="s">
        <v>424</v>
      </c>
    </row>
    <row collapsed="false" customFormat="false" customHeight="false" hidden="false" ht="12.1" outlineLevel="0" r="447">
      <c r="A447" s="20" t="n">
        <v>45715.936574074</v>
      </c>
      <c r="B447" s="16" t="s">
        <v>35</v>
      </c>
      <c r="C447" s="16" t="s">
        <v>429</v>
      </c>
      <c r="D447" s="16" t="s">
        <v>240</v>
      </c>
      <c r="E447" s="16" t="s">
        <v>18</v>
      </c>
      <c r="F447" s="16" t="s">
        <v>20</v>
      </c>
      <c r="G447" s="7" t="n">
        <v>4</v>
      </c>
      <c r="H447" s="6" t="n">
        <v>3225.5</v>
      </c>
      <c r="I447" s="6" t="n">
        <v>-12902</v>
      </c>
      <c r="J447" s="6" t="n">
        <v>-0</v>
      </c>
      <c r="K447" s="6" t="n">
        <v>-6.45</v>
      </c>
      <c r="L447" s="6" t="n">
        <v>-0</v>
      </c>
      <c r="M447" s="6" t="s">
        <f>=I447+J447+K447+L447</f>
      </c>
      <c r="N447" s="16"/>
      <c r="O447" s="16" t="s">
        <v>424</v>
      </c>
    </row>
    <row collapsed="false" customFormat="false" customHeight="false" hidden="false" ht="12.1" outlineLevel="0" r="448">
      <c r="A448" s="20" t="n">
        <v>45715.936990741</v>
      </c>
      <c r="B448" s="16" t="s">
        <v>35</v>
      </c>
      <c r="C448" s="16" t="s">
        <v>429</v>
      </c>
      <c r="D448" s="16" t="s">
        <v>240</v>
      </c>
      <c r="E448" s="16" t="s">
        <v>18</v>
      </c>
      <c r="F448" s="16" t="s">
        <v>20</v>
      </c>
      <c r="G448" s="7" t="n">
        <v>1</v>
      </c>
      <c r="H448" s="6" t="n">
        <v>3225.5</v>
      </c>
      <c r="I448" s="6" t="n">
        <v>-3225.5</v>
      </c>
      <c r="J448" s="6" t="n">
        <v>-0</v>
      </c>
      <c r="K448" s="6" t="n">
        <v>-1.61</v>
      </c>
      <c r="L448" s="6" t="n">
        <v>-0</v>
      </c>
      <c r="M448" s="6" t="s">
        <f>=I448+J448+K448+L448</f>
      </c>
      <c r="N448" s="16"/>
      <c r="O448" s="16" t="s">
        <v>424</v>
      </c>
    </row>
    <row collapsed="false" customFormat="false" customHeight="false" hidden="false" ht="12.1" outlineLevel="0" r="449">
      <c r="A449" s="29" t="n">
        <v>45715.945543981</v>
      </c>
      <c r="B449" s="30" t="s">
        <v>263</v>
      </c>
      <c r="C449" s="30" t="s">
        <v>393</v>
      </c>
      <c r="D449" s="30" t="s">
        <v>241</v>
      </c>
      <c r="E449" s="30" t="s">
        <v>62</v>
      </c>
      <c r="F449" s="30" t="s">
        <v>20</v>
      </c>
      <c r="G449" s="31" t="n">
        <v>-20000</v>
      </c>
      <c r="H449" s="32" t="n">
        <v>1.6135</v>
      </c>
      <c r="I449" s="32" t="n">
        <v>32270</v>
      </c>
      <c r="J449" s="32" t="n">
        <v>0</v>
      </c>
      <c r="K449" s="32" t="n">
        <v>-16.14</v>
      </c>
      <c r="L449" s="32" t="n">
        <v>-0</v>
      </c>
      <c r="M449" s="6" t="s">
        <f>=I449+J449+K449+L449</f>
      </c>
      <c r="N449" s="30"/>
      <c r="O449" s="30" t="s">
        <v>424</v>
      </c>
    </row>
    <row collapsed="false" customFormat="false" customHeight="false" hidden="false" ht="12.1" outlineLevel="0" r="450">
      <c r="A450" s="20" t="n">
        <v>45715.945787037</v>
      </c>
      <c r="B450" s="16" t="s">
        <v>35</v>
      </c>
      <c r="C450" s="16" t="s">
        <v>429</v>
      </c>
      <c r="D450" s="16" t="s">
        <v>240</v>
      </c>
      <c r="E450" s="16" t="s">
        <v>18</v>
      </c>
      <c r="F450" s="16" t="s">
        <v>20</v>
      </c>
      <c r="G450" s="7" t="n">
        <v>7</v>
      </c>
      <c r="H450" s="6" t="n">
        <v>3217</v>
      </c>
      <c r="I450" s="6" t="n">
        <v>-22519</v>
      </c>
      <c r="J450" s="6" t="n">
        <v>-0</v>
      </c>
      <c r="K450" s="6" t="n">
        <v>-11.26</v>
      </c>
      <c r="L450" s="6" t="n">
        <v>-0</v>
      </c>
      <c r="M450" s="6" t="s">
        <f>=I450+J450+K450+L450</f>
      </c>
      <c r="N450" s="16"/>
      <c r="O450" s="16" t="s">
        <v>424</v>
      </c>
    </row>
    <row collapsed="false" customFormat="false" customHeight="false" hidden="false" ht="12.1" outlineLevel="0" r="451">
      <c r="A451" s="20" t="n">
        <v>45717.956585648</v>
      </c>
      <c r="B451" s="16" t="s">
        <v>39</v>
      </c>
      <c r="C451" s="16" t="s">
        <v>427</v>
      </c>
      <c r="D451" s="16" t="s">
        <v>240</v>
      </c>
      <c r="E451" s="16" t="s">
        <v>18</v>
      </c>
      <c r="F451" s="16" t="s">
        <v>20</v>
      </c>
      <c r="G451" s="7" t="n">
        <v>10</v>
      </c>
      <c r="H451" s="6" t="n">
        <v>139.52</v>
      </c>
      <c r="I451" s="6" t="n">
        <v>-1395.2</v>
      </c>
      <c r="J451" s="6" t="n">
        <v>-0</v>
      </c>
      <c r="K451" s="6" t="n">
        <v>-0</v>
      </c>
      <c r="L451" s="6" t="n">
        <v>-0</v>
      </c>
      <c r="M451" s="6" t="s">
        <f>=I451+J451+K451+L451</f>
      </c>
      <c r="N451" s="16"/>
      <c r="O451" s="16" t="s">
        <v>424</v>
      </c>
    </row>
    <row collapsed="false" customFormat="false" customHeight="false" hidden="false" ht="12.1" outlineLevel="0" r="452">
      <c r="A452" s="33" t="n">
        <v>45717.989166667</v>
      </c>
      <c r="B452" s="34" t="s">
        <v>425</v>
      </c>
      <c r="C452" s="34" t="s">
        <v>436</v>
      </c>
      <c r="D452" s="34" t="s">
        <v>425</v>
      </c>
      <c r="E452" s="34" t="s">
        <v>425</v>
      </c>
      <c r="F452" s="34" t="s">
        <v>20</v>
      </c>
      <c r="G452" s="35" t="n">
        <v>1</v>
      </c>
      <c r="H452" s="36" t="n">
        <v>-1</v>
      </c>
      <c r="I452" s="36" t="n">
        <v>-0.7</v>
      </c>
      <c r="J452" s="36" t="n">
        <v>0</v>
      </c>
      <c r="K452" s="36" t="n">
        <v>-0</v>
      </c>
      <c r="L452" s="36" t="n">
        <v>-0</v>
      </c>
      <c r="M452" s="6" t="s">
        <f>=I452+J452+K452+L452</f>
      </c>
      <c r="N452" s="34"/>
      <c r="O452" s="34" t="s">
        <v>424</v>
      </c>
    </row>
    <row collapsed="false" customFormat="false" customHeight="false" hidden="false" ht="12.1" outlineLevel="0" r="453">
      <c r="A453" s="20" t="n">
        <v>45718.536608796</v>
      </c>
      <c r="B453" s="16" t="s">
        <v>39</v>
      </c>
      <c r="C453" s="16" t="s">
        <v>427</v>
      </c>
      <c r="D453" s="16" t="s">
        <v>240</v>
      </c>
      <c r="E453" s="16" t="s">
        <v>18</v>
      </c>
      <c r="F453" s="16" t="s">
        <v>20</v>
      </c>
      <c r="G453" s="7" t="n">
        <v>10</v>
      </c>
      <c r="H453" s="6" t="n">
        <v>139.42</v>
      </c>
      <c r="I453" s="6" t="n">
        <v>-1394.2</v>
      </c>
      <c r="J453" s="6" t="n">
        <v>-0</v>
      </c>
      <c r="K453" s="6" t="n">
        <v>-0.7</v>
      </c>
      <c r="L453" s="6" t="n">
        <v>-0</v>
      </c>
      <c r="M453" s="6" t="s">
        <f>=I453+J453+K453+L453</f>
      </c>
      <c r="N453" s="16"/>
      <c r="O453" s="16" t="s">
        <v>424</v>
      </c>
    </row>
    <row collapsed="false" customFormat="false" customHeight="false" hidden="false" ht="12.1" outlineLevel="0" r="454">
      <c r="A454" s="29" t="n">
        <v>45719.492569444</v>
      </c>
      <c r="B454" s="30" t="s">
        <v>263</v>
      </c>
      <c r="C454" s="30" t="s">
        <v>393</v>
      </c>
      <c r="D454" s="30" t="s">
        <v>241</v>
      </c>
      <c r="E454" s="30" t="s">
        <v>62</v>
      </c>
      <c r="F454" s="30" t="s">
        <v>20</v>
      </c>
      <c r="G454" s="31" t="n">
        <v>-313038</v>
      </c>
      <c r="H454" s="32" t="n">
        <v>1.6172</v>
      </c>
      <c r="I454" s="32" t="n">
        <v>506245.05</v>
      </c>
      <c r="J454" s="32" t="n">
        <v>0</v>
      </c>
      <c r="K454" s="32" t="n">
        <v>-253.12</v>
      </c>
      <c r="L454" s="32" t="n">
        <v>-0</v>
      </c>
      <c r="M454" s="6" t="s">
        <f>=I454+J454+K454+L454</f>
      </c>
      <c r="N454" s="30"/>
      <c r="O454" s="30" t="s">
        <v>424</v>
      </c>
    </row>
    <row collapsed="false" customFormat="false" customHeight="false" hidden="false" ht="12.1" outlineLevel="0" r="455">
      <c r="A455" s="20" t="n">
        <v>45719.492893519</v>
      </c>
      <c r="B455" s="16" t="s">
        <v>39</v>
      </c>
      <c r="C455" s="16" t="s">
        <v>427</v>
      </c>
      <c r="D455" s="16" t="s">
        <v>240</v>
      </c>
      <c r="E455" s="16" t="s">
        <v>18</v>
      </c>
      <c r="F455" s="16" t="s">
        <v>20</v>
      </c>
      <c r="G455" s="7" t="n">
        <v>40</v>
      </c>
      <c r="H455" s="6" t="n">
        <v>134.08</v>
      </c>
      <c r="I455" s="6" t="n">
        <v>-5363.2</v>
      </c>
      <c r="J455" s="6" t="n">
        <v>-0</v>
      </c>
      <c r="K455" s="6" t="n">
        <v>-2.68</v>
      </c>
      <c r="L455" s="6" t="n">
        <v>-0</v>
      </c>
      <c r="M455" s="6" t="s">
        <f>=I455+J455+K455+L455</f>
      </c>
      <c r="N455" s="16"/>
      <c r="O455" s="16" t="s">
        <v>424</v>
      </c>
    </row>
    <row collapsed="false" customFormat="false" customHeight="false" hidden="false" ht="12.1" outlineLevel="0" r="456">
      <c r="A456" s="20" t="n">
        <v>45719.493425926</v>
      </c>
      <c r="B456" s="16" t="s">
        <v>39</v>
      </c>
      <c r="C456" s="16" t="s">
        <v>427</v>
      </c>
      <c r="D456" s="16" t="s">
        <v>240</v>
      </c>
      <c r="E456" s="16" t="s">
        <v>18</v>
      </c>
      <c r="F456" s="16" t="s">
        <v>20</v>
      </c>
      <c r="G456" s="7" t="n">
        <v>60</v>
      </c>
      <c r="H456" s="6" t="n">
        <v>134.12</v>
      </c>
      <c r="I456" s="6" t="n">
        <v>-8047.2</v>
      </c>
      <c r="J456" s="6" t="n">
        <v>-0</v>
      </c>
      <c r="K456" s="6" t="n">
        <v>-4.02</v>
      </c>
      <c r="L456" s="6" t="n">
        <v>-0</v>
      </c>
      <c r="M456" s="6" t="s">
        <f>=I456+J456+K456+L456</f>
      </c>
      <c r="N456" s="16"/>
      <c r="O456" s="16" t="s">
        <v>424</v>
      </c>
    </row>
    <row collapsed="false" customFormat="false" customHeight="false" hidden="false" ht="12.1" outlineLevel="0" r="457">
      <c r="A457" s="20" t="n">
        <v>45719.642488426</v>
      </c>
      <c r="B457" s="16" t="s">
        <v>35</v>
      </c>
      <c r="C457" s="16" t="s">
        <v>429</v>
      </c>
      <c r="D457" s="16" t="s">
        <v>240</v>
      </c>
      <c r="E457" s="16" t="s">
        <v>18</v>
      </c>
      <c r="F457" s="16" t="s">
        <v>20</v>
      </c>
      <c r="G457" s="7" t="n">
        <v>14</v>
      </c>
      <c r="H457" s="6" t="n">
        <v>3223</v>
      </c>
      <c r="I457" s="6" t="n">
        <v>-45122</v>
      </c>
      <c r="J457" s="6" t="n">
        <v>-0</v>
      </c>
      <c r="K457" s="6" t="n">
        <v>-22.56</v>
      </c>
      <c r="L457" s="6" t="n">
        <v>-0</v>
      </c>
      <c r="M457" s="6" t="s">
        <f>=I457+J457+K457+L457</f>
      </c>
      <c r="N457" s="16"/>
      <c r="O457" s="16" t="s">
        <v>424</v>
      </c>
    </row>
    <row collapsed="false" customFormat="false" customHeight="false" hidden="false" ht="12.1" outlineLevel="0" r="458">
      <c r="A458" s="20" t="n">
        <v>45719.674652778</v>
      </c>
      <c r="B458" s="16" t="s">
        <v>281</v>
      </c>
      <c r="C458" s="16" t="s">
        <v>418</v>
      </c>
      <c r="D458" s="16" t="s">
        <v>240</v>
      </c>
      <c r="E458" s="16" t="s">
        <v>18</v>
      </c>
      <c r="F458" s="16" t="s">
        <v>20</v>
      </c>
      <c r="G458" s="7" t="n">
        <v>10</v>
      </c>
      <c r="H458" s="6" t="n">
        <v>238.14</v>
      </c>
      <c r="I458" s="6" t="n">
        <v>-2381.4</v>
      </c>
      <c r="J458" s="6" t="n">
        <v>-0</v>
      </c>
      <c r="K458" s="6" t="n">
        <v>-0</v>
      </c>
      <c r="L458" s="6" t="n">
        <v>-0</v>
      </c>
      <c r="M458" s="6" t="s">
        <f>=I458+J458+K458+L458</f>
      </c>
      <c r="N458" s="16"/>
      <c r="O458" s="16" t="s">
        <v>424</v>
      </c>
    </row>
    <row collapsed="false" customFormat="false" customHeight="false" hidden="false" ht="12.1" outlineLevel="0" r="459">
      <c r="A459" s="33" t="n">
        <v>45719.674664352</v>
      </c>
      <c r="B459" s="34" t="s">
        <v>425</v>
      </c>
      <c r="C459" s="34" t="s">
        <v>437</v>
      </c>
      <c r="D459" s="34" t="s">
        <v>425</v>
      </c>
      <c r="E459" s="34" t="s">
        <v>425</v>
      </c>
      <c r="F459" s="34" t="s">
        <v>20</v>
      </c>
      <c r="G459" s="35" t="n">
        <v>1</v>
      </c>
      <c r="H459" s="36" t="n">
        <v>-1</v>
      </c>
      <c r="I459" s="36" t="n">
        <v>-1.19</v>
      </c>
      <c r="J459" s="36" t="n">
        <v>0</v>
      </c>
      <c r="K459" s="36" t="n">
        <v>-0</v>
      </c>
      <c r="L459" s="36" t="n">
        <v>-0</v>
      </c>
      <c r="M459" s="6" t="s">
        <f>=I459+J459+K459+L459</f>
      </c>
      <c r="N459" s="34"/>
      <c r="O459" s="34" t="s">
        <v>424</v>
      </c>
    </row>
    <row collapsed="false" customFormat="false" customHeight="false" hidden="false" ht="12.1" outlineLevel="0" r="460">
      <c r="A460" s="20" t="n">
        <v>45719.813958333</v>
      </c>
      <c r="B460" s="16" t="s">
        <v>281</v>
      </c>
      <c r="C460" s="16" t="s">
        <v>418</v>
      </c>
      <c r="D460" s="16" t="s">
        <v>240</v>
      </c>
      <c r="E460" s="16" t="s">
        <v>18</v>
      </c>
      <c r="F460" s="16" t="s">
        <v>20</v>
      </c>
      <c r="G460" s="7" t="n">
        <v>10</v>
      </c>
      <c r="H460" s="6" t="n">
        <v>236.6</v>
      </c>
      <c r="I460" s="6" t="n">
        <v>-2366</v>
      </c>
      <c r="J460" s="6" t="n">
        <v>-0</v>
      </c>
      <c r="K460" s="6" t="n">
        <v>-1.18</v>
      </c>
      <c r="L460" s="6" t="n">
        <v>-0</v>
      </c>
      <c r="M460" s="6" t="s">
        <f>=I460+J460+K460+L460</f>
      </c>
      <c r="N460" s="16"/>
      <c r="O460" s="16" t="s">
        <v>424</v>
      </c>
    </row>
    <row collapsed="false" customFormat="false" customHeight="false" hidden="false" ht="12.1" outlineLevel="0" r="461">
      <c r="A461" s="20" t="n">
        <v>45720.496215278</v>
      </c>
      <c r="B461" s="16" t="s">
        <v>290</v>
      </c>
      <c r="C461" s="16" t="s">
        <v>438</v>
      </c>
      <c r="D461" s="16" t="s">
        <v>240</v>
      </c>
      <c r="E461" s="16" t="s">
        <v>18</v>
      </c>
      <c r="F461" s="16" t="s">
        <v>20</v>
      </c>
      <c r="G461" s="7" t="n">
        <v>50</v>
      </c>
      <c r="H461" s="6" t="n">
        <v>230.32</v>
      </c>
      <c r="I461" s="6" t="n">
        <v>-11516</v>
      </c>
      <c r="J461" s="6" t="n">
        <v>-0</v>
      </c>
      <c r="K461" s="6" t="n">
        <v>-5.76</v>
      </c>
      <c r="L461" s="6" t="n">
        <v>-0</v>
      </c>
      <c r="M461" s="6" t="s">
        <f>=I461+J461+K461+L461</f>
      </c>
      <c r="N461" s="16"/>
      <c r="O461" s="16" t="s">
        <v>424</v>
      </c>
    </row>
    <row collapsed="false" customFormat="false" customHeight="false" hidden="false" ht="12.1" outlineLevel="0" r="462">
      <c r="A462" s="20" t="n">
        <v>45720.503923611</v>
      </c>
      <c r="B462" s="16" t="s">
        <v>290</v>
      </c>
      <c r="C462" s="16" t="s">
        <v>438</v>
      </c>
      <c r="D462" s="16" t="s">
        <v>240</v>
      </c>
      <c r="E462" s="16" t="s">
        <v>18</v>
      </c>
      <c r="F462" s="16" t="s">
        <v>20</v>
      </c>
      <c r="G462" s="7" t="n">
        <v>50</v>
      </c>
      <c r="H462" s="6" t="n">
        <v>227.96</v>
      </c>
      <c r="I462" s="6" t="n">
        <v>-11398</v>
      </c>
      <c r="J462" s="6" t="n">
        <v>-0</v>
      </c>
      <c r="K462" s="6" t="n">
        <v>-5.7</v>
      </c>
      <c r="L462" s="6" t="n">
        <v>-0</v>
      </c>
      <c r="M462" s="6" t="s">
        <f>=I462+J462+K462+L462</f>
      </c>
      <c r="N462" s="16"/>
      <c r="O462" s="16" t="s">
        <v>424</v>
      </c>
    </row>
    <row collapsed="false" customFormat="false" customHeight="false" hidden="false" ht="12.1" outlineLevel="0" r="463">
      <c r="A463" s="20" t="n">
        <v>45720.508229167</v>
      </c>
      <c r="B463" s="16" t="s">
        <v>290</v>
      </c>
      <c r="C463" s="16" t="s">
        <v>438</v>
      </c>
      <c r="D463" s="16" t="s">
        <v>240</v>
      </c>
      <c r="E463" s="16" t="s">
        <v>18</v>
      </c>
      <c r="F463" s="16" t="s">
        <v>20</v>
      </c>
      <c r="G463" s="7" t="n">
        <v>100</v>
      </c>
      <c r="H463" s="6" t="n">
        <v>228.04</v>
      </c>
      <c r="I463" s="6" t="n">
        <v>-22804</v>
      </c>
      <c r="J463" s="6" t="n">
        <v>-0</v>
      </c>
      <c r="K463" s="6" t="n">
        <v>-11.4</v>
      </c>
      <c r="L463" s="6" t="n">
        <v>-0</v>
      </c>
      <c r="M463" s="6" t="s">
        <f>=I463+J463+K463+L463</f>
      </c>
      <c r="N463" s="16"/>
      <c r="O463" s="16" t="s">
        <v>424</v>
      </c>
    </row>
    <row collapsed="false" customFormat="false" customHeight="false" hidden="false" ht="12.1" outlineLevel="0" r="464">
      <c r="A464" s="29" t="n">
        <v>45720.512835648</v>
      </c>
      <c r="B464" s="30" t="s">
        <v>35</v>
      </c>
      <c r="C464" s="30" t="s">
        <v>429</v>
      </c>
      <c r="D464" s="30" t="s">
        <v>241</v>
      </c>
      <c r="E464" s="30" t="s">
        <v>18</v>
      </c>
      <c r="F464" s="30" t="s">
        <v>20</v>
      </c>
      <c r="G464" s="31" t="n">
        <v>-28</v>
      </c>
      <c r="H464" s="32" t="n">
        <v>3388</v>
      </c>
      <c r="I464" s="32" t="n">
        <v>94864</v>
      </c>
      <c r="J464" s="32" t="n">
        <v>0</v>
      </c>
      <c r="K464" s="32" t="n">
        <v>-47.43</v>
      </c>
      <c r="L464" s="32" t="n">
        <v>-0</v>
      </c>
      <c r="M464" s="6" t="s">
        <f>=I464+J464+K464+L464</f>
      </c>
      <c r="N464" s="30"/>
      <c r="O464" s="30" t="s">
        <v>424</v>
      </c>
    </row>
    <row collapsed="false" customFormat="false" customHeight="false" hidden="false" ht="12.1" outlineLevel="0" r="465">
      <c r="A465" s="20" t="n">
        <v>45720.584456019</v>
      </c>
      <c r="B465" s="16" t="s">
        <v>290</v>
      </c>
      <c r="C465" s="16" t="s">
        <v>438</v>
      </c>
      <c r="D465" s="16" t="s">
        <v>240</v>
      </c>
      <c r="E465" s="16" t="s">
        <v>18</v>
      </c>
      <c r="F465" s="16" t="s">
        <v>20</v>
      </c>
      <c r="G465" s="7" t="n">
        <v>200</v>
      </c>
      <c r="H465" s="6" t="n">
        <v>225.6</v>
      </c>
      <c r="I465" s="6" t="n">
        <v>-45120</v>
      </c>
      <c r="J465" s="6" t="n">
        <v>-0</v>
      </c>
      <c r="K465" s="6" t="n">
        <v>-22.56</v>
      </c>
      <c r="L465" s="6" t="n">
        <v>-0</v>
      </c>
      <c r="M465" s="6" t="s">
        <f>=I465+J465+K465+L465</f>
      </c>
      <c r="N465" s="16"/>
      <c r="O465" s="16" t="s">
        <v>424</v>
      </c>
    </row>
    <row collapsed="false" customFormat="false" customHeight="false" hidden="false" ht="12.1" outlineLevel="0" r="466">
      <c r="A466" s="29" t="n">
        <v>45720.648634259</v>
      </c>
      <c r="B466" s="30" t="s">
        <v>281</v>
      </c>
      <c r="C466" s="30" t="s">
        <v>418</v>
      </c>
      <c r="D466" s="30" t="s">
        <v>241</v>
      </c>
      <c r="E466" s="30" t="s">
        <v>18</v>
      </c>
      <c r="F466" s="30" t="s">
        <v>20</v>
      </c>
      <c r="G466" s="31" t="n">
        <v>-20</v>
      </c>
      <c r="H466" s="32" t="n">
        <v>245.55</v>
      </c>
      <c r="I466" s="32" t="n">
        <v>4911</v>
      </c>
      <c r="J466" s="32" t="n">
        <v>0</v>
      </c>
      <c r="K466" s="32" t="n">
        <v>-2.46</v>
      </c>
      <c r="L466" s="32" t="n">
        <v>-0</v>
      </c>
      <c r="M466" s="6" t="s">
        <f>=I466+J466+K466+L466</f>
      </c>
      <c r="N466" s="30"/>
      <c r="O466" s="30" t="s">
        <v>424</v>
      </c>
    </row>
    <row collapsed="false" customFormat="false" customHeight="false" hidden="false" ht="12.1" outlineLevel="0" r="467">
      <c r="A467" s="20" t="n">
        <v>45720.659131944</v>
      </c>
      <c r="B467" s="16" t="s">
        <v>290</v>
      </c>
      <c r="C467" s="16" t="s">
        <v>438</v>
      </c>
      <c r="D467" s="16" t="s">
        <v>240</v>
      </c>
      <c r="E467" s="16" t="s">
        <v>18</v>
      </c>
      <c r="F467" s="16" t="s">
        <v>20</v>
      </c>
      <c r="G467" s="7" t="n">
        <v>400</v>
      </c>
      <c r="H467" s="6" t="n">
        <v>226.2</v>
      </c>
      <c r="I467" s="6" t="n">
        <v>-90480</v>
      </c>
      <c r="J467" s="6" t="n">
        <v>-0</v>
      </c>
      <c r="K467" s="6" t="n">
        <v>-45.24</v>
      </c>
      <c r="L467" s="6" t="n">
        <v>-0</v>
      </c>
      <c r="M467" s="6" t="s">
        <f>=I467+J467+K467+L467</f>
      </c>
      <c r="N467" s="16"/>
      <c r="O467" s="16" t="s">
        <v>424</v>
      </c>
    </row>
    <row collapsed="false" customFormat="false" customHeight="false" hidden="false" ht="12.1" outlineLevel="0" r="468">
      <c r="A468" s="29" t="n">
        <v>45720.66837963</v>
      </c>
      <c r="B468" s="30" t="s">
        <v>39</v>
      </c>
      <c r="C468" s="30" t="s">
        <v>427</v>
      </c>
      <c r="D468" s="30" t="s">
        <v>241</v>
      </c>
      <c r="E468" s="30" t="s">
        <v>18</v>
      </c>
      <c r="F468" s="30" t="s">
        <v>20</v>
      </c>
      <c r="G468" s="31" t="n">
        <v>-120</v>
      </c>
      <c r="H468" s="32" t="n">
        <v>139.268333</v>
      </c>
      <c r="I468" s="32" t="n">
        <v>16712.2</v>
      </c>
      <c r="J468" s="32" t="n">
        <v>0</v>
      </c>
      <c r="K468" s="32" t="n">
        <v>-0</v>
      </c>
      <c r="L468" s="32" t="n">
        <v>-0</v>
      </c>
      <c r="M468" s="6" t="s">
        <f>=I468+J468+K468+L468</f>
      </c>
      <c r="N468" s="30"/>
      <c r="O468" s="30" t="s">
        <v>424</v>
      </c>
    </row>
    <row collapsed="false" customFormat="false" customHeight="false" hidden="false" ht="12.1" outlineLevel="0" r="469">
      <c r="A469" s="33" t="n">
        <v>45720.668391204</v>
      </c>
      <c r="B469" s="34" t="s">
        <v>425</v>
      </c>
      <c r="C469" s="34" t="s">
        <v>436</v>
      </c>
      <c r="D469" s="34" t="s">
        <v>425</v>
      </c>
      <c r="E469" s="34" t="s">
        <v>425</v>
      </c>
      <c r="F469" s="34" t="s">
        <v>20</v>
      </c>
      <c r="G469" s="35" t="n">
        <v>1</v>
      </c>
      <c r="H469" s="36" t="n">
        <v>-1</v>
      </c>
      <c r="I469" s="36" t="n">
        <v>-8.36</v>
      </c>
      <c r="J469" s="36" t="n">
        <v>0</v>
      </c>
      <c r="K469" s="36" t="n">
        <v>-0</v>
      </c>
      <c r="L469" s="36" t="n">
        <v>-0</v>
      </c>
      <c r="M469" s="6" t="s">
        <f>=I469+J469+K469+L469</f>
      </c>
      <c r="N469" s="34"/>
      <c r="O469" s="34" t="s">
        <v>424</v>
      </c>
    </row>
    <row collapsed="false" customFormat="false" customHeight="false" hidden="false" ht="12.1" outlineLevel="0" r="470">
      <c r="A470" s="21" t="n">
        <v>45720.949675926</v>
      </c>
      <c r="B470" s="22" t="s">
        <v>363</v>
      </c>
      <c r="C470" s="22" t="s">
        <v>144</v>
      </c>
      <c r="D470" s="22" t="s">
        <v>363</v>
      </c>
      <c r="E470" s="22" t="s">
        <v>363</v>
      </c>
      <c r="F470" s="22" t="s">
        <v>20</v>
      </c>
      <c r="G470" s="23" t="n">
        <v>1</v>
      </c>
      <c r="H470" s="24" t="n">
        <v>1</v>
      </c>
      <c r="I470" s="24" t="n">
        <v>1389.71</v>
      </c>
      <c r="J470" s="24" t="n">
        <v>0</v>
      </c>
      <c r="K470" s="24" t="n">
        <v>-0</v>
      </c>
      <c r="L470" s="24" t="n">
        <v>-0</v>
      </c>
      <c r="M470" s="6" t="s">
        <f>=I470+J470+K470+L470</f>
      </c>
      <c r="N470" s="22"/>
      <c r="O470" s="22" t="s">
        <v>424</v>
      </c>
    </row>
    <row collapsed="false" customFormat="false" customHeight="false" hidden="false" ht="12.1" outlineLevel="0" r="471">
      <c r="A471" s="21" t="n">
        <v>45720.949907407</v>
      </c>
      <c r="B471" s="22" t="s">
        <v>363</v>
      </c>
      <c r="C471" s="22" t="s">
        <v>144</v>
      </c>
      <c r="D471" s="22" t="s">
        <v>363</v>
      </c>
      <c r="E471" s="22" t="s">
        <v>363</v>
      </c>
      <c r="F471" s="22" t="s">
        <v>20</v>
      </c>
      <c r="G471" s="23" t="n">
        <v>1</v>
      </c>
      <c r="H471" s="24" t="n">
        <v>1</v>
      </c>
      <c r="I471" s="24" t="n">
        <v>1472.55</v>
      </c>
      <c r="J471" s="24" t="n">
        <v>0</v>
      </c>
      <c r="K471" s="24" t="n">
        <v>-0</v>
      </c>
      <c r="L471" s="24" t="n">
        <v>-0</v>
      </c>
      <c r="M471" s="6" t="s">
        <f>=I471+J471+K471+L471</f>
      </c>
      <c r="N471" s="22"/>
      <c r="O471" s="22" t="s">
        <v>424</v>
      </c>
    </row>
    <row collapsed="false" customFormat="false" customHeight="false" hidden="false" ht="12.1" outlineLevel="0" r="472">
      <c r="A472" s="21" t="n">
        <v>45720.95056713</v>
      </c>
      <c r="B472" s="22" t="s">
        <v>363</v>
      </c>
      <c r="C472" s="22" t="s">
        <v>144</v>
      </c>
      <c r="D472" s="22" t="s">
        <v>363</v>
      </c>
      <c r="E472" s="22" t="s">
        <v>363</v>
      </c>
      <c r="F472" s="22" t="s">
        <v>20</v>
      </c>
      <c r="G472" s="23" t="n">
        <v>1</v>
      </c>
      <c r="H472" s="24" t="n">
        <v>1</v>
      </c>
      <c r="I472" s="24" t="n">
        <v>1410.71</v>
      </c>
      <c r="J472" s="24" t="n">
        <v>0</v>
      </c>
      <c r="K472" s="24" t="n">
        <v>-0</v>
      </c>
      <c r="L472" s="24" t="n">
        <v>-0</v>
      </c>
      <c r="M472" s="6" t="s">
        <f>=I472+J472+K472+L472</f>
      </c>
      <c r="N472" s="22"/>
      <c r="O472" s="22" t="s">
        <v>424</v>
      </c>
    </row>
    <row collapsed="false" customFormat="false" customHeight="false" hidden="false" ht="12.1" outlineLevel="0" r="473">
      <c r="A473" s="20" t="n">
        <v>45721.426342593</v>
      </c>
      <c r="B473" s="16" t="s">
        <v>290</v>
      </c>
      <c r="C473" s="16" t="s">
        <v>438</v>
      </c>
      <c r="D473" s="16" t="s">
        <v>240</v>
      </c>
      <c r="E473" s="16" t="s">
        <v>18</v>
      </c>
      <c r="F473" s="16" t="s">
        <v>20</v>
      </c>
      <c r="G473" s="7" t="n">
        <v>100</v>
      </c>
      <c r="H473" s="6" t="n">
        <v>221.6</v>
      </c>
      <c r="I473" s="6" t="n">
        <v>-22160</v>
      </c>
      <c r="J473" s="6" t="n">
        <v>-0</v>
      </c>
      <c r="K473" s="6" t="n">
        <v>-11.08</v>
      </c>
      <c r="L473" s="6" t="n">
        <v>-0</v>
      </c>
      <c r="M473" s="6" t="s">
        <f>=I473+J473+K473+L473</f>
      </c>
      <c r="N473" s="16"/>
      <c r="O473" s="16" t="s">
        <v>424</v>
      </c>
    </row>
    <row collapsed="false" customFormat="false" customHeight="false" hidden="false" ht="12.1" outlineLevel="0" r="474">
      <c r="A474" s="20" t="n">
        <v>45721.429166667</v>
      </c>
      <c r="B474" s="16" t="s">
        <v>290</v>
      </c>
      <c r="C474" s="16" t="s">
        <v>438</v>
      </c>
      <c r="D474" s="16" t="s">
        <v>240</v>
      </c>
      <c r="E474" s="16" t="s">
        <v>18</v>
      </c>
      <c r="F474" s="16" t="s">
        <v>20</v>
      </c>
      <c r="G474" s="7" t="n">
        <v>50</v>
      </c>
      <c r="H474" s="6" t="n">
        <v>222.8</v>
      </c>
      <c r="I474" s="6" t="n">
        <v>-11140</v>
      </c>
      <c r="J474" s="6" t="n">
        <v>-0</v>
      </c>
      <c r="K474" s="6" t="n">
        <v>-5.57</v>
      </c>
      <c r="L474" s="6" t="n">
        <v>-0</v>
      </c>
      <c r="M474" s="6" t="s">
        <f>=I474+J474+K474+L474</f>
      </c>
      <c r="N474" s="16"/>
      <c r="O474" s="16" t="s">
        <v>424</v>
      </c>
    </row>
    <row collapsed="false" customFormat="false" customHeight="false" hidden="false" ht="12.1" outlineLevel="0" r="475">
      <c r="A475" s="21" t="n">
        <v>45722.775486111</v>
      </c>
      <c r="B475" s="22" t="s">
        <v>363</v>
      </c>
      <c r="C475" s="22" t="s">
        <v>144</v>
      </c>
      <c r="D475" s="22" t="s">
        <v>363</v>
      </c>
      <c r="E475" s="22" t="s">
        <v>363</v>
      </c>
      <c r="F475" s="22" t="s">
        <v>20</v>
      </c>
      <c r="G475" s="23" t="n">
        <v>1</v>
      </c>
      <c r="H475" s="24" t="n">
        <v>1</v>
      </c>
      <c r="I475" s="24" t="n">
        <v>53959.91</v>
      </c>
      <c r="J475" s="24" t="n">
        <v>0</v>
      </c>
      <c r="K475" s="24" t="n">
        <v>-0</v>
      </c>
      <c r="L475" s="24" t="n">
        <v>-0</v>
      </c>
      <c r="M475" s="6" t="s">
        <f>=I475+J475+K475+L475</f>
      </c>
      <c r="N475" s="22"/>
      <c r="O475" s="22" t="s">
        <v>424</v>
      </c>
    </row>
    <row collapsed="false" customFormat="false" customHeight="false" hidden="false" ht="12.1" outlineLevel="0" r="476">
      <c r="A476" s="20" t="n">
        <v>45722.776435185</v>
      </c>
      <c r="B476" s="16" t="s">
        <v>290</v>
      </c>
      <c r="C476" s="16" t="s">
        <v>438</v>
      </c>
      <c r="D476" s="16" t="s">
        <v>240</v>
      </c>
      <c r="E476" s="16" t="s">
        <v>18</v>
      </c>
      <c r="F476" s="16" t="s">
        <v>20</v>
      </c>
      <c r="G476" s="7" t="n">
        <v>400</v>
      </c>
      <c r="H476" s="6" t="n">
        <v>211</v>
      </c>
      <c r="I476" s="6" t="n">
        <v>-84400</v>
      </c>
      <c r="J476" s="6" t="n">
        <v>-0</v>
      </c>
      <c r="K476" s="6" t="n">
        <v>-42.21</v>
      </c>
      <c r="L476" s="6" t="n">
        <v>-0</v>
      </c>
      <c r="M476" s="6" t="s">
        <f>=I476+J476+K476+L476</f>
      </c>
      <c r="N476" s="16"/>
      <c r="O476" s="16" t="s">
        <v>424</v>
      </c>
    </row>
    <row collapsed="false" customFormat="false" customHeight="false" hidden="false" ht="12.1" outlineLevel="0" r="477">
      <c r="A477" s="20" t="n">
        <v>45722.952025463</v>
      </c>
      <c r="B477" s="16" t="s">
        <v>286</v>
      </c>
      <c r="C477" s="16" t="s">
        <v>428</v>
      </c>
      <c r="D477" s="16" t="s">
        <v>240</v>
      </c>
      <c r="E477" s="16" t="s">
        <v>18</v>
      </c>
      <c r="F477" s="16" t="s">
        <v>20</v>
      </c>
      <c r="G477" s="7" t="n">
        <v>10</v>
      </c>
      <c r="H477" s="6" t="n">
        <v>96.23</v>
      </c>
      <c r="I477" s="6" t="n">
        <v>-962.3</v>
      </c>
      <c r="J477" s="6" t="n">
        <v>-0</v>
      </c>
      <c r="K477" s="6" t="n">
        <v>-0.48</v>
      </c>
      <c r="L477" s="6" t="n">
        <v>-0</v>
      </c>
      <c r="M477" s="6" t="s">
        <f>=I477+J477+K477+L477</f>
      </c>
      <c r="N477" s="16"/>
      <c r="O477" s="16" t="s">
        <v>424</v>
      </c>
    </row>
    <row collapsed="false" customFormat="false" customHeight="false" hidden="false" ht="12.1" outlineLevel="0" r="478">
      <c r="A478" s="29" t="n">
        <v>45722.955497685</v>
      </c>
      <c r="B478" s="30" t="s">
        <v>291</v>
      </c>
      <c r="C478" s="30" t="s">
        <v>439</v>
      </c>
      <c r="D478" s="30" t="s">
        <v>241</v>
      </c>
      <c r="E478" s="30" t="s">
        <v>18</v>
      </c>
      <c r="F478" s="30" t="s">
        <v>20</v>
      </c>
      <c r="G478" s="31" t="n">
        <v>-1000</v>
      </c>
      <c r="H478" s="32" t="n">
        <v>2.22</v>
      </c>
      <c r="I478" s="32" t="n">
        <v>2220</v>
      </c>
      <c r="J478" s="32" t="n">
        <v>0</v>
      </c>
      <c r="K478" s="32" t="n">
        <v>-1.11</v>
      </c>
      <c r="L478" s="32" t="n">
        <v>-0</v>
      </c>
      <c r="M478" s="6" t="s">
        <f>=I478+J478+K478+L478</f>
      </c>
      <c r="N478" s="30"/>
      <c r="O478" s="30" t="s">
        <v>424</v>
      </c>
    </row>
    <row collapsed="false" customFormat="false" customHeight="false" hidden="false" ht="12.1" outlineLevel="0" r="479">
      <c r="A479" s="20" t="n">
        <v>45722.9565625</v>
      </c>
      <c r="B479" s="16" t="s">
        <v>291</v>
      </c>
      <c r="C479" s="16" t="s">
        <v>439</v>
      </c>
      <c r="D479" s="16" t="s">
        <v>240</v>
      </c>
      <c r="E479" s="16" t="s">
        <v>18</v>
      </c>
      <c r="F479" s="16" t="s">
        <v>20</v>
      </c>
      <c r="G479" s="7" t="n">
        <v>2000</v>
      </c>
      <c r="H479" s="6" t="n">
        <v>2.217</v>
      </c>
      <c r="I479" s="6" t="n">
        <v>-4434</v>
      </c>
      <c r="J479" s="6" t="n">
        <v>-0</v>
      </c>
      <c r="K479" s="6" t="n">
        <v>-2.22</v>
      </c>
      <c r="L479" s="6" t="n">
        <v>-0</v>
      </c>
      <c r="M479" s="6" t="s">
        <f>=I479+J479+K479+L479</f>
      </c>
      <c r="N479" s="16"/>
      <c r="O479" s="16" t="s">
        <v>424</v>
      </c>
    </row>
    <row collapsed="false" customFormat="false" customHeight="false" hidden="false" ht="12.1" outlineLevel="0" r="480">
      <c r="A480" s="29" t="n">
        <v>45722.958738426</v>
      </c>
      <c r="B480" s="30" t="s">
        <v>291</v>
      </c>
      <c r="C480" s="30" t="s">
        <v>439</v>
      </c>
      <c r="D480" s="30" t="s">
        <v>241</v>
      </c>
      <c r="E480" s="30" t="s">
        <v>18</v>
      </c>
      <c r="F480" s="30" t="s">
        <v>20</v>
      </c>
      <c r="G480" s="31" t="n">
        <v>-4000</v>
      </c>
      <c r="H480" s="32" t="n">
        <v>2.214</v>
      </c>
      <c r="I480" s="32" t="n">
        <v>8856</v>
      </c>
      <c r="J480" s="32" t="n">
        <v>0</v>
      </c>
      <c r="K480" s="32" t="n">
        <v>-4.43</v>
      </c>
      <c r="L480" s="32" t="n">
        <v>-0</v>
      </c>
      <c r="M480" s="6" t="s">
        <f>=I480+J480+K480+L480</f>
      </c>
      <c r="N480" s="30"/>
      <c r="O480" s="30" t="s">
        <v>424</v>
      </c>
    </row>
    <row collapsed="false" customFormat="false" customHeight="false" hidden="false" ht="12.1" outlineLevel="0" r="481">
      <c r="A481" s="29" t="n">
        <v>45722.959571759</v>
      </c>
      <c r="B481" s="30" t="s">
        <v>291</v>
      </c>
      <c r="C481" s="30" t="s">
        <v>439</v>
      </c>
      <c r="D481" s="30" t="s">
        <v>241</v>
      </c>
      <c r="E481" s="30" t="s">
        <v>18</v>
      </c>
      <c r="F481" s="30" t="s">
        <v>20</v>
      </c>
      <c r="G481" s="31" t="n">
        <v>-4000</v>
      </c>
      <c r="H481" s="32" t="n">
        <v>2.215</v>
      </c>
      <c r="I481" s="32" t="n">
        <v>8860</v>
      </c>
      <c r="J481" s="32" t="n">
        <v>0</v>
      </c>
      <c r="K481" s="32" t="n">
        <v>-4.43</v>
      </c>
      <c r="L481" s="32" t="n">
        <v>-0</v>
      </c>
      <c r="M481" s="6" t="s">
        <f>=I481+J481+K481+L481</f>
      </c>
      <c r="N481" s="30"/>
      <c r="O481" s="30" t="s">
        <v>424</v>
      </c>
    </row>
    <row collapsed="false" customFormat="false" customHeight="false" hidden="false" ht="12.1" outlineLevel="0" r="482">
      <c r="A482" s="29" t="n">
        <v>45722.962916667</v>
      </c>
      <c r="B482" s="30" t="s">
        <v>291</v>
      </c>
      <c r="C482" s="30" t="s">
        <v>439</v>
      </c>
      <c r="D482" s="30" t="s">
        <v>241</v>
      </c>
      <c r="E482" s="30" t="s">
        <v>18</v>
      </c>
      <c r="F482" s="30" t="s">
        <v>20</v>
      </c>
      <c r="G482" s="31" t="n">
        <v>-7000</v>
      </c>
      <c r="H482" s="32" t="n">
        <v>2.215</v>
      </c>
      <c r="I482" s="32" t="n">
        <v>15505</v>
      </c>
      <c r="J482" s="32" t="n">
        <v>0</v>
      </c>
      <c r="K482" s="32" t="n">
        <v>-7.75</v>
      </c>
      <c r="L482" s="32" t="n">
        <v>-0</v>
      </c>
      <c r="M482" s="6" t="s">
        <f>=I482+J482+K482+L482</f>
      </c>
      <c r="N482" s="30"/>
      <c r="O482" s="30" t="s">
        <v>424</v>
      </c>
    </row>
    <row collapsed="false" customFormat="false" customHeight="false" hidden="false" ht="12.1" outlineLevel="0" r="483">
      <c r="A483" s="29" t="n">
        <v>45722.965543981</v>
      </c>
      <c r="B483" s="30" t="s">
        <v>291</v>
      </c>
      <c r="C483" s="30" t="s">
        <v>439</v>
      </c>
      <c r="D483" s="30" t="s">
        <v>241</v>
      </c>
      <c r="E483" s="30" t="s">
        <v>18</v>
      </c>
      <c r="F483" s="30" t="s">
        <v>20</v>
      </c>
      <c r="G483" s="31" t="n">
        <v>-10000</v>
      </c>
      <c r="H483" s="32" t="n">
        <v>2.223</v>
      </c>
      <c r="I483" s="32" t="n">
        <v>22230</v>
      </c>
      <c r="J483" s="32" t="n">
        <v>0</v>
      </c>
      <c r="K483" s="32" t="n">
        <v>-11.12</v>
      </c>
      <c r="L483" s="32" t="n">
        <v>-0</v>
      </c>
      <c r="M483" s="6" t="s">
        <f>=I483+J483+K483+L483</f>
      </c>
      <c r="N483" s="30"/>
      <c r="O483" s="30" t="s">
        <v>424</v>
      </c>
    </row>
    <row collapsed="false" customFormat="false" customHeight="false" hidden="false" ht="12.1" outlineLevel="0" r="484">
      <c r="A484" s="29" t="n">
        <v>45722.970405093</v>
      </c>
      <c r="B484" s="30" t="s">
        <v>291</v>
      </c>
      <c r="C484" s="30" t="s">
        <v>439</v>
      </c>
      <c r="D484" s="30" t="s">
        <v>241</v>
      </c>
      <c r="E484" s="30" t="s">
        <v>18</v>
      </c>
      <c r="F484" s="30" t="s">
        <v>20</v>
      </c>
      <c r="G484" s="31" t="n">
        <v>-17000</v>
      </c>
      <c r="H484" s="32" t="n">
        <v>2.223</v>
      </c>
      <c r="I484" s="32" t="n">
        <v>37791</v>
      </c>
      <c r="J484" s="32" t="n">
        <v>0</v>
      </c>
      <c r="K484" s="32" t="n">
        <v>-18.9</v>
      </c>
      <c r="L484" s="32" t="n">
        <v>-0</v>
      </c>
      <c r="M484" s="6" t="s">
        <f>=I484+J484+K484+L484</f>
      </c>
      <c r="N484" s="30"/>
      <c r="O484" s="30" t="s">
        <v>424</v>
      </c>
    </row>
    <row collapsed="false" customFormat="false" customHeight="false" hidden="false" ht="12.1" outlineLevel="0" r="485">
      <c r="A485" s="21" t="n">
        <v>45722.972789352</v>
      </c>
      <c r="B485" s="22" t="s">
        <v>363</v>
      </c>
      <c r="C485" s="22" t="s">
        <v>144</v>
      </c>
      <c r="D485" s="22" t="s">
        <v>363</v>
      </c>
      <c r="E485" s="22" t="s">
        <v>363</v>
      </c>
      <c r="F485" s="22" t="s">
        <v>20</v>
      </c>
      <c r="G485" s="23" t="n">
        <v>1</v>
      </c>
      <c r="H485" s="24" t="n">
        <v>1</v>
      </c>
      <c r="I485" s="24" t="n">
        <v>1782.4</v>
      </c>
      <c r="J485" s="24" t="n">
        <v>0</v>
      </c>
      <c r="K485" s="24" t="n">
        <v>-0</v>
      </c>
      <c r="L485" s="24" t="n">
        <v>-0</v>
      </c>
      <c r="M485" s="6" t="s">
        <f>=I485+J485+K485+L485</f>
      </c>
      <c r="N485" s="22"/>
      <c r="O485" s="22" t="s">
        <v>424</v>
      </c>
    </row>
    <row collapsed="false" customFormat="false" customHeight="false" hidden="false" ht="12.1" outlineLevel="0" r="486">
      <c r="A486" s="21" t="n">
        <v>45722.972962963</v>
      </c>
      <c r="B486" s="22" t="s">
        <v>363</v>
      </c>
      <c r="C486" s="22" t="s">
        <v>144</v>
      </c>
      <c r="D486" s="22" t="s">
        <v>363</v>
      </c>
      <c r="E486" s="22" t="s">
        <v>363</v>
      </c>
      <c r="F486" s="22" t="s">
        <v>20</v>
      </c>
      <c r="G486" s="23" t="n">
        <v>1</v>
      </c>
      <c r="H486" s="24" t="n">
        <v>1</v>
      </c>
      <c r="I486" s="24" t="n">
        <v>1435.84</v>
      </c>
      <c r="J486" s="24" t="n">
        <v>0</v>
      </c>
      <c r="K486" s="24" t="n">
        <v>-0</v>
      </c>
      <c r="L486" s="24" t="n">
        <v>-0</v>
      </c>
      <c r="M486" s="6" t="s">
        <f>=I486+J486+K486+L486</f>
      </c>
      <c r="N486" s="22"/>
      <c r="O486" s="22" t="s">
        <v>424</v>
      </c>
    </row>
    <row collapsed="false" customFormat="false" customHeight="false" hidden="false" ht="12.1" outlineLevel="0" r="487">
      <c r="A487" s="21" t="n">
        <v>45722.973125</v>
      </c>
      <c r="B487" s="22" t="s">
        <v>363</v>
      </c>
      <c r="C487" s="22" t="s">
        <v>144</v>
      </c>
      <c r="D487" s="22" t="s">
        <v>363</v>
      </c>
      <c r="E487" s="22" t="s">
        <v>363</v>
      </c>
      <c r="F487" s="22" t="s">
        <v>20</v>
      </c>
      <c r="G487" s="23" t="n">
        <v>1</v>
      </c>
      <c r="H487" s="24" t="n">
        <v>1</v>
      </c>
      <c r="I487" s="24" t="n">
        <v>1514.3</v>
      </c>
      <c r="J487" s="24" t="n">
        <v>0</v>
      </c>
      <c r="K487" s="24" t="n">
        <v>-0</v>
      </c>
      <c r="L487" s="24" t="n">
        <v>-0</v>
      </c>
      <c r="M487" s="6" t="s">
        <f>=I487+J487+K487+L487</f>
      </c>
      <c r="N487" s="22"/>
      <c r="O487" s="22" t="s">
        <v>424</v>
      </c>
    </row>
    <row collapsed="false" customFormat="false" customHeight="false" hidden="false" ht="12.1" outlineLevel="0" r="488">
      <c r="A488" s="29" t="n">
        <v>45722.97880787</v>
      </c>
      <c r="B488" s="30" t="s">
        <v>291</v>
      </c>
      <c r="C488" s="30" t="s">
        <v>439</v>
      </c>
      <c r="D488" s="30" t="s">
        <v>241</v>
      </c>
      <c r="E488" s="30" t="s">
        <v>18</v>
      </c>
      <c r="F488" s="30" t="s">
        <v>20</v>
      </c>
      <c r="G488" s="31" t="n">
        <v>-8000</v>
      </c>
      <c r="H488" s="32" t="n">
        <v>2.234</v>
      </c>
      <c r="I488" s="32" t="n">
        <v>17872</v>
      </c>
      <c r="J488" s="32" t="n">
        <v>0</v>
      </c>
      <c r="K488" s="32" t="n">
        <v>-8.94</v>
      </c>
      <c r="L488" s="32" t="n">
        <v>-0</v>
      </c>
      <c r="M488" s="6" t="s">
        <f>=I488+J488+K488+L488</f>
      </c>
      <c r="N488" s="30"/>
      <c r="O488" s="30" t="s">
        <v>424</v>
      </c>
    </row>
    <row collapsed="false" customFormat="false" customHeight="false" hidden="false" ht="12.1" outlineLevel="0" r="489">
      <c r="A489" s="21" t="n">
        <v>45722.979965278</v>
      </c>
      <c r="B489" s="22" t="s">
        <v>363</v>
      </c>
      <c r="C489" s="22" t="s">
        <v>144</v>
      </c>
      <c r="D489" s="22" t="s">
        <v>363</v>
      </c>
      <c r="E489" s="22" t="s">
        <v>363</v>
      </c>
      <c r="F489" s="22" t="s">
        <v>20</v>
      </c>
      <c r="G489" s="23" t="n">
        <v>1</v>
      </c>
      <c r="H489" s="24" t="n">
        <v>1</v>
      </c>
      <c r="I489" s="24" t="n">
        <v>1479.58</v>
      </c>
      <c r="J489" s="24" t="n">
        <v>0</v>
      </c>
      <c r="K489" s="24" t="n">
        <v>-0</v>
      </c>
      <c r="L489" s="24" t="n">
        <v>-0</v>
      </c>
      <c r="M489" s="6" t="s">
        <f>=I489+J489+K489+L489</f>
      </c>
      <c r="N489" s="22"/>
      <c r="O489" s="22" t="s">
        <v>424</v>
      </c>
    </row>
    <row collapsed="false" customFormat="false" customHeight="false" hidden="false" ht="12.1" outlineLevel="0" r="490">
      <c r="A490" s="21" t="n">
        <v>45722.980347222</v>
      </c>
      <c r="B490" s="22" t="s">
        <v>363</v>
      </c>
      <c r="C490" s="22" t="s">
        <v>144</v>
      </c>
      <c r="D490" s="22" t="s">
        <v>363</v>
      </c>
      <c r="E490" s="22" t="s">
        <v>363</v>
      </c>
      <c r="F490" s="22" t="s">
        <v>20</v>
      </c>
      <c r="G490" s="23" t="n">
        <v>1</v>
      </c>
      <c r="H490" s="24" t="n">
        <v>1</v>
      </c>
      <c r="I490" s="24" t="n">
        <v>1418.19</v>
      </c>
      <c r="J490" s="24" t="n">
        <v>0</v>
      </c>
      <c r="K490" s="24" t="n">
        <v>-0</v>
      </c>
      <c r="L490" s="24" t="n">
        <v>-0</v>
      </c>
      <c r="M490" s="6" t="s">
        <f>=I490+J490+K490+L490</f>
      </c>
      <c r="N490" s="22"/>
      <c r="O490" s="22" t="s">
        <v>424</v>
      </c>
    </row>
    <row collapsed="false" customFormat="false" customHeight="false" hidden="false" ht="12.1" outlineLevel="0" r="491">
      <c r="A491" s="21" t="n">
        <v>45722.980474537</v>
      </c>
      <c r="B491" s="22" t="s">
        <v>363</v>
      </c>
      <c r="C491" s="22" t="s">
        <v>144</v>
      </c>
      <c r="D491" s="22" t="s">
        <v>363</v>
      </c>
      <c r="E491" s="22" t="s">
        <v>363</v>
      </c>
      <c r="F491" s="22" t="s">
        <v>20</v>
      </c>
      <c r="G491" s="23" t="n">
        <v>1</v>
      </c>
      <c r="H491" s="24" t="n">
        <v>1</v>
      </c>
      <c r="I491" s="24" t="n">
        <v>1418.19</v>
      </c>
      <c r="J491" s="24" t="n">
        <v>0</v>
      </c>
      <c r="K491" s="24" t="n">
        <v>-0</v>
      </c>
      <c r="L491" s="24" t="n">
        <v>-0</v>
      </c>
      <c r="M491" s="6" t="s">
        <f>=I491+J491+K491+L491</f>
      </c>
      <c r="N491" s="22"/>
      <c r="O491" s="22" t="s">
        <v>424</v>
      </c>
    </row>
    <row collapsed="false" customFormat="false" customHeight="false" hidden="false" ht="12.1" outlineLevel="0" r="492">
      <c r="A492" s="29" t="n">
        <v>45723.474537037</v>
      </c>
      <c r="B492" s="30" t="s">
        <v>290</v>
      </c>
      <c r="C492" s="30" t="s">
        <v>438</v>
      </c>
      <c r="D492" s="30" t="s">
        <v>241</v>
      </c>
      <c r="E492" s="30" t="s">
        <v>18</v>
      </c>
      <c r="F492" s="30" t="s">
        <v>20</v>
      </c>
      <c r="G492" s="31" t="n">
        <v>-2700</v>
      </c>
      <c r="H492" s="32" t="n">
        <v>216.57037</v>
      </c>
      <c r="I492" s="32" t="n">
        <v>584740</v>
      </c>
      <c r="J492" s="32" t="n">
        <v>0</v>
      </c>
      <c r="K492" s="32" t="n">
        <v>-292.38</v>
      </c>
      <c r="L492" s="32" t="n">
        <v>-0</v>
      </c>
      <c r="M492" s="6" t="s">
        <f>=I492+J492+K492+L492</f>
      </c>
      <c r="N492" s="30"/>
      <c r="O492" s="30" t="s">
        <v>424</v>
      </c>
    </row>
    <row collapsed="false" customFormat="false" customHeight="false" hidden="false" ht="12.1" outlineLevel="0" r="493">
      <c r="A493" s="20" t="n">
        <v>45723.475532407</v>
      </c>
      <c r="B493" s="16" t="s">
        <v>291</v>
      </c>
      <c r="C493" s="16" t="s">
        <v>439</v>
      </c>
      <c r="D493" s="16" t="s">
        <v>240</v>
      </c>
      <c r="E493" s="16" t="s">
        <v>18</v>
      </c>
      <c r="F493" s="16" t="s">
        <v>20</v>
      </c>
      <c r="G493" s="7" t="n">
        <v>49000</v>
      </c>
      <c r="H493" s="6" t="n">
        <v>2.143</v>
      </c>
      <c r="I493" s="6" t="n">
        <v>-105007</v>
      </c>
      <c r="J493" s="6" t="n">
        <v>-0</v>
      </c>
      <c r="K493" s="6" t="n">
        <v>-52.51</v>
      </c>
      <c r="L493" s="6" t="n">
        <v>-0</v>
      </c>
      <c r="M493" s="6" t="s">
        <f>=I493+J493+K493+L493</f>
      </c>
      <c r="N493" s="16"/>
      <c r="O493" s="16" t="s">
        <v>424</v>
      </c>
    </row>
    <row collapsed="false" customFormat="false" customHeight="false" hidden="false" ht="12.1" outlineLevel="0" r="494">
      <c r="A494" s="20" t="n">
        <v>45723.49400463</v>
      </c>
      <c r="B494" s="16" t="s">
        <v>290</v>
      </c>
      <c r="C494" s="16" t="s">
        <v>438</v>
      </c>
      <c r="D494" s="16" t="s">
        <v>240</v>
      </c>
      <c r="E494" s="16" t="s">
        <v>18</v>
      </c>
      <c r="F494" s="16" t="s">
        <v>20</v>
      </c>
      <c r="G494" s="7" t="n">
        <v>1350</v>
      </c>
      <c r="H494" s="6" t="n">
        <v>218.792593</v>
      </c>
      <c r="I494" s="6" t="n">
        <v>-295370</v>
      </c>
      <c r="J494" s="6" t="n">
        <v>-0</v>
      </c>
      <c r="K494" s="6" t="n">
        <v>-147.69</v>
      </c>
      <c r="L494" s="6" t="n">
        <v>-0</v>
      </c>
      <c r="M494" s="6" t="s">
        <f>=I494+J494+K494+L494</f>
      </c>
      <c r="N494" s="16"/>
      <c r="O494" s="16" t="s">
        <v>424</v>
      </c>
    </row>
    <row collapsed="false" customFormat="false" customHeight="false" hidden="false" ht="12.1" outlineLevel="0" r="495">
      <c r="A495" s="37" t="n">
        <v>45723.494270833</v>
      </c>
      <c r="B495" s="38" t="s">
        <v>440</v>
      </c>
      <c r="C495" s="38" t="s">
        <v>144</v>
      </c>
      <c r="D495" s="38" t="s">
        <v>440</v>
      </c>
      <c r="E495" s="38" t="s">
        <v>440</v>
      </c>
      <c r="F495" s="38" t="s">
        <v>20</v>
      </c>
      <c r="G495" s="39" t="n">
        <v>1</v>
      </c>
      <c r="H495" s="40" t="n">
        <v>-1</v>
      </c>
      <c r="I495" s="40" t="n">
        <v>-177979.5</v>
      </c>
      <c r="J495" s="40" t="n">
        <v>0</v>
      </c>
      <c r="K495" s="40" t="n">
        <v>-0</v>
      </c>
      <c r="L495" s="40" t="n">
        <v>-0</v>
      </c>
      <c r="M495" s="6" t="s">
        <f>=I495+J495+K495+L495</f>
      </c>
      <c r="N495" s="38"/>
      <c r="O495" s="38" t="s">
        <v>424</v>
      </c>
    </row>
    <row collapsed="false" customFormat="false" customHeight="false" hidden="false" ht="12.1" outlineLevel="0" r="496">
      <c r="A496" s="33" t="n">
        <v>45723.494270833</v>
      </c>
      <c r="B496" s="34" t="s">
        <v>441</v>
      </c>
      <c r="C496" s="34" t="s">
        <v>144</v>
      </c>
      <c r="D496" s="34" t="s">
        <v>441</v>
      </c>
      <c r="E496" s="34" t="s">
        <v>441</v>
      </c>
      <c r="F496" s="34" t="s">
        <v>20</v>
      </c>
      <c r="G496" s="35" t="n">
        <v>1</v>
      </c>
      <c r="H496" s="36" t="n">
        <v>-1393</v>
      </c>
      <c r="I496" s="36" t="n">
        <v>-1393</v>
      </c>
      <c r="J496" s="36" t="n">
        <v>0</v>
      </c>
      <c r="K496" s="36" t="n">
        <v>-0</v>
      </c>
      <c r="L496" s="36" t="n">
        <v>-0</v>
      </c>
      <c r="M496" s="6" t="s">
        <f>=I496+J496+K496+L496</f>
      </c>
      <c r="N496" s="34"/>
      <c r="O496" s="34" t="s">
        <v>424</v>
      </c>
    </row>
    <row collapsed="false" customFormat="false" customHeight="false" hidden="false" ht="12.1" outlineLevel="0" r="497">
      <c r="A497" s="21" t="n">
        <v>45727.000011574</v>
      </c>
      <c r="B497" s="22" t="s">
        <v>441</v>
      </c>
      <c r="C497" s="22" t="s">
        <v>144</v>
      </c>
      <c r="D497" s="22" t="s">
        <v>377</v>
      </c>
      <c r="E497" s="22" t="s">
        <v>377</v>
      </c>
      <c r="F497" s="22" t="s">
        <v>20</v>
      </c>
      <c r="G497" s="23" t="n">
        <v>1</v>
      </c>
      <c r="H497" s="24" t="n">
        <v>839</v>
      </c>
      <c r="I497" s="24" t="n">
        <v>839</v>
      </c>
      <c r="J497" s="24" t="n">
        <v>0</v>
      </c>
      <c r="K497" s="24" t="n">
        <v>-0</v>
      </c>
      <c r="L497" s="24" t="n">
        <v>-0</v>
      </c>
      <c r="M497" s="6" t="s">
        <f>=I497+J497+K497+L497</f>
      </c>
      <c r="N497" s="22"/>
      <c r="O497" s="22" t="s">
        <v>424</v>
      </c>
    </row>
    <row collapsed="false" customFormat="false" customHeight="false" hidden="false" ht="12.1" outlineLevel="0" r="498">
      <c r="A498" s="20" t="n">
        <v>45727.764166667</v>
      </c>
      <c r="B498" s="16" t="s">
        <v>292</v>
      </c>
      <c r="C498" s="16" t="s">
        <v>442</v>
      </c>
      <c r="D498" s="16" t="s">
        <v>240</v>
      </c>
      <c r="E498" s="16" t="s">
        <v>62</v>
      </c>
      <c r="F498" s="16" t="s">
        <v>20</v>
      </c>
      <c r="G498" s="7" t="n">
        <v>6</v>
      </c>
      <c r="H498" s="6" t="n">
        <v>129.94</v>
      </c>
      <c r="I498" s="6" t="n">
        <v>-779.64</v>
      </c>
      <c r="J498" s="6" t="n">
        <v>-0</v>
      </c>
      <c r="K498" s="6" t="n">
        <v>-0</v>
      </c>
      <c r="L498" s="6" t="n">
        <v>-0</v>
      </c>
      <c r="M498" s="6" t="s">
        <f>=I498+J498+K498+L498</f>
      </c>
      <c r="N498" s="16"/>
      <c r="O498" s="16" t="s">
        <v>424</v>
      </c>
    </row>
    <row collapsed="false" customFormat="false" customHeight="false" hidden="false" ht="12.1" outlineLevel="0" r="499">
      <c r="A499" s="37" t="n">
        <v>45736.850844907</v>
      </c>
      <c r="B499" s="38" t="s">
        <v>440</v>
      </c>
      <c r="C499" s="38" t="s">
        <v>144</v>
      </c>
      <c r="D499" s="38" t="s">
        <v>440</v>
      </c>
      <c r="E499" s="38" t="s">
        <v>440</v>
      </c>
      <c r="F499" s="38" t="s">
        <v>20</v>
      </c>
      <c r="G499" s="39" t="n">
        <v>1</v>
      </c>
      <c r="H499" s="40" t="n">
        <v>-1</v>
      </c>
      <c r="I499" s="40" t="n">
        <v>-59.36</v>
      </c>
      <c r="J499" s="40" t="n">
        <v>0</v>
      </c>
      <c r="K499" s="40" t="n">
        <v>-0</v>
      </c>
      <c r="L499" s="40" t="n">
        <v>-0</v>
      </c>
      <c r="M499" s="6" t="s">
        <f>=I499+J499+K499+L499</f>
      </c>
      <c r="N499" s="38"/>
      <c r="O499" s="38" t="s">
        <v>424</v>
      </c>
    </row>
    <row collapsed="false" customFormat="false" customHeight="false" hidden="false" ht="12.1" outlineLevel="0" r="500">
      <c r="A500" s="29" t="n">
        <v>45772.595347222</v>
      </c>
      <c r="B500" s="30" t="s">
        <v>263</v>
      </c>
      <c r="C500" s="30" t="s">
        <v>393</v>
      </c>
      <c r="D500" s="30" t="s">
        <v>241</v>
      </c>
      <c r="E500" s="30" t="s">
        <v>62</v>
      </c>
      <c r="F500" s="30" t="s">
        <v>20</v>
      </c>
      <c r="G500" s="31" t="n">
        <v>-277</v>
      </c>
      <c r="H500" s="32" t="n">
        <v>1.669314</v>
      </c>
      <c r="I500" s="32" t="n">
        <v>462.4</v>
      </c>
      <c r="J500" s="32" t="n">
        <v>0</v>
      </c>
      <c r="K500" s="32" t="n">
        <v>-0</v>
      </c>
      <c r="L500" s="32" t="n">
        <v>-0</v>
      </c>
      <c r="M500" s="6" t="s">
        <f>=I500+J500+K500+L500</f>
      </c>
      <c r="N500" s="30"/>
      <c r="O500" s="30" t="s">
        <v>364</v>
      </c>
    </row>
    <row collapsed="false" customFormat="false" customHeight="false" hidden="false" ht="12.1" outlineLevel="0" r="501">
      <c r="A501" s="20" t="n">
        <v>45772.596493056</v>
      </c>
      <c r="B501" s="16" t="s">
        <v>27</v>
      </c>
      <c r="C501" s="16" t="s">
        <v>431</v>
      </c>
      <c r="D501" s="16" t="s">
        <v>240</v>
      </c>
      <c r="E501" s="16" t="s">
        <v>18</v>
      </c>
      <c r="F501" s="16" t="s">
        <v>20</v>
      </c>
      <c r="G501" s="7" t="n">
        <v>3</v>
      </c>
      <c r="H501" s="6" t="n">
        <v>134.32</v>
      </c>
      <c r="I501" s="6" t="n">
        <v>-402.96</v>
      </c>
      <c r="J501" s="6" t="n">
        <v>-0</v>
      </c>
      <c r="K501" s="6" t="n">
        <v>-0.32</v>
      </c>
      <c r="L501" s="6" t="n">
        <v>-0</v>
      </c>
      <c r="M501" s="6" t="s">
        <f>=I501+J501+K501+L501</f>
      </c>
      <c r="N501" s="16"/>
      <c r="O501" s="16" t="s">
        <v>364</v>
      </c>
    </row>
    <row collapsed="false" customFormat="false" customHeight="false" hidden="false" ht="12.1" outlineLevel="0" r="502">
      <c r="A502" s="29" t="n">
        <v>45801.525787037</v>
      </c>
      <c r="B502" s="30" t="s">
        <v>292</v>
      </c>
      <c r="C502" s="30" t="s">
        <v>442</v>
      </c>
      <c r="D502" s="30" t="s">
        <v>241</v>
      </c>
      <c r="E502" s="30" t="s">
        <v>62</v>
      </c>
      <c r="F502" s="30" t="s">
        <v>20</v>
      </c>
      <c r="G502" s="31" t="n">
        <v>-5</v>
      </c>
      <c r="H502" s="32" t="n">
        <v>135.42</v>
      </c>
      <c r="I502" s="32" t="n">
        <v>677.1</v>
      </c>
      <c r="J502" s="32" t="n">
        <v>0</v>
      </c>
      <c r="K502" s="32" t="n">
        <v>-0</v>
      </c>
      <c r="L502" s="32" t="n">
        <v>-0</v>
      </c>
      <c r="M502" s="6" t="s">
        <f>=I502+J502+K502+L502</f>
      </c>
      <c r="N502" s="30"/>
      <c r="O502" s="30" t="s">
        <v>424</v>
      </c>
    </row>
    <row collapsed="false" customFormat="false" customHeight="false" hidden="false" ht="12.1" outlineLevel="0" r="503">
      <c r="A503" s="29" t="n">
        <v>45801.525972222</v>
      </c>
      <c r="B503" s="30" t="s">
        <v>292</v>
      </c>
      <c r="C503" s="30" t="s">
        <v>442</v>
      </c>
      <c r="D503" s="30" t="s">
        <v>241</v>
      </c>
      <c r="E503" s="30" t="s">
        <v>62</v>
      </c>
      <c r="F503" s="30" t="s">
        <v>20</v>
      </c>
      <c r="G503" s="31" t="n">
        <v>-1</v>
      </c>
      <c r="H503" s="32" t="n">
        <v>135.42</v>
      </c>
      <c r="I503" s="32" t="n">
        <v>135.42</v>
      </c>
      <c r="J503" s="32" t="n">
        <v>0</v>
      </c>
      <c r="K503" s="32" t="n">
        <v>-0</v>
      </c>
      <c r="L503" s="32" t="n">
        <v>-0</v>
      </c>
      <c r="M503" s="6" t="s">
        <f>=I503+J503+K503+L503</f>
      </c>
      <c r="N503" s="30"/>
      <c r="O503" s="30" t="s">
        <v>424</v>
      </c>
    </row>
    <row collapsed="false" customFormat="false" customHeight="false" hidden="false" ht="12.1" outlineLevel="0" r="504">
      <c r="A504" s="20" t="n">
        <v>45801.558530093</v>
      </c>
      <c r="B504" s="16" t="s">
        <v>263</v>
      </c>
      <c r="C504" s="16" t="s">
        <v>393</v>
      </c>
      <c r="D504" s="16" t="s">
        <v>240</v>
      </c>
      <c r="E504" s="16" t="s">
        <v>62</v>
      </c>
      <c r="F504" s="16" t="s">
        <v>20</v>
      </c>
      <c r="G504" s="7" t="n">
        <v>34</v>
      </c>
      <c r="H504" s="6" t="n">
        <v>1.6959</v>
      </c>
      <c r="I504" s="6" t="n">
        <v>-57.66</v>
      </c>
      <c r="J504" s="6" t="n">
        <v>-0</v>
      </c>
      <c r="K504" s="6" t="n">
        <v>-0</v>
      </c>
      <c r="L504" s="6" t="n">
        <v>-0</v>
      </c>
      <c r="M504" s="6" t="s">
        <f>=I504+J504+K504+L504</f>
      </c>
      <c r="N504" s="16"/>
      <c r="O504" s="16" t="s">
        <v>364</v>
      </c>
    </row>
    <row collapsed="false" customFormat="false" customHeight="false" hidden="false" ht="12.1" outlineLevel="0" r="505">
      <c r="A505" s="20" t="n">
        <v>45803.809155093</v>
      </c>
      <c r="B505" s="16" t="s">
        <v>286</v>
      </c>
      <c r="C505" s="16" t="s">
        <v>428</v>
      </c>
      <c r="D505" s="16" t="s">
        <v>240</v>
      </c>
      <c r="E505" s="16" t="s">
        <v>18</v>
      </c>
      <c r="F505" s="16" t="s">
        <v>20</v>
      </c>
      <c r="G505" s="7" t="n">
        <v>10</v>
      </c>
      <c r="H505" s="6" t="n">
        <v>72.93</v>
      </c>
      <c r="I505" s="6" t="n">
        <v>-729.3</v>
      </c>
      <c r="J505" s="6" t="n">
        <v>-0</v>
      </c>
      <c r="K505" s="6" t="n">
        <v>-0.36</v>
      </c>
      <c r="L505" s="6" t="n">
        <v>-0</v>
      </c>
      <c r="M505" s="6" t="s">
        <f>=I505+J505+K505+L505</f>
      </c>
      <c r="N505" s="16"/>
      <c r="O505" s="16" t="s">
        <v>424</v>
      </c>
    </row>
    <row collapsed="false" customFormat="false" customHeight="false" hidden="false" ht="12.1" outlineLevel="0" r="506">
      <c r="A506" s="33" t="n">
        <v>45803.809155093</v>
      </c>
      <c r="B506" s="34" t="s">
        <v>425</v>
      </c>
      <c r="C506" s="34" t="s">
        <v>144</v>
      </c>
      <c r="D506" s="34" t="s">
        <v>425</v>
      </c>
      <c r="E506" s="34" t="s">
        <v>425</v>
      </c>
      <c r="F506" s="34" t="s">
        <v>20</v>
      </c>
      <c r="G506" s="35" t="n">
        <v>1</v>
      </c>
      <c r="H506" s="36" t="n">
        <v>-1</v>
      </c>
      <c r="I506" s="36" t="n">
        <v>-390</v>
      </c>
      <c r="J506" s="36" t="n">
        <v>0</v>
      </c>
      <c r="K506" s="36" t="n">
        <v>-0</v>
      </c>
      <c r="L506" s="36" t="n">
        <v>-0</v>
      </c>
      <c r="M506" s="6" t="s">
        <f>=I506+J506+K506+L506</f>
      </c>
      <c r="N506" s="34"/>
      <c r="O506" s="34" t="s">
        <v>424</v>
      </c>
    </row>
    <row collapsed="false" customFormat="false" customHeight="false" hidden="false" ht="12.1" outlineLevel="0" r="507">
      <c r="A507" s="21" t="n">
        <v>45803.814085648</v>
      </c>
      <c r="B507" s="22" t="s">
        <v>363</v>
      </c>
      <c r="C507" s="22" t="s">
        <v>144</v>
      </c>
      <c r="D507" s="22" t="s">
        <v>363</v>
      </c>
      <c r="E507" s="22" t="s">
        <v>363</v>
      </c>
      <c r="F507" s="22" t="s">
        <v>20</v>
      </c>
      <c r="G507" s="23" t="n">
        <v>1</v>
      </c>
      <c r="H507" s="24" t="n">
        <v>1</v>
      </c>
      <c r="I507" s="24" t="n">
        <v>135.43</v>
      </c>
      <c r="J507" s="24" t="n">
        <v>0</v>
      </c>
      <c r="K507" s="24" t="n">
        <v>-0</v>
      </c>
      <c r="L507" s="24" t="n">
        <v>-0</v>
      </c>
      <c r="M507" s="6" t="s">
        <f>=I507+J507+K507+L507</f>
      </c>
      <c r="N507" s="22"/>
      <c r="O507" s="22" t="s">
        <v>424</v>
      </c>
    </row>
    <row collapsed="false" customFormat="false" customHeight="false" hidden="false" ht="12.1" outlineLevel="0" r="508">
      <c r="A508" s="21" t="n">
        <v>45803.814259259</v>
      </c>
      <c r="B508" s="22" t="s">
        <v>363</v>
      </c>
      <c r="C508" s="22" t="s">
        <v>144</v>
      </c>
      <c r="D508" s="22" t="s">
        <v>363</v>
      </c>
      <c r="E508" s="22" t="s">
        <v>363</v>
      </c>
      <c r="F508" s="22" t="s">
        <v>20</v>
      </c>
      <c r="G508" s="23" t="n">
        <v>1</v>
      </c>
      <c r="H508" s="24" t="n">
        <v>1</v>
      </c>
      <c r="I508" s="24" t="n">
        <v>776.05</v>
      </c>
      <c r="J508" s="24" t="n">
        <v>0</v>
      </c>
      <c r="K508" s="24" t="n">
        <v>-0</v>
      </c>
      <c r="L508" s="24" t="n">
        <v>-0</v>
      </c>
      <c r="M508" s="6" t="s">
        <f>=I508+J508+K508+L508</f>
      </c>
      <c r="N508" s="22"/>
      <c r="O508" s="22" t="s">
        <v>424</v>
      </c>
    </row>
    <row collapsed="false" customFormat="false" customHeight="false" hidden="false" ht="12.1" outlineLevel="0" r="509">
      <c r="A509" s="21" t="n">
        <v>45803.818240741</v>
      </c>
      <c r="B509" s="22" t="s">
        <v>363</v>
      </c>
      <c r="C509" s="22" t="s">
        <v>144</v>
      </c>
      <c r="D509" s="22" t="s">
        <v>363</v>
      </c>
      <c r="E509" s="22" t="s">
        <v>363</v>
      </c>
      <c r="F509" s="22" t="s">
        <v>20</v>
      </c>
      <c r="G509" s="23" t="n">
        <v>1</v>
      </c>
      <c r="H509" s="24" t="n">
        <v>1</v>
      </c>
      <c r="I509" s="24" t="n">
        <v>800</v>
      </c>
      <c r="J509" s="24" t="n">
        <v>0</v>
      </c>
      <c r="K509" s="24" t="n">
        <v>-0</v>
      </c>
      <c r="L509" s="24" t="n">
        <v>-0</v>
      </c>
      <c r="M509" s="6" t="s">
        <f>=I509+J509+K509+L509</f>
      </c>
      <c r="N509" s="22"/>
      <c r="O509" s="22" t="s">
        <v>424</v>
      </c>
    </row>
    <row collapsed="false" customFormat="false" customHeight="false" hidden="false" ht="12.1" outlineLevel="0" r="510">
      <c r="A510" s="21" t="n">
        <v>45803.819525463</v>
      </c>
      <c r="B510" s="22" t="s">
        <v>363</v>
      </c>
      <c r="C510" s="22" t="s">
        <v>144</v>
      </c>
      <c r="D510" s="22" t="s">
        <v>363</v>
      </c>
      <c r="E510" s="22" t="s">
        <v>363</v>
      </c>
      <c r="F510" s="22" t="s">
        <v>20</v>
      </c>
      <c r="G510" s="23" t="n">
        <v>1</v>
      </c>
      <c r="H510" s="24" t="n">
        <v>1</v>
      </c>
      <c r="I510" s="24" t="n">
        <v>70</v>
      </c>
      <c r="J510" s="24" t="n">
        <v>0</v>
      </c>
      <c r="K510" s="24" t="n">
        <v>-0</v>
      </c>
      <c r="L510" s="24" t="n">
        <v>-0</v>
      </c>
      <c r="M510" s="6" t="s">
        <f>=I510+J510+K510+L510</f>
      </c>
      <c r="N510" s="22"/>
      <c r="O510" s="22" t="s">
        <v>424</v>
      </c>
    </row>
    <row collapsed="false" customFormat="false" customHeight="false" hidden="false" ht="12.1" outlineLevel="0" r="511">
      <c r="A511" s="20" t="n">
        <v>45803.819895833</v>
      </c>
      <c r="B511" s="16" t="s">
        <v>286</v>
      </c>
      <c r="C511" s="16" t="s">
        <v>428</v>
      </c>
      <c r="D511" s="16" t="s">
        <v>240</v>
      </c>
      <c r="E511" s="16" t="s">
        <v>18</v>
      </c>
      <c r="F511" s="16" t="s">
        <v>20</v>
      </c>
      <c r="G511" s="7" t="n">
        <v>20</v>
      </c>
      <c r="H511" s="6" t="n">
        <v>72.82</v>
      </c>
      <c r="I511" s="6" t="n">
        <v>-1456.4</v>
      </c>
      <c r="J511" s="6" t="n">
        <v>-0</v>
      </c>
      <c r="K511" s="6" t="n">
        <v>-0.73</v>
      </c>
      <c r="L511" s="6" t="n">
        <v>-0</v>
      </c>
      <c r="M511" s="6" t="s">
        <f>=I511+J511+K511+L511</f>
      </c>
      <c r="N511" s="16"/>
      <c r="O511" s="16" t="s">
        <v>424</v>
      </c>
    </row>
    <row collapsed="false" customFormat="false" customHeight="false" hidden="false" ht="12.1" outlineLevel="0" r="512">
      <c r="A512" s="21" t="n">
        <v>45804.020636574</v>
      </c>
      <c r="B512" s="22" t="s">
        <v>377</v>
      </c>
      <c r="C512" s="22" t="s">
        <v>443</v>
      </c>
      <c r="D512" s="22" t="s">
        <v>377</v>
      </c>
      <c r="E512" s="22" t="s">
        <v>377</v>
      </c>
      <c r="F512" s="22" t="s">
        <v>20</v>
      </c>
      <c r="G512" s="23" t="n">
        <v>1</v>
      </c>
      <c r="H512" s="24" t="n">
        <v>1589</v>
      </c>
      <c r="I512" s="24" t="n">
        <v>1589</v>
      </c>
      <c r="J512" s="24" t="n">
        <v>0</v>
      </c>
      <c r="K512" s="24" t="n">
        <v>-0</v>
      </c>
      <c r="L512" s="24" t="n">
        <v>-0</v>
      </c>
      <c r="M512" s="6" t="s">
        <f>=I512+J512+K512+L512</f>
      </c>
      <c r="N512" s="22"/>
      <c r="O512" s="22" t="s">
        <v>364</v>
      </c>
    </row>
    <row collapsed="false" customFormat="false" customHeight="false" hidden="false" ht="12.1" outlineLevel="0" r="513">
      <c r="A513" s="20" t="n">
        <v>45804.803101852</v>
      </c>
      <c r="B513" s="16" t="s">
        <v>27</v>
      </c>
      <c r="C513" s="16" t="s">
        <v>431</v>
      </c>
      <c r="D513" s="16" t="s">
        <v>240</v>
      </c>
      <c r="E513" s="16" t="s">
        <v>18</v>
      </c>
      <c r="F513" s="16" t="s">
        <v>20</v>
      </c>
      <c r="G513" s="7" t="n">
        <v>14</v>
      </c>
      <c r="H513" s="6" t="n">
        <v>108.56</v>
      </c>
      <c r="I513" s="6" t="n">
        <v>-1519.84</v>
      </c>
      <c r="J513" s="6" t="n">
        <v>-0</v>
      </c>
      <c r="K513" s="6" t="n">
        <v>-0.99</v>
      </c>
      <c r="L513" s="6" t="n">
        <v>-0</v>
      </c>
      <c r="M513" s="6" t="s">
        <f>=I513+J513+K513+L513</f>
      </c>
      <c r="N513" s="16"/>
      <c r="O513" s="16" t="s">
        <v>364</v>
      </c>
    </row>
    <row collapsed="false" customFormat="false" customHeight="false" hidden="false" ht="12.1" outlineLevel="0" r="514">
      <c r="A514" s="20" t="n">
        <v>45804.822280093</v>
      </c>
      <c r="B514" s="16" t="s">
        <v>263</v>
      </c>
      <c r="C514" s="16" t="s">
        <v>393</v>
      </c>
      <c r="D514" s="16" t="s">
        <v>240</v>
      </c>
      <c r="E514" s="16" t="s">
        <v>62</v>
      </c>
      <c r="F514" s="16" t="s">
        <v>20</v>
      </c>
      <c r="G514" s="7" t="n">
        <v>41</v>
      </c>
      <c r="H514" s="6" t="n">
        <v>1.6978</v>
      </c>
      <c r="I514" s="6" t="n">
        <v>-69.61</v>
      </c>
      <c r="J514" s="6" t="n">
        <v>-0</v>
      </c>
      <c r="K514" s="6" t="n">
        <v>-0</v>
      </c>
      <c r="L514" s="6" t="n">
        <v>-0</v>
      </c>
      <c r="M514" s="6" t="s">
        <f>=I514+J514+K514+L514</f>
      </c>
      <c r="N514" s="16"/>
      <c r="O514" s="16" t="s">
        <v>364</v>
      </c>
    </row>
    <row collapsed="false" customFormat="false" customHeight="false" hidden="false" ht="12.1" outlineLevel="0" r="515">
      <c r="A515" s="29" t="n">
        <v>45818.592824074</v>
      </c>
      <c r="B515" s="30" t="s">
        <v>286</v>
      </c>
      <c r="C515" s="30" t="s">
        <v>428</v>
      </c>
      <c r="D515" s="30" t="s">
        <v>241</v>
      </c>
      <c r="E515" s="30" t="s">
        <v>18</v>
      </c>
      <c r="F515" s="30" t="s">
        <v>20</v>
      </c>
      <c r="G515" s="31" t="n">
        <v>-40</v>
      </c>
      <c r="H515" s="32" t="n">
        <v>73.9525</v>
      </c>
      <c r="I515" s="32" t="n">
        <v>2958.1</v>
      </c>
      <c r="J515" s="32" t="n">
        <v>0</v>
      </c>
      <c r="K515" s="32" t="n">
        <v>-0</v>
      </c>
      <c r="L515" s="32" t="n">
        <v>-0</v>
      </c>
      <c r="M515" s="6" t="s">
        <f>=I515+J515+K515+L515</f>
      </c>
      <c r="N515" s="30"/>
      <c r="O515" s="30" t="s">
        <v>424</v>
      </c>
    </row>
    <row collapsed="false" customFormat="false" customHeight="false" hidden="false" ht="12.1" outlineLevel="0" r="516">
      <c r="A516" s="33" t="n">
        <v>45818.592835648</v>
      </c>
      <c r="B516" s="34" t="s">
        <v>425</v>
      </c>
      <c r="C516" s="34" t="s">
        <v>434</v>
      </c>
      <c r="D516" s="34" t="s">
        <v>425</v>
      </c>
      <c r="E516" s="34" t="s">
        <v>425</v>
      </c>
      <c r="F516" s="34" t="s">
        <v>20</v>
      </c>
      <c r="G516" s="35" t="n">
        <v>1</v>
      </c>
      <c r="H516" s="36" t="n">
        <v>-1</v>
      </c>
      <c r="I516" s="36" t="n">
        <v>-8.87</v>
      </c>
      <c r="J516" s="36" t="n">
        <v>0</v>
      </c>
      <c r="K516" s="36" t="n">
        <v>-0</v>
      </c>
      <c r="L516" s="36" t="n">
        <v>-0</v>
      </c>
      <c r="M516" s="6" t="s">
        <f>=I516+J516+K516+L516</f>
      </c>
      <c r="N516" s="34"/>
      <c r="O516" s="34" t="s">
        <v>424</v>
      </c>
    </row>
    <row collapsed="false" customFormat="false" customHeight="false" hidden="false" ht="12.1" outlineLevel="0" r="517">
      <c r="A517" s="37" t="n">
        <v>45818.593020833</v>
      </c>
      <c r="B517" s="38" t="s">
        <v>440</v>
      </c>
      <c r="C517" s="38" t="s">
        <v>144</v>
      </c>
      <c r="D517" s="38" t="s">
        <v>440</v>
      </c>
      <c r="E517" s="38" t="s">
        <v>440</v>
      </c>
      <c r="F517" s="38" t="s">
        <v>20</v>
      </c>
      <c r="G517" s="39" t="n">
        <v>1</v>
      </c>
      <c r="H517" s="40" t="n">
        <v>-1</v>
      </c>
      <c r="I517" s="40" t="n">
        <v>-2953.44</v>
      </c>
      <c r="J517" s="40" t="n">
        <v>0</v>
      </c>
      <c r="K517" s="40" t="n">
        <v>-0</v>
      </c>
      <c r="L517" s="40" t="n">
        <v>-0</v>
      </c>
      <c r="M517" s="6" t="s">
        <f>=I517+J517+K517+L517</f>
      </c>
      <c r="N517" s="38"/>
      <c r="O517" s="38" t="s">
        <v>424</v>
      </c>
    </row>
    <row collapsed="false" customFormat="false" customHeight="false" hidden="false" ht="12.1" outlineLevel="0" r="518">
      <c r="A518" s="33" t="n">
        <v>45818.593020833</v>
      </c>
      <c r="B518" s="34" t="s">
        <v>441</v>
      </c>
      <c r="C518" s="34" t="s">
        <v>144</v>
      </c>
      <c r="D518" s="34" t="s">
        <v>441</v>
      </c>
      <c r="E518" s="34" t="s">
        <v>441</v>
      </c>
      <c r="F518" s="34" t="s">
        <v>20</v>
      </c>
      <c r="G518" s="35" t="n">
        <v>1</v>
      </c>
      <c r="H518" s="36" t="n">
        <v>-12</v>
      </c>
      <c r="I518" s="36" t="n">
        <v>-12</v>
      </c>
      <c r="J518" s="36" t="n">
        <v>0</v>
      </c>
      <c r="K518" s="36" t="n">
        <v>-0</v>
      </c>
      <c r="L518" s="36" t="n">
        <v>-0</v>
      </c>
      <c r="M518" s="6" t="s">
        <f>=I518+J518+K518+L518</f>
      </c>
      <c r="N518" s="34"/>
      <c r="O518" s="34" t="s">
        <v>424</v>
      </c>
    </row>
    <row collapsed="false" customFormat="false" customHeight="false" hidden="false" ht="12.1" outlineLevel="0" r="519">
      <c r="A519" s="33" t="n">
        <v>45818.593020833</v>
      </c>
      <c r="B519" s="34" t="s">
        <v>441</v>
      </c>
      <c r="C519" s="34" t="s">
        <v>144</v>
      </c>
      <c r="D519" s="34" t="s">
        <v>441</v>
      </c>
      <c r="E519" s="34" t="s">
        <v>441</v>
      </c>
      <c r="F519" s="34" t="s">
        <v>20</v>
      </c>
      <c r="G519" s="35" t="n">
        <v>1</v>
      </c>
      <c r="H519" s="36" t="n">
        <v>-1</v>
      </c>
      <c r="I519" s="36" t="n">
        <v>-1</v>
      </c>
      <c r="J519" s="36" t="n">
        <v>0</v>
      </c>
      <c r="K519" s="36" t="n">
        <v>-0</v>
      </c>
      <c r="L519" s="36" t="n">
        <v>-0</v>
      </c>
      <c r="M519" s="6" t="s">
        <f>=I519+J519+K519+L519</f>
      </c>
      <c r="N519" s="34"/>
      <c r="O519" s="34" t="s">
        <v>424</v>
      </c>
    </row>
    <row collapsed="false" customFormat="false" customHeight="false" hidden="false" ht="12.1" outlineLevel="0" r="520">
      <c r="A520" s="21" t="n">
        <v>45824.165520833</v>
      </c>
      <c r="B520" s="22" t="s">
        <v>441</v>
      </c>
      <c r="C520" s="22" t="s">
        <v>144</v>
      </c>
      <c r="D520" s="22" t="s">
        <v>377</v>
      </c>
      <c r="E520" s="22" t="s">
        <v>377</v>
      </c>
      <c r="F520" s="22" t="s">
        <v>20</v>
      </c>
      <c r="G520" s="23" t="n">
        <v>1</v>
      </c>
      <c r="H520" s="24" t="n">
        <v>12</v>
      </c>
      <c r="I520" s="24" t="n">
        <v>12</v>
      </c>
      <c r="J520" s="24" t="n">
        <v>0</v>
      </c>
      <c r="K520" s="24" t="n">
        <v>-0</v>
      </c>
      <c r="L520" s="24" t="n">
        <v>-0</v>
      </c>
      <c r="M520" s="6" t="s">
        <f>=I520+J520+K520+L520</f>
      </c>
      <c r="N520" s="22"/>
      <c r="O520" s="22" t="s">
        <v>424</v>
      </c>
    </row>
    <row collapsed="false" customFormat="false" customHeight="false" hidden="false" ht="12.1" outlineLevel="0" r="521">
      <c r="A521" s="29" t="n">
        <v>45844.72712963</v>
      </c>
      <c r="B521" s="30" t="s">
        <v>27</v>
      </c>
      <c r="C521" s="30" t="s">
        <v>431</v>
      </c>
      <c r="D521" s="30" t="s">
        <v>241</v>
      </c>
      <c r="E521" s="30" t="s">
        <v>18</v>
      </c>
      <c r="F521" s="30" t="s">
        <v>20</v>
      </c>
      <c r="G521" s="31" t="n">
        <v>-2</v>
      </c>
      <c r="H521" s="32" t="n">
        <v>105.98</v>
      </c>
      <c r="I521" s="32" t="n">
        <v>211.96</v>
      </c>
      <c r="J521" s="32" t="n">
        <v>0</v>
      </c>
      <c r="K521" s="32" t="n">
        <v>-0.18</v>
      </c>
      <c r="L521" s="32" t="n">
        <v>-0</v>
      </c>
      <c r="M521" s="6" t="s">
        <f>=I521+J521+K521+L521</f>
      </c>
      <c r="N521" s="30"/>
      <c r="O521" s="30" t="s">
        <v>364</v>
      </c>
    </row>
    <row collapsed="false" customFormat="false" customHeight="false" hidden="false" ht="12.1" outlineLevel="0" r="522">
      <c r="A522" s="29" t="n">
        <v>45844.72712963</v>
      </c>
      <c r="B522" s="30" t="s">
        <v>27</v>
      </c>
      <c r="C522" s="30" t="s">
        <v>431</v>
      </c>
      <c r="D522" s="30" t="s">
        <v>241</v>
      </c>
      <c r="E522" s="30" t="s">
        <v>18</v>
      </c>
      <c r="F522" s="30" t="s">
        <v>20</v>
      </c>
      <c r="G522" s="31" t="n">
        <v>-5</v>
      </c>
      <c r="H522" s="32" t="n">
        <v>105.98</v>
      </c>
      <c r="I522" s="32" t="n">
        <v>529.9</v>
      </c>
      <c r="J522" s="32" t="n">
        <v>0</v>
      </c>
      <c r="K522" s="32" t="n">
        <v>-0.42</v>
      </c>
      <c r="L522" s="32" t="n">
        <v>-0</v>
      </c>
      <c r="M522" s="6" t="s">
        <f>=I522+J522+K522+L522</f>
      </c>
      <c r="N522" s="30"/>
      <c r="O522" s="30" t="s">
        <v>364</v>
      </c>
    </row>
    <row collapsed="false" customFormat="false" customHeight="false" hidden="false" ht="12.1" outlineLevel="0" r="523">
      <c r="A523" s="29" t="n">
        <v>45844.72712963</v>
      </c>
      <c r="B523" s="30" t="s">
        <v>27</v>
      </c>
      <c r="C523" s="30" t="s">
        <v>431</v>
      </c>
      <c r="D523" s="30" t="s">
        <v>241</v>
      </c>
      <c r="E523" s="30" t="s">
        <v>18</v>
      </c>
      <c r="F523" s="30" t="s">
        <v>20</v>
      </c>
      <c r="G523" s="31" t="n">
        <v>-5</v>
      </c>
      <c r="H523" s="32" t="n">
        <v>105.98</v>
      </c>
      <c r="I523" s="32" t="n">
        <v>529.9</v>
      </c>
      <c r="J523" s="32" t="n">
        <v>0</v>
      </c>
      <c r="K523" s="32" t="n">
        <v>-0.42</v>
      </c>
      <c r="L523" s="32" t="n">
        <v>-0</v>
      </c>
      <c r="M523" s="6" t="s">
        <f>=I523+J523+K523+L523</f>
      </c>
      <c r="N523" s="30"/>
      <c r="O523" s="30" t="s">
        <v>364</v>
      </c>
    </row>
    <row collapsed="false" customFormat="false" customHeight="false" hidden="false" ht="12.1" outlineLevel="0" r="524">
      <c r="A524" s="29" t="n">
        <v>45844.727164352</v>
      </c>
      <c r="B524" s="30" t="s">
        <v>27</v>
      </c>
      <c r="C524" s="30" t="s">
        <v>431</v>
      </c>
      <c r="D524" s="30" t="s">
        <v>241</v>
      </c>
      <c r="E524" s="30" t="s">
        <v>18</v>
      </c>
      <c r="F524" s="30" t="s">
        <v>20</v>
      </c>
      <c r="G524" s="31" t="n">
        <v>-2</v>
      </c>
      <c r="H524" s="32" t="n">
        <v>105.98</v>
      </c>
      <c r="I524" s="32" t="n">
        <v>211.96</v>
      </c>
      <c r="J524" s="32" t="n">
        <v>0</v>
      </c>
      <c r="K524" s="32" t="n">
        <v>-0.11</v>
      </c>
      <c r="L524" s="32" t="n">
        <v>-0</v>
      </c>
      <c r="M524" s="6" t="s">
        <f>=I524+J524+K524+L524</f>
      </c>
      <c r="N524" s="30"/>
      <c r="O524" s="30" t="s">
        <v>364</v>
      </c>
    </row>
    <row collapsed="false" customFormat="false" customHeight="false" hidden="false" ht="12.1" outlineLevel="0" r="525">
      <c r="A525" s="29" t="n">
        <v>45844.7271875</v>
      </c>
      <c r="B525" s="30" t="s">
        <v>27</v>
      </c>
      <c r="C525" s="30" t="s">
        <v>431</v>
      </c>
      <c r="D525" s="30" t="s">
        <v>241</v>
      </c>
      <c r="E525" s="30" t="s">
        <v>18</v>
      </c>
      <c r="F525" s="30" t="s">
        <v>20</v>
      </c>
      <c r="G525" s="31" t="n">
        <v>-3</v>
      </c>
      <c r="H525" s="32" t="n">
        <v>105.98</v>
      </c>
      <c r="I525" s="32" t="n">
        <v>317.94</v>
      </c>
      <c r="J525" s="32" t="n">
        <v>0</v>
      </c>
      <c r="K525" s="32" t="n">
        <v>-0.16</v>
      </c>
      <c r="L525" s="32" t="n">
        <v>-0</v>
      </c>
      <c r="M525" s="6" t="s">
        <f>=I525+J525+K525+L525</f>
      </c>
      <c r="N525" s="30"/>
      <c r="O525" s="30" t="s">
        <v>364</v>
      </c>
    </row>
    <row collapsed="false" customFormat="false" customHeight="false" hidden="false" ht="12.1" outlineLevel="0" r="526">
      <c r="A526" s="20" t="n">
        <v>45847.371087963</v>
      </c>
      <c r="B526" s="16" t="s">
        <v>263</v>
      </c>
      <c r="C526" s="16" t="s">
        <v>393</v>
      </c>
      <c r="D526" s="16" t="s">
        <v>240</v>
      </c>
      <c r="E526" s="16" t="s">
        <v>62</v>
      </c>
      <c r="F526" s="16" t="s">
        <v>20</v>
      </c>
      <c r="G526" s="7" t="n">
        <v>1034</v>
      </c>
      <c r="H526" s="6" t="n">
        <v>1.7386</v>
      </c>
      <c r="I526" s="6" t="n">
        <v>-1797.71</v>
      </c>
      <c r="J526" s="6" t="n">
        <v>-0</v>
      </c>
      <c r="K526" s="6" t="n">
        <v>-0</v>
      </c>
      <c r="L526" s="6" t="n">
        <v>-0</v>
      </c>
      <c r="M526" s="6" t="s">
        <f>=I526+J526+K526+L526</f>
      </c>
      <c r="N526" s="16"/>
      <c r="O526" s="16" t="s">
        <v>364</v>
      </c>
    </row>
    <row collapsed="false" customFormat="false" customHeight="false" hidden="false" ht="12.1" outlineLevel="0" r="527">
      <c r="A527" s="29" t="n">
        <v>45847.583472222</v>
      </c>
      <c r="B527" s="30" t="s">
        <v>283</v>
      </c>
      <c r="C527" s="30" t="s">
        <v>420</v>
      </c>
      <c r="D527" s="30" t="s">
        <v>241</v>
      </c>
      <c r="E527" s="30" t="s">
        <v>18</v>
      </c>
      <c r="F527" s="30" t="s">
        <v>20</v>
      </c>
      <c r="G527" s="31" t="n">
        <v>-7</v>
      </c>
      <c r="H527" s="32" t="n">
        <v>1035.2</v>
      </c>
      <c r="I527" s="32" t="n">
        <v>7246.4</v>
      </c>
      <c r="J527" s="32" t="n">
        <v>0</v>
      </c>
      <c r="K527" s="32" t="n">
        <v>-5.79</v>
      </c>
      <c r="L527" s="32" t="n">
        <v>-0</v>
      </c>
      <c r="M527" s="6" t="s">
        <f>=I527+J527+K527+L527</f>
      </c>
      <c r="N527" s="30"/>
      <c r="O527" s="30" t="s">
        <v>364</v>
      </c>
    </row>
    <row collapsed="false" customFormat="false" customHeight="false" hidden="false" ht="12.1" outlineLevel="0" r="528">
      <c r="A528" s="29" t="n">
        <v>45847.583472222</v>
      </c>
      <c r="B528" s="30" t="s">
        <v>283</v>
      </c>
      <c r="C528" s="30" t="s">
        <v>420</v>
      </c>
      <c r="D528" s="30" t="s">
        <v>241</v>
      </c>
      <c r="E528" s="30" t="s">
        <v>18</v>
      </c>
      <c r="F528" s="30" t="s">
        <v>20</v>
      </c>
      <c r="G528" s="31" t="n">
        <v>-12</v>
      </c>
      <c r="H528" s="32" t="n">
        <v>1035.3</v>
      </c>
      <c r="I528" s="32" t="n">
        <v>12423.6</v>
      </c>
      <c r="J528" s="32" t="n">
        <v>0</v>
      </c>
      <c r="K528" s="32" t="n">
        <v>-9.93</v>
      </c>
      <c r="L528" s="32" t="n">
        <v>-0</v>
      </c>
      <c r="M528" s="6" t="s">
        <f>=I528+J528+K528+L528</f>
      </c>
      <c r="N528" s="30"/>
      <c r="O528" s="30" t="s">
        <v>364</v>
      </c>
    </row>
    <row collapsed="false" customFormat="false" customHeight="false" hidden="false" ht="12.1" outlineLevel="0" r="529">
      <c r="A529" s="29" t="n">
        <v>45847.583472222</v>
      </c>
      <c r="B529" s="30" t="s">
        <v>283</v>
      </c>
      <c r="C529" s="30" t="s">
        <v>420</v>
      </c>
      <c r="D529" s="30" t="s">
        <v>241</v>
      </c>
      <c r="E529" s="30" t="s">
        <v>18</v>
      </c>
      <c r="F529" s="30" t="s">
        <v>20</v>
      </c>
      <c r="G529" s="31" t="n">
        <v>-59</v>
      </c>
      <c r="H529" s="32" t="n">
        <v>1035.3</v>
      </c>
      <c r="I529" s="32" t="n">
        <v>61082.7</v>
      </c>
      <c r="J529" s="32" t="n">
        <v>0</v>
      </c>
      <c r="K529" s="32" t="n">
        <v>-48.87</v>
      </c>
      <c r="L529" s="32" t="n">
        <v>-0</v>
      </c>
      <c r="M529" s="6" t="s">
        <f>=I529+J529+K529+L529</f>
      </c>
      <c r="N529" s="30"/>
      <c r="O529" s="30" t="s">
        <v>364</v>
      </c>
    </row>
    <row collapsed="false" customFormat="false" customHeight="false" hidden="false" ht="12.1" outlineLevel="0" r="530">
      <c r="A530" s="29" t="n">
        <v>45847.583472222</v>
      </c>
      <c r="B530" s="30" t="s">
        <v>283</v>
      </c>
      <c r="C530" s="30" t="s">
        <v>420</v>
      </c>
      <c r="D530" s="30" t="s">
        <v>241</v>
      </c>
      <c r="E530" s="30" t="s">
        <v>18</v>
      </c>
      <c r="F530" s="30" t="s">
        <v>20</v>
      </c>
      <c r="G530" s="31" t="n">
        <v>-1</v>
      </c>
      <c r="H530" s="32" t="n">
        <v>1035.3</v>
      </c>
      <c r="I530" s="32" t="n">
        <v>1035.3</v>
      </c>
      <c r="J530" s="32" t="n">
        <v>0</v>
      </c>
      <c r="K530" s="32" t="n">
        <v>-0.83</v>
      </c>
      <c r="L530" s="32" t="n">
        <v>-0</v>
      </c>
      <c r="M530" s="6" t="s">
        <f>=I530+J530+K530+L530</f>
      </c>
      <c r="N530" s="30"/>
      <c r="O530" s="30" t="s">
        <v>364</v>
      </c>
    </row>
    <row collapsed="false" customFormat="false" customHeight="false" hidden="false" ht="12.1" outlineLevel="0" r="531">
      <c r="A531" s="29" t="n">
        <v>45847.583472222</v>
      </c>
      <c r="B531" s="30" t="s">
        <v>283</v>
      </c>
      <c r="C531" s="30" t="s">
        <v>420</v>
      </c>
      <c r="D531" s="30" t="s">
        <v>241</v>
      </c>
      <c r="E531" s="30" t="s">
        <v>18</v>
      </c>
      <c r="F531" s="30" t="s">
        <v>20</v>
      </c>
      <c r="G531" s="31" t="n">
        <v>-4</v>
      </c>
      <c r="H531" s="32" t="n">
        <v>1035.2</v>
      </c>
      <c r="I531" s="32" t="n">
        <v>4140.8</v>
      </c>
      <c r="J531" s="32" t="n">
        <v>0</v>
      </c>
      <c r="K531" s="32" t="n">
        <v>-2.07</v>
      </c>
      <c r="L531" s="32" t="n">
        <v>-0</v>
      </c>
      <c r="M531" s="6" t="s">
        <f>=I531+J531+K531+L531</f>
      </c>
      <c r="N531" s="30"/>
      <c r="O531" s="30" t="s">
        <v>364</v>
      </c>
    </row>
    <row collapsed="false" customFormat="false" customHeight="false" hidden="false" ht="12.1" outlineLevel="0" r="532">
      <c r="A532" s="20" t="n">
        <v>45847.59162037</v>
      </c>
      <c r="B532" s="16" t="s">
        <v>86</v>
      </c>
      <c r="C532" s="16" t="s">
        <v>444</v>
      </c>
      <c r="D532" s="16" t="s">
        <v>240</v>
      </c>
      <c r="E532" s="16" t="s">
        <v>82</v>
      </c>
      <c r="F532" s="16" t="s">
        <v>20</v>
      </c>
      <c r="G532" s="7" t="n">
        <v>138</v>
      </c>
      <c r="H532" s="6" t="n">
        <v>56.7</v>
      </c>
      <c r="I532" s="6" t="n">
        <v>-78246</v>
      </c>
      <c r="J532" s="6" t="n">
        <v>-3737.04</v>
      </c>
      <c r="K532" s="6" t="n">
        <v>-6.65</v>
      </c>
      <c r="L532" s="6" t="n">
        <v>-0</v>
      </c>
      <c r="M532" s="6" t="s">
        <f>=I532+J532+K532+L532</f>
      </c>
      <c r="N532" s="16"/>
      <c r="O532" s="16" t="s">
        <v>364</v>
      </c>
    </row>
    <row collapsed="false" customFormat="false" customHeight="false" hidden="false" ht="12.1" outlineLevel="0" r="533">
      <c r="A533" s="29" t="n">
        <v>45847.592465278</v>
      </c>
      <c r="B533" s="30" t="s">
        <v>263</v>
      </c>
      <c r="C533" s="30" t="s">
        <v>393</v>
      </c>
      <c r="D533" s="30" t="s">
        <v>241</v>
      </c>
      <c r="E533" s="30" t="s">
        <v>62</v>
      </c>
      <c r="F533" s="30" t="s">
        <v>20</v>
      </c>
      <c r="G533" s="31" t="n">
        <v>-1109</v>
      </c>
      <c r="H533" s="32" t="n">
        <v>1.7385</v>
      </c>
      <c r="I533" s="32" t="n">
        <v>1928</v>
      </c>
      <c r="J533" s="32" t="n">
        <v>0</v>
      </c>
      <c r="K533" s="32" t="n">
        <v>-0</v>
      </c>
      <c r="L533" s="32" t="n">
        <v>-0</v>
      </c>
      <c r="M533" s="6" t="s">
        <f>=I533+J533+K533+L533</f>
      </c>
      <c r="N533" s="30"/>
      <c r="O533" s="30" t="s">
        <v>364</v>
      </c>
    </row>
    <row collapsed="false" customFormat="false" customHeight="false" hidden="false" ht="12.1" outlineLevel="0" r="534">
      <c r="A534" s="20" t="n">
        <v>45847.592673611</v>
      </c>
      <c r="B534" s="16" t="s">
        <v>86</v>
      </c>
      <c r="C534" s="16" t="s">
        <v>444</v>
      </c>
      <c r="D534" s="16" t="s">
        <v>240</v>
      </c>
      <c r="E534" s="16" t="s">
        <v>82</v>
      </c>
      <c r="F534" s="16" t="s">
        <v>20</v>
      </c>
      <c r="G534" s="7" t="n">
        <v>9</v>
      </c>
      <c r="H534" s="6" t="n">
        <v>56.7</v>
      </c>
      <c r="I534" s="6" t="n">
        <v>-5103</v>
      </c>
      <c r="J534" s="6" t="n">
        <v>-243.72</v>
      </c>
      <c r="K534" s="6" t="n">
        <v>-0.43</v>
      </c>
      <c r="L534" s="6" t="n">
        <v>-0</v>
      </c>
      <c r="M534" s="6" t="s">
        <f>=I534+J534+K534+L534</f>
      </c>
      <c r="N534" s="16"/>
      <c r="O534" s="16" t="s">
        <v>364</v>
      </c>
    </row>
    <row collapsed="false" customFormat="false" customHeight="false" hidden="false" ht="12.1" outlineLevel="0" r="535">
      <c r="A535" s="20" t="n">
        <v>45849.726365741</v>
      </c>
      <c r="B535" s="16" t="s">
        <v>259</v>
      </c>
      <c r="C535" s="16" t="s">
        <v>389</v>
      </c>
      <c r="D535" s="16" t="s">
        <v>240</v>
      </c>
      <c r="E535" s="16" t="s">
        <v>18</v>
      </c>
      <c r="F535" s="16" t="s">
        <v>20</v>
      </c>
      <c r="G535" s="7" t="n">
        <v>6</v>
      </c>
      <c r="H535" s="6" t="n">
        <v>74.71</v>
      </c>
      <c r="I535" s="6" t="n">
        <v>-448.26</v>
      </c>
      <c r="J535" s="6" t="n">
        <v>-0</v>
      </c>
      <c r="K535" s="6" t="n">
        <v>-0.36</v>
      </c>
      <c r="L535" s="6" t="n">
        <v>-0</v>
      </c>
      <c r="M535" s="6" t="s">
        <f>=I535+J535+K535+L535</f>
      </c>
      <c r="N535" s="16"/>
      <c r="O535" s="16" t="s">
        <v>364</v>
      </c>
    </row>
    <row collapsed="false" customFormat="false" customHeight="false" hidden="false" ht="12.1" outlineLevel="0" r="536">
      <c r="A536" s="29" t="n">
        <v>45849.794143519</v>
      </c>
      <c r="B536" s="30" t="s">
        <v>259</v>
      </c>
      <c r="C536" s="30" t="s">
        <v>389</v>
      </c>
      <c r="D536" s="30" t="s">
        <v>241</v>
      </c>
      <c r="E536" s="30" t="s">
        <v>18</v>
      </c>
      <c r="F536" s="30" t="s">
        <v>20</v>
      </c>
      <c r="G536" s="31" t="n">
        <v>-6</v>
      </c>
      <c r="H536" s="32" t="n">
        <v>72.89</v>
      </c>
      <c r="I536" s="32" t="n">
        <v>437.34</v>
      </c>
      <c r="J536" s="32" t="n">
        <v>0</v>
      </c>
      <c r="K536" s="32" t="n">
        <v>-0.36</v>
      </c>
      <c r="L536" s="32" t="n">
        <v>-0</v>
      </c>
      <c r="M536" s="6" t="s">
        <f>=I536+J536+K536+L536</f>
      </c>
      <c r="N536" s="30"/>
      <c r="O536" s="30" t="s">
        <v>364</v>
      </c>
    </row>
    <row collapsed="false" customFormat="false" customHeight="false" hidden="false" ht="12.1" outlineLevel="0" r="537">
      <c r="A537" s="37" t="n">
        <v>45853.723252315</v>
      </c>
      <c r="B537" s="38" t="s">
        <v>440</v>
      </c>
      <c r="C537" s="38" t="s">
        <v>144</v>
      </c>
      <c r="D537" s="38" t="s">
        <v>440</v>
      </c>
      <c r="E537" s="38" t="s">
        <v>440</v>
      </c>
      <c r="F537" s="38" t="s">
        <v>20</v>
      </c>
      <c r="G537" s="39" t="n">
        <v>1</v>
      </c>
      <c r="H537" s="40" t="n">
        <v>-1</v>
      </c>
      <c r="I537" s="40" t="n">
        <v>-12</v>
      </c>
      <c r="J537" s="40" t="n">
        <v>0</v>
      </c>
      <c r="K537" s="40" t="n">
        <v>-0</v>
      </c>
      <c r="L537" s="40" t="n">
        <v>-0</v>
      </c>
      <c r="M537" s="6" t="s">
        <f>=I537+J537+K537+L537</f>
      </c>
      <c r="N537" s="38"/>
      <c r="O537" s="38" t="s">
        <v>424</v>
      </c>
    </row>
    <row collapsed="false" customFormat="false" customHeight="false" hidden="false" ht="12.1" outlineLevel="0" r="538">
      <c r="A538" s="21" t="n">
        <v>45861.456678241</v>
      </c>
      <c r="B538" s="22" t="s">
        <v>363</v>
      </c>
      <c r="C538" s="22" t="s">
        <v>144</v>
      </c>
      <c r="D538" s="22" t="s">
        <v>363</v>
      </c>
      <c r="E538" s="22" t="s">
        <v>363</v>
      </c>
      <c r="F538" s="22" t="s">
        <v>20</v>
      </c>
      <c r="G538" s="23" t="n">
        <v>1</v>
      </c>
      <c r="H538" s="24" t="n">
        <v>1</v>
      </c>
      <c r="I538" s="24" t="n">
        <v>20100</v>
      </c>
      <c r="J538" s="24" t="n">
        <v>0</v>
      </c>
      <c r="K538" s="24" t="n">
        <v>-0</v>
      </c>
      <c r="L538" s="24" t="n">
        <v>-0</v>
      </c>
      <c r="M538" s="6" t="s">
        <f>=I538+J538+K538+L538</f>
      </c>
      <c r="N538" s="22"/>
      <c r="O538" s="22" t="s">
        <v>424</v>
      </c>
    </row>
    <row collapsed="false" customFormat="false" customHeight="false" hidden="false" ht="12.1" outlineLevel="0" r="539">
      <c r="A539" s="20" t="n">
        <v>45861.459375</v>
      </c>
      <c r="B539" s="16" t="s">
        <v>293</v>
      </c>
      <c r="C539" s="16" t="s">
        <v>445</v>
      </c>
      <c r="D539" s="16" t="s">
        <v>240</v>
      </c>
      <c r="E539" s="16" t="s">
        <v>82</v>
      </c>
      <c r="F539" s="16" t="s">
        <v>20</v>
      </c>
      <c r="G539" s="7" t="n">
        <v>2</v>
      </c>
      <c r="H539" s="6" t="n">
        <v>1165.5</v>
      </c>
      <c r="I539" s="6" t="n">
        <v>-2331</v>
      </c>
      <c r="J539" s="6" t="n">
        <v>-8.2199999999998</v>
      </c>
      <c r="K539" s="6" t="n">
        <v>-0</v>
      </c>
      <c r="L539" s="6" t="n">
        <v>-0</v>
      </c>
      <c r="M539" s="6" t="s">
        <f>=I539+J539+K539+L539</f>
      </c>
      <c r="N539" s="16"/>
      <c r="O539" s="16" t="s">
        <v>424</v>
      </c>
    </row>
    <row collapsed="false" customFormat="false" customHeight="false" hidden="false" ht="12.1" outlineLevel="0" r="540">
      <c r="A540" s="20" t="n">
        <v>45861.459375</v>
      </c>
      <c r="B540" s="16" t="s">
        <v>106</v>
      </c>
      <c r="C540" s="16" t="s">
        <v>446</v>
      </c>
      <c r="D540" s="16" t="s">
        <v>240</v>
      </c>
      <c r="E540" s="16" t="s">
        <v>82</v>
      </c>
      <c r="F540" s="16" t="s">
        <v>20</v>
      </c>
      <c r="G540" s="7" t="n">
        <v>3</v>
      </c>
      <c r="H540" s="6" t="n">
        <v>89.549</v>
      </c>
      <c r="I540" s="6" t="n">
        <v>-2686.47</v>
      </c>
      <c r="J540" s="6" t="n">
        <v>-50.34</v>
      </c>
      <c r="K540" s="6" t="n">
        <v>-0</v>
      </c>
      <c r="L540" s="6" t="n">
        <v>-0</v>
      </c>
      <c r="M540" s="6" t="s">
        <f>=I540+J540+K540+L540</f>
      </c>
      <c r="N540" s="16"/>
      <c r="O540" s="16" t="s">
        <v>424</v>
      </c>
    </row>
    <row collapsed="false" customFormat="false" customHeight="false" hidden="false" ht="12.1" outlineLevel="0" r="541">
      <c r="A541" s="20" t="n">
        <v>45861.459386574</v>
      </c>
      <c r="B541" s="16" t="s">
        <v>294</v>
      </c>
      <c r="C541" s="16" t="s">
        <v>447</v>
      </c>
      <c r="D541" s="16" t="s">
        <v>240</v>
      </c>
      <c r="E541" s="16" t="s">
        <v>82</v>
      </c>
      <c r="F541" s="16" t="s">
        <v>20</v>
      </c>
      <c r="G541" s="7" t="n">
        <v>2</v>
      </c>
      <c r="H541" s="6" t="n">
        <v>108.73</v>
      </c>
      <c r="I541" s="6" t="n">
        <v>-2174.6</v>
      </c>
      <c r="J541" s="6" t="n">
        <v>-33.76</v>
      </c>
      <c r="K541" s="6" t="n">
        <v>-0</v>
      </c>
      <c r="L541" s="6" t="n">
        <v>-0</v>
      </c>
      <c r="M541" s="6" t="s">
        <f>=I541+J541+K541+L541</f>
      </c>
      <c r="N541" s="16"/>
      <c r="O541" s="16" t="s">
        <v>424</v>
      </c>
    </row>
    <row collapsed="false" customFormat="false" customHeight="false" hidden="false" ht="12.1" outlineLevel="0" r="542">
      <c r="A542" s="20" t="n">
        <v>45861.459386574</v>
      </c>
      <c r="B542" s="16" t="s">
        <v>295</v>
      </c>
      <c r="C542" s="16" t="s">
        <v>448</v>
      </c>
      <c r="D542" s="16" t="s">
        <v>240</v>
      </c>
      <c r="E542" s="16" t="s">
        <v>82</v>
      </c>
      <c r="F542" s="16" t="s">
        <v>20</v>
      </c>
      <c r="G542" s="7" t="n">
        <v>2</v>
      </c>
      <c r="H542" s="6" t="n">
        <v>113.32</v>
      </c>
      <c r="I542" s="6" t="n">
        <v>-2266.4</v>
      </c>
      <c r="J542" s="6" t="n">
        <v>-31.56</v>
      </c>
      <c r="K542" s="6" t="n">
        <v>-0</v>
      </c>
      <c r="L542" s="6" t="n">
        <v>-0</v>
      </c>
      <c r="M542" s="6" t="s">
        <f>=I542+J542+K542+L542</f>
      </c>
      <c r="N542" s="16"/>
      <c r="O542" s="16" t="s">
        <v>424</v>
      </c>
    </row>
    <row collapsed="false" customFormat="false" customHeight="false" hidden="false" ht="12.1" outlineLevel="0" r="543">
      <c r="A543" s="20" t="n">
        <v>45861.459398148</v>
      </c>
      <c r="B543" s="16" t="s">
        <v>296</v>
      </c>
      <c r="C543" s="16" t="s">
        <v>449</v>
      </c>
      <c r="D543" s="16" t="s">
        <v>240</v>
      </c>
      <c r="E543" s="16" t="s">
        <v>82</v>
      </c>
      <c r="F543" s="16" t="s">
        <v>20</v>
      </c>
      <c r="G543" s="7" t="n">
        <v>2</v>
      </c>
      <c r="H543" s="6" t="n">
        <v>107.3</v>
      </c>
      <c r="I543" s="6" t="n">
        <v>-2146</v>
      </c>
      <c r="J543" s="6" t="n">
        <v>-0</v>
      </c>
      <c r="K543" s="6" t="n">
        <v>-0</v>
      </c>
      <c r="L543" s="6" t="n">
        <v>-0</v>
      </c>
      <c r="M543" s="6" t="s">
        <f>=I543+J543+K543+L543</f>
      </c>
      <c r="N543" s="16"/>
      <c r="O543" s="16" t="s">
        <v>424</v>
      </c>
    </row>
    <row collapsed="false" customFormat="false" customHeight="false" hidden="false" ht="12.1" outlineLevel="0" r="544">
      <c r="A544" s="20" t="n">
        <v>45861.459398148</v>
      </c>
      <c r="B544" s="16" t="s">
        <v>297</v>
      </c>
      <c r="C544" s="16" t="s">
        <v>450</v>
      </c>
      <c r="D544" s="16" t="s">
        <v>240</v>
      </c>
      <c r="E544" s="16" t="s">
        <v>82</v>
      </c>
      <c r="F544" s="16" t="s">
        <v>20</v>
      </c>
      <c r="G544" s="7" t="n">
        <v>2</v>
      </c>
      <c r="H544" s="6" t="n">
        <v>108.62</v>
      </c>
      <c r="I544" s="6" t="n">
        <v>-2172.4</v>
      </c>
      <c r="J544" s="6" t="n">
        <v>-21.66</v>
      </c>
      <c r="K544" s="6" t="n">
        <v>-0</v>
      </c>
      <c r="L544" s="6" t="n">
        <v>-0</v>
      </c>
      <c r="M544" s="6" t="s">
        <f>=I544+J544+K544+L544</f>
      </c>
      <c r="N544" s="16"/>
      <c r="O544" s="16" t="s">
        <v>424</v>
      </c>
    </row>
    <row collapsed="false" customFormat="false" customHeight="false" hidden="false" ht="12.1" outlineLevel="0" r="545">
      <c r="A545" s="20" t="n">
        <v>45861.459409722</v>
      </c>
      <c r="B545" s="16" t="s">
        <v>298</v>
      </c>
      <c r="C545" s="16" t="s">
        <v>451</v>
      </c>
      <c r="D545" s="16" t="s">
        <v>240</v>
      </c>
      <c r="E545" s="16" t="s">
        <v>82</v>
      </c>
      <c r="F545" s="16" t="s">
        <v>20</v>
      </c>
      <c r="G545" s="7" t="n">
        <v>1</v>
      </c>
      <c r="H545" s="6" t="n">
        <v>107.5</v>
      </c>
      <c r="I545" s="6" t="n">
        <v>-1075</v>
      </c>
      <c r="J545" s="6" t="n">
        <v>-7.6099999999999</v>
      </c>
      <c r="K545" s="6" t="n">
        <v>-0</v>
      </c>
      <c r="L545" s="6" t="n">
        <v>-0</v>
      </c>
      <c r="M545" s="6" t="s">
        <f>=I545+J545+K545+L545</f>
      </c>
      <c r="N545" s="16"/>
      <c r="O545" s="16" t="s">
        <v>424</v>
      </c>
    </row>
    <row collapsed="false" customFormat="false" customHeight="false" hidden="false" ht="12.1" outlineLevel="0" r="546">
      <c r="A546" s="20" t="n">
        <v>45861.459409722</v>
      </c>
      <c r="B546" s="16" t="s">
        <v>299</v>
      </c>
      <c r="C546" s="16" t="s">
        <v>452</v>
      </c>
      <c r="D546" s="16" t="s">
        <v>240</v>
      </c>
      <c r="E546" s="16" t="s">
        <v>82</v>
      </c>
      <c r="F546" s="16" t="s">
        <v>20</v>
      </c>
      <c r="G546" s="7" t="n">
        <v>1</v>
      </c>
      <c r="H546" s="6" t="n">
        <v>106.73</v>
      </c>
      <c r="I546" s="6" t="n">
        <v>-1067.3</v>
      </c>
      <c r="J546" s="6" t="n">
        <v>-116.11</v>
      </c>
      <c r="K546" s="6" t="n">
        <v>-0</v>
      </c>
      <c r="L546" s="6" t="n">
        <v>-0</v>
      </c>
      <c r="M546" s="6" t="s">
        <f>=I546+J546+K546+L546</f>
      </c>
      <c r="N546" s="16"/>
      <c r="O546" s="16" t="s">
        <v>424</v>
      </c>
    </row>
    <row collapsed="false" customFormat="false" customHeight="false" hidden="false" ht="12.1" outlineLevel="0" r="547">
      <c r="A547" s="20" t="n">
        <v>45861.459421296</v>
      </c>
      <c r="B547" s="16" t="s">
        <v>300</v>
      </c>
      <c r="C547" s="16" t="s">
        <v>453</v>
      </c>
      <c r="D547" s="16" t="s">
        <v>240</v>
      </c>
      <c r="E547" s="16" t="s">
        <v>82</v>
      </c>
      <c r="F547" s="16" t="s">
        <v>20</v>
      </c>
      <c r="G547" s="7" t="n">
        <v>1</v>
      </c>
      <c r="H547" s="6" t="n">
        <v>112.48</v>
      </c>
      <c r="I547" s="6" t="n">
        <v>-1124.8</v>
      </c>
      <c r="J547" s="6" t="n">
        <v>-11.18</v>
      </c>
      <c r="K547" s="6" t="n">
        <v>-0</v>
      </c>
      <c r="L547" s="6" t="n">
        <v>-0</v>
      </c>
      <c r="M547" s="6" t="s">
        <f>=I547+J547+K547+L547</f>
      </c>
      <c r="N547" s="16"/>
      <c r="O547" s="16" t="s">
        <v>424</v>
      </c>
    </row>
    <row collapsed="false" customFormat="false" customHeight="false" hidden="false" ht="12.1" outlineLevel="0" r="548">
      <c r="A548" s="20" t="n">
        <v>45861.459421296</v>
      </c>
      <c r="B548" s="16" t="s">
        <v>301</v>
      </c>
      <c r="C548" s="16" t="s">
        <v>454</v>
      </c>
      <c r="D548" s="16" t="s">
        <v>240</v>
      </c>
      <c r="E548" s="16" t="s">
        <v>82</v>
      </c>
      <c r="F548" s="16" t="s">
        <v>20</v>
      </c>
      <c r="G548" s="7" t="n">
        <v>1</v>
      </c>
      <c r="H548" s="6" t="n">
        <v>100.37</v>
      </c>
      <c r="I548" s="6" t="n">
        <v>-1003.7</v>
      </c>
      <c r="J548" s="6" t="n">
        <v>-1.04</v>
      </c>
      <c r="K548" s="6" t="n">
        <v>-0</v>
      </c>
      <c r="L548" s="6" t="n">
        <v>-0</v>
      </c>
      <c r="M548" s="6" t="s">
        <f>=I548+J548+K548+L548</f>
      </c>
      <c r="N548" s="16"/>
      <c r="O548" s="16" t="s">
        <v>424</v>
      </c>
    </row>
    <row collapsed="false" customFormat="false" customHeight="false" hidden="false" ht="12.1" outlineLevel="0" r="549">
      <c r="A549" s="20" t="n">
        <v>45861.45943287</v>
      </c>
      <c r="B549" s="16" t="s">
        <v>302</v>
      </c>
      <c r="C549" s="16" t="s">
        <v>455</v>
      </c>
      <c r="D549" s="16" t="s">
        <v>240</v>
      </c>
      <c r="E549" s="16" t="s">
        <v>62</v>
      </c>
      <c r="F549" s="16" t="s">
        <v>20</v>
      </c>
      <c r="G549" s="7" t="n">
        <v>54</v>
      </c>
      <c r="H549" s="6" t="n">
        <v>9.75</v>
      </c>
      <c r="I549" s="6" t="n">
        <v>-526.5</v>
      </c>
      <c r="J549" s="6" t="n">
        <v>-0</v>
      </c>
      <c r="K549" s="6" t="n">
        <v>-0</v>
      </c>
      <c r="L549" s="6" t="n">
        <v>-0</v>
      </c>
      <c r="M549" s="6" t="s">
        <f>=I549+J549+K549+L549</f>
      </c>
      <c r="N549" s="16"/>
      <c r="O549" s="16" t="s">
        <v>424</v>
      </c>
    </row>
    <row collapsed="false" customFormat="false" customHeight="false" hidden="false" ht="12.1" outlineLevel="0" r="550">
      <c r="A550" s="20" t="n">
        <v>45861.45943287</v>
      </c>
      <c r="B550" s="16" t="s">
        <v>303</v>
      </c>
      <c r="C550" s="16" t="s">
        <v>456</v>
      </c>
      <c r="D550" s="16" t="s">
        <v>240</v>
      </c>
      <c r="E550" s="16" t="s">
        <v>82</v>
      </c>
      <c r="F550" s="16" t="s">
        <v>20</v>
      </c>
      <c r="G550" s="7" t="n">
        <v>1</v>
      </c>
      <c r="H550" s="6" t="n">
        <v>105.36</v>
      </c>
      <c r="I550" s="6" t="n">
        <v>-1053.6</v>
      </c>
      <c r="J550" s="6" t="n">
        <v>-8.9000000000001</v>
      </c>
      <c r="K550" s="6" t="n">
        <v>-0</v>
      </c>
      <c r="L550" s="6" t="n">
        <v>-0</v>
      </c>
      <c r="M550" s="6" t="s">
        <f>=I550+J550+K550+L550</f>
      </c>
      <c r="N550" s="16"/>
      <c r="O550" s="16" t="s">
        <v>424</v>
      </c>
    </row>
    <row collapsed="false" customFormat="false" customHeight="false" hidden="false" ht="12.1" outlineLevel="0" r="551">
      <c r="A551" s="20" t="n">
        <v>45861.459444444</v>
      </c>
      <c r="B551" s="16" t="s">
        <v>292</v>
      </c>
      <c r="C551" s="16" t="s">
        <v>442</v>
      </c>
      <c r="D551" s="16" t="s">
        <v>240</v>
      </c>
      <c r="E551" s="16" t="s">
        <v>62</v>
      </c>
      <c r="F551" s="16" t="s">
        <v>20</v>
      </c>
      <c r="G551" s="7" t="n">
        <v>1</v>
      </c>
      <c r="H551" s="6" t="n">
        <v>139.52</v>
      </c>
      <c r="I551" s="6" t="n">
        <v>-139.52</v>
      </c>
      <c r="J551" s="6" t="n">
        <v>-0</v>
      </c>
      <c r="K551" s="6" t="n">
        <v>-0</v>
      </c>
      <c r="L551" s="6" t="n">
        <v>-0</v>
      </c>
      <c r="M551" s="6" t="s">
        <f>=I551+J551+K551+L551</f>
      </c>
      <c r="N551" s="16"/>
      <c r="O551" s="16" t="s">
        <v>424</v>
      </c>
    </row>
    <row collapsed="false" customFormat="false" customHeight="false" hidden="false" ht="12.1" outlineLevel="0" r="552">
      <c r="A552" s="29" t="n">
        <v>45861.52125</v>
      </c>
      <c r="B552" s="30" t="s">
        <v>292</v>
      </c>
      <c r="C552" s="30" t="s">
        <v>442</v>
      </c>
      <c r="D552" s="30" t="s">
        <v>241</v>
      </c>
      <c r="E552" s="30" t="s">
        <v>62</v>
      </c>
      <c r="F552" s="30" t="s">
        <v>20</v>
      </c>
      <c r="G552" s="31" t="n">
        <v>-1</v>
      </c>
      <c r="H552" s="32" t="n">
        <v>139.51</v>
      </c>
      <c r="I552" s="32" t="n">
        <v>139.51</v>
      </c>
      <c r="J552" s="32" t="n">
        <v>0</v>
      </c>
      <c r="K552" s="32" t="n">
        <v>-0</v>
      </c>
      <c r="L552" s="32" t="n">
        <v>-0</v>
      </c>
      <c r="M552" s="6" t="s">
        <f>=I552+J552+K552+L552</f>
      </c>
      <c r="N552" s="30"/>
      <c r="O552" s="30" t="s">
        <v>424</v>
      </c>
    </row>
    <row collapsed="false" customFormat="false" customHeight="false" hidden="false" ht="12.1" outlineLevel="0" r="553">
      <c r="A553" s="29" t="n">
        <v>45861.523090278</v>
      </c>
      <c r="B553" s="30" t="s">
        <v>297</v>
      </c>
      <c r="C553" s="30" t="s">
        <v>450</v>
      </c>
      <c r="D553" s="30" t="s">
        <v>241</v>
      </c>
      <c r="E553" s="30" t="s">
        <v>82</v>
      </c>
      <c r="F553" s="30" t="s">
        <v>20</v>
      </c>
      <c r="G553" s="31" t="n">
        <v>-2</v>
      </c>
      <c r="H553" s="32" t="n">
        <v>108.75</v>
      </c>
      <c r="I553" s="32" t="n">
        <v>2175</v>
      </c>
      <c r="J553" s="32" t="n">
        <v>21.66</v>
      </c>
      <c r="K553" s="32" t="n">
        <v>-0</v>
      </c>
      <c r="L553" s="32" t="n">
        <v>-0</v>
      </c>
      <c r="M553" s="6" t="s">
        <f>=I553+J553+K553+L553</f>
      </c>
      <c r="N553" s="30"/>
      <c r="O553" s="30" t="s">
        <v>424</v>
      </c>
    </row>
    <row collapsed="false" customFormat="false" customHeight="false" hidden="false" ht="12.1" outlineLevel="0" r="554">
      <c r="A554" s="20" t="n">
        <v>45861.523101852</v>
      </c>
      <c r="B554" s="16" t="s">
        <v>301</v>
      </c>
      <c r="C554" s="16" t="s">
        <v>454</v>
      </c>
      <c r="D554" s="16" t="s">
        <v>240</v>
      </c>
      <c r="E554" s="16" t="s">
        <v>82</v>
      </c>
      <c r="F554" s="16" t="s">
        <v>20</v>
      </c>
      <c r="G554" s="7" t="n">
        <v>1</v>
      </c>
      <c r="H554" s="6" t="n">
        <v>100.15</v>
      </c>
      <c r="I554" s="6" t="n">
        <v>-1001.5</v>
      </c>
      <c r="J554" s="6" t="n">
        <v>-1.04</v>
      </c>
      <c r="K554" s="6" t="n">
        <v>-0</v>
      </c>
      <c r="L554" s="6" t="n">
        <v>-0</v>
      </c>
      <c r="M554" s="6" t="s">
        <f>=I554+J554+K554+L554</f>
      </c>
      <c r="N554" s="16"/>
      <c r="O554" s="16" t="s">
        <v>424</v>
      </c>
    </row>
    <row collapsed="false" customFormat="false" customHeight="false" hidden="false" ht="12.1" outlineLevel="0" r="555">
      <c r="A555" s="29" t="n">
        <v>45861.73943287</v>
      </c>
      <c r="B555" s="30" t="s">
        <v>302</v>
      </c>
      <c r="C555" s="30" t="s">
        <v>455</v>
      </c>
      <c r="D555" s="30" t="s">
        <v>241</v>
      </c>
      <c r="E555" s="30" t="s">
        <v>62</v>
      </c>
      <c r="F555" s="30" t="s">
        <v>20</v>
      </c>
      <c r="G555" s="31" t="n">
        <v>-54</v>
      </c>
      <c r="H555" s="32" t="n">
        <v>9.76</v>
      </c>
      <c r="I555" s="32" t="n">
        <v>527.04</v>
      </c>
      <c r="J555" s="32" t="n">
        <v>0</v>
      </c>
      <c r="K555" s="32" t="n">
        <v>-0</v>
      </c>
      <c r="L555" s="32" t="n">
        <v>-0</v>
      </c>
      <c r="M555" s="6" t="s">
        <f>=I555+J555+K555+L555</f>
      </c>
      <c r="N555" s="30"/>
      <c r="O555" s="30" t="s">
        <v>424</v>
      </c>
    </row>
    <row collapsed="false" customFormat="false" customHeight="false" hidden="false" ht="12.1" outlineLevel="0" r="556">
      <c r="A556" s="20" t="n">
        <v>45861.855115741</v>
      </c>
      <c r="B556" s="16" t="s">
        <v>292</v>
      </c>
      <c r="C556" s="16" t="s">
        <v>442</v>
      </c>
      <c r="D556" s="16" t="s">
        <v>240</v>
      </c>
      <c r="E556" s="16" t="s">
        <v>62</v>
      </c>
      <c r="F556" s="16" t="s">
        <v>20</v>
      </c>
      <c r="G556" s="7" t="n">
        <v>13</v>
      </c>
      <c r="H556" s="6" t="n">
        <v>139.52</v>
      </c>
      <c r="I556" s="6" t="n">
        <v>-1813.76</v>
      </c>
      <c r="J556" s="6" t="n">
        <v>-0</v>
      </c>
      <c r="K556" s="6" t="n">
        <v>-0</v>
      </c>
      <c r="L556" s="6" t="n">
        <v>-0</v>
      </c>
      <c r="M556" s="6" t="s">
        <f>=I556+J556+K556+L556</f>
      </c>
      <c r="N556" s="16"/>
      <c r="O556" s="16" t="s">
        <v>424</v>
      </c>
    </row>
    <row collapsed="false" customFormat="false" customHeight="false" hidden="false" ht="12.1" outlineLevel="0" r="557">
      <c r="A557" s="33" t="n">
        <v>45862.063310185</v>
      </c>
      <c r="B557" s="34" t="s">
        <v>425</v>
      </c>
      <c r="C557" s="34" t="s">
        <v>144</v>
      </c>
      <c r="D557" s="34" t="s">
        <v>425</v>
      </c>
      <c r="E557" s="34" t="s">
        <v>425</v>
      </c>
      <c r="F557" s="34" t="s">
        <v>20</v>
      </c>
      <c r="G557" s="35" t="n">
        <v>1</v>
      </c>
      <c r="H557" s="36" t="n">
        <v>-1</v>
      </c>
      <c r="I557" s="36" t="n">
        <v>-1.1</v>
      </c>
      <c r="J557" s="36" t="n">
        <v>0</v>
      </c>
      <c r="K557" s="36" t="n">
        <v>-0</v>
      </c>
      <c r="L557" s="36" t="n">
        <v>-0</v>
      </c>
      <c r="M557" s="6" t="s">
        <f>=I557+J557+K557+L557</f>
      </c>
      <c r="N557" s="34"/>
      <c r="O557" s="34" t="s">
        <v>424</v>
      </c>
    </row>
    <row collapsed="false" customFormat="false" customHeight="false" hidden="false" ht="12.1" outlineLevel="0" r="558">
      <c r="A558" s="33" t="n">
        <v>45863.064953704</v>
      </c>
      <c r="B558" s="34" t="s">
        <v>425</v>
      </c>
      <c r="C558" s="34" t="s">
        <v>144</v>
      </c>
      <c r="D558" s="34" t="s">
        <v>425</v>
      </c>
      <c r="E558" s="34" t="s">
        <v>425</v>
      </c>
      <c r="F558" s="34" t="s">
        <v>20</v>
      </c>
      <c r="G558" s="35" t="n">
        <v>1</v>
      </c>
      <c r="H558" s="36" t="n">
        <v>-1</v>
      </c>
      <c r="I558" s="36" t="n">
        <v>-1.11</v>
      </c>
      <c r="J558" s="36" t="n">
        <v>0</v>
      </c>
      <c r="K558" s="36" t="n">
        <v>-0</v>
      </c>
      <c r="L558" s="36" t="n">
        <v>-0</v>
      </c>
      <c r="M558" s="6" t="s">
        <f>=I558+J558+K558+L558</f>
      </c>
      <c r="N558" s="34"/>
      <c r="O558" s="34" t="s">
        <v>424</v>
      </c>
    </row>
    <row collapsed="false" customFormat="false" customHeight="false" hidden="false" ht="12.1" outlineLevel="0" r="559">
      <c r="A559" s="29" t="n">
        <v>45863.54625</v>
      </c>
      <c r="B559" s="30" t="s">
        <v>292</v>
      </c>
      <c r="C559" s="30" t="s">
        <v>442</v>
      </c>
      <c r="D559" s="30" t="s">
        <v>241</v>
      </c>
      <c r="E559" s="30" t="s">
        <v>62</v>
      </c>
      <c r="F559" s="30" t="s">
        <v>20</v>
      </c>
      <c r="G559" s="31" t="n">
        <v>-11</v>
      </c>
      <c r="H559" s="32" t="n">
        <v>139.67</v>
      </c>
      <c r="I559" s="32" t="n">
        <v>1536.37</v>
      </c>
      <c r="J559" s="32" t="n">
        <v>0</v>
      </c>
      <c r="K559" s="32" t="n">
        <v>-0</v>
      </c>
      <c r="L559" s="32" t="n">
        <v>-0</v>
      </c>
      <c r="M559" s="6" t="s">
        <f>=I559+J559+K559+L559</f>
      </c>
      <c r="N559" s="30"/>
      <c r="O559" s="30" t="s">
        <v>424</v>
      </c>
    </row>
    <row collapsed="false" customFormat="false" customHeight="false" hidden="false" ht="12.1" outlineLevel="0" r="560">
      <c r="A560" s="20" t="n">
        <v>45863.571388889</v>
      </c>
      <c r="B560" s="16" t="s">
        <v>292</v>
      </c>
      <c r="C560" s="16" t="s">
        <v>442</v>
      </c>
      <c r="D560" s="16" t="s">
        <v>240</v>
      </c>
      <c r="E560" s="16" t="s">
        <v>62</v>
      </c>
      <c r="F560" s="16" t="s">
        <v>20</v>
      </c>
      <c r="G560" s="7" t="n">
        <v>11</v>
      </c>
      <c r="H560" s="6" t="n">
        <v>139.67</v>
      </c>
      <c r="I560" s="6" t="n">
        <v>-1536.37</v>
      </c>
      <c r="J560" s="6" t="n">
        <v>-0</v>
      </c>
      <c r="K560" s="6" t="n">
        <v>-0</v>
      </c>
      <c r="L560" s="6" t="n">
        <v>-0</v>
      </c>
      <c r="M560" s="6" t="s">
        <f>=I560+J560+K560+L560</f>
      </c>
      <c r="N560" s="16"/>
      <c r="O560" s="16" t="s">
        <v>424</v>
      </c>
    </row>
    <row collapsed="false" customFormat="false" customHeight="false" hidden="false" ht="12.1" outlineLevel="0" r="561">
      <c r="A561" s="33" t="n">
        <v>45864.062592593</v>
      </c>
      <c r="B561" s="34" t="s">
        <v>425</v>
      </c>
      <c r="C561" s="34" t="s">
        <v>144</v>
      </c>
      <c r="D561" s="34" t="s">
        <v>425</v>
      </c>
      <c r="E561" s="34" t="s">
        <v>425</v>
      </c>
      <c r="F561" s="34" t="s">
        <v>20</v>
      </c>
      <c r="G561" s="35" t="n">
        <v>1</v>
      </c>
      <c r="H561" s="36" t="n">
        <v>-1</v>
      </c>
      <c r="I561" s="36" t="n">
        <v>-1.11</v>
      </c>
      <c r="J561" s="36" t="n">
        <v>0</v>
      </c>
      <c r="K561" s="36" t="n">
        <v>-0</v>
      </c>
      <c r="L561" s="36" t="n">
        <v>-0</v>
      </c>
      <c r="M561" s="6" t="s">
        <f>=I561+J561+K561+L561</f>
      </c>
      <c r="N561" s="34"/>
      <c r="O561" s="34" t="s">
        <v>424</v>
      </c>
    </row>
    <row collapsed="false" customFormat="false" customHeight="false" hidden="false" ht="12.1" outlineLevel="0" r="562">
      <c r="A562" s="21" t="n">
        <v>45864.482372685</v>
      </c>
      <c r="B562" s="22" t="s">
        <v>363</v>
      </c>
      <c r="C562" s="22" t="s">
        <v>144</v>
      </c>
      <c r="D562" s="22" t="s">
        <v>363</v>
      </c>
      <c r="E562" s="22" t="s">
        <v>363</v>
      </c>
      <c r="F562" s="22" t="s">
        <v>20</v>
      </c>
      <c r="G562" s="23" t="n">
        <v>1</v>
      </c>
      <c r="H562" s="24" t="n">
        <v>1</v>
      </c>
      <c r="I562" s="24" t="n">
        <v>1000</v>
      </c>
      <c r="J562" s="24" t="n">
        <v>0</v>
      </c>
      <c r="K562" s="24" t="n">
        <v>-0</v>
      </c>
      <c r="L562" s="24" t="n">
        <v>-0</v>
      </c>
      <c r="M562" s="6" t="s">
        <f>=I562+J562+K562+L562</f>
      </c>
      <c r="N562" s="22"/>
      <c r="O562" s="22" t="s">
        <v>424</v>
      </c>
    </row>
    <row collapsed="false" customFormat="false" customHeight="false" hidden="false" ht="12.1" outlineLevel="0" r="563">
      <c r="A563" s="33" t="n">
        <v>45865.061435185</v>
      </c>
      <c r="B563" s="34" t="s">
        <v>425</v>
      </c>
      <c r="C563" s="34" t="s">
        <v>144</v>
      </c>
      <c r="D563" s="34" t="s">
        <v>425</v>
      </c>
      <c r="E563" s="34" t="s">
        <v>425</v>
      </c>
      <c r="F563" s="34" t="s">
        <v>20</v>
      </c>
      <c r="G563" s="35" t="n">
        <v>1</v>
      </c>
      <c r="H563" s="36" t="n">
        <v>-1</v>
      </c>
      <c r="I563" s="36" t="n">
        <v>-1.16</v>
      </c>
      <c r="J563" s="36" t="n">
        <v>0</v>
      </c>
      <c r="K563" s="36" t="n">
        <v>-0</v>
      </c>
      <c r="L563" s="36" t="n">
        <v>-0</v>
      </c>
      <c r="M563" s="6" t="s">
        <f>=I563+J563+K563+L563</f>
      </c>
      <c r="N563" s="34"/>
      <c r="O563" s="34" t="s">
        <v>424</v>
      </c>
    </row>
    <row collapsed="false" customFormat="false" customHeight="false" hidden="false" ht="12.1" outlineLevel="0" r="564">
      <c r="A564" s="33" t="n">
        <v>45866.063703704</v>
      </c>
      <c r="B564" s="34" t="s">
        <v>425</v>
      </c>
      <c r="C564" s="34" t="s">
        <v>144</v>
      </c>
      <c r="D564" s="34" t="s">
        <v>425</v>
      </c>
      <c r="E564" s="34" t="s">
        <v>425</v>
      </c>
      <c r="F564" s="34" t="s">
        <v>20</v>
      </c>
      <c r="G564" s="35" t="n">
        <v>1</v>
      </c>
      <c r="H564" s="36" t="n">
        <v>-1</v>
      </c>
      <c r="I564" s="36" t="n">
        <v>-1.16</v>
      </c>
      <c r="J564" s="36" t="n">
        <v>0</v>
      </c>
      <c r="K564" s="36" t="n">
        <v>-0</v>
      </c>
      <c r="L564" s="36" t="n">
        <v>-0</v>
      </c>
      <c r="M564" s="6" t="s">
        <f>=I564+J564+K564+L564</f>
      </c>
      <c r="N564" s="34"/>
      <c r="O564" s="34" t="s">
        <v>424</v>
      </c>
    </row>
    <row collapsed="false" customFormat="false" customHeight="false" hidden="false" ht="12.1" outlineLevel="0" r="565">
      <c r="A565" s="20" t="n">
        <v>45866.417534722</v>
      </c>
      <c r="B565" s="16" t="s">
        <v>292</v>
      </c>
      <c r="C565" s="16" t="s">
        <v>442</v>
      </c>
      <c r="D565" s="16" t="s">
        <v>240</v>
      </c>
      <c r="E565" s="16" t="s">
        <v>62</v>
      </c>
      <c r="F565" s="16" t="s">
        <v>20</v>
      </c>
      <c r="G565" s="7" t="n">
        <v>2</v>
      </c>
      <c r="H565" s="6" t="n">
        <v>139.85</v>
      </c>
      <c r="I565" s="6" t="n">
        <v>-279.7</v>
      </c>
      <c r="J565" s="6" t="n">
        <v>-0</v>
      </c>
      <c r="K565" s="6" t="n">
        <v>-0</v>
      </c>
      <c r="L565" s="6" t="n">
        <v>-0</v>
      </c>
      <c r="M565" s="6" t="s">
        <f>=I565+J565+K565+L565</f>
      </c>
      <c r="N565" s="16"/>
      <c r="O565" s="16" t="s">
        <v>424</v>
      </c>
    </row>
    <row collapsed="false" customFormat="false" customHeight="false" hidden="false" ht="12.1" outlineLevel="0" r="566">
      <c r="A566" s="33" t="n">
        <v>45866.421388889</v>
      </c>
      <c r="B566" s="34" t="s">
        <v>425</v>
      </c>
      <c r="C566" s="34" t="s">
        <v>144</v>
      </c>
      <c r="D566" s="34" t="s">
        <v>425</v>
      </c>
      <c r="E566" s="34" t="s">
        <v>425</v>
      </c>
      <c r="F566" s="34" t="s">
        <v>20</v>
      </c>
      <c r="G566" s="35" t="n">
        <v>1</v>
      </c>
      <c r="H566" s="36" t="n">
        <v>-1</v>
      </c>
      <c r="I566" s="36" t="n">
        <v>-1.16</v>
      </c>
      <c r="J566" s="36" t="n">
        <v>0</v>
      </c>
      <c r="K566" s="36" t="n">
        <v>-0</v>
      </c>
      <c r="L566" s="36" t="n">
        <v>-0</v>
      </c>
      <c r="M566" s="6" t="s">
        <f>=I566+J566+K566+L566</f>
      </c>
      <c r="N566" s="34"/>
      <c r="O566" s="34" t="s">
        <v>424</v>
      </c>
    </row>
    <row collapsed="false" customFormat="false" customHeight="false" hidden="false" ht="12.1" outlineLevel="0" r="567">
      <c r="A567" s="29" t="n">
        <v>45866.422222222</v>
      </c>
      <c r="B567" s="30" t="s">
        <v>295</v>
      </c>
      <c r="C567" s="30" t="s">
        <v>448</v>
      </c>
      <c r="D567" s="30" t="s">
        <v>241</v>
      </c>
      <c r="E567" s="30" t="s">
        <v>82</v>
      </c>
      <c r="F567" s="30" t="s">
        <v>20</v>
      </c>
      <c r="G567" s="31" t="n">
        <v>-2</v>
      </c>
      <c r="H567" s="32" t="n">
        <v>113.45</v>
      </c>
      <c r="I567" s="32" t="n">
        <v>2269</v>
      </c>
      <c r="J567" s="32" t="n">
        <v>38.14</v>
      </c>
      <c r="K567" s="32" t="n">
        <v>-1.14</v>
      </c>
      <c r="L567" s="32" t="n">
        <v>-0</v>
      </c>
      <c r="M567" s="6" t="s">
        <f>=I567+J567+K567+L567</f>
      </c>
      <c r="N567" s="30"/>
      <c r="O567" s="30" t="s">
        <v>424</v>
      </c>
    </row>
    <row collapsed="false" customFormat="false" customHeight="false" hidden="false" ht="12.1" outlineLevel="0" r="568">
      <c r="A568" s="29" t="n">
        <v>45866.422534722</v>
      </c>
      <c r="B568" s="30" t="s">
        <v>293</v>
      </c>
      <c r="C568" s="30" t="s">
        <v>445</v>
      </c>
      <c r="D568" s="30" t="s">
        <v>241</v>
      </c>
      <c r="E568" s="30" t="s">
        <v>82</v>
      </c>
      <c r="F568" s="30" t="s">
        <v>20</v>
      </c>
      <c r="G568" s="31" t="n">
        <v>-2</v>
      </c>
      <c r="H568" s="32" t="n">
        <v>1187.4</v>
      </c>
      <c r="I568" s="32" t="n">
        <v>2374.8</v>
      </c>
      <c r="J568" s="32" t="n">
        <v>15.06</v>
      </c>
      <c r="K568" s="32" t="n">
        <v>-1.19</v>
      </c>
      <c r="L568" s="32" t="n">
        <v>-0</v>
      </c>
      <c r="M568" s="6" t="s">
        <f>=I568+J568+K568+L568</f>
      </c>
      <c r="N568" s="30"/>
      <c r="O568" s="30" t="s">
        <v>424</v>
      </c>
    </row>
    <row collapsed="false" customFormat="false" customHeight="false" hidden="false" ht="12.1" outlineLevel="0" r="569">
      <c r="A569" s="20" t="n">
        <v>45866.423240741</v>
      </c>
      <c r="B569" s="16" t="s">
        <v>304</v>
      </c>
      <c r="C569" s="16" t="s">
        <v>457</v>
      </c>
      <c r="D569" s="16" t="s">
        <v>240</v>
      </c>
      <c r="E569" s="16" t="s">
        <v>62</v>
      </c>
      <c r="F569" s="16" t="s">
        <v>20</v>
      </c>
      <c r="G569" s="7" t="n">
        <v>30</v>
      </c>
      <c r="H569" s="6" t="n">
        <v>101.15</v>
      </c>
      <c r="I569" s="6" t="n">
        <v>-3034.5</v>
      </c>
      <c r="J569" s="6" t="n">
        <v>-0</v>
      </c>
      <c r="K569" s="6" t="n">
        <v>-0</v>
      </c>
      <c r="L569" s="6" t="n">
        <v>-0</v>
      </c>
      <c r="M569" s="6" t="s">
        <f>=I569+J569+K569+L569</f>
      </c>
      <c r="N569" s="16"/>
      <c r="O569" s="16" t="s">
        <v>424</v>
      </c>
    </row>
    <row collapsed="false" customFormat="false" customHeight="false" hidden="false" ht="12.1" outlineLevel="0" r="570">
      <c r="A570" s="20" t="n">
        <v>45866.42375</v>
      </c>
      <c r="B570" s="16" t="s">
        <v>304</v>
      </c>
      <c r="C570" s="16" t="s">
        <v>457</v>
      </c>
      <c r="D570" s="16" t="s">
        <v>240</v>
      </c>
      <c r="E570" s="16" t="s">
        <v>62</v>
      </c>
      <c r="F570" s="16" t="s">
        <v>20</v>
      </c>
      <c r="G570" s="7" t="n">
        <v>24</v>
      </c>
      <c r="H570" s="6" t="n">
        <v>101.15</v>
      </c>
      <c r="I570" s="6" t="n">
        <v>-2427.6</v>
      </c>
      <c r="J570" s="6" t="n">
        <v>-0</v>
      </c>
      <c r="K570" s="6" t="n">
        <v>-0</v>
      </c>
      <c r="L570" s="6" t="n">
        <v>-0</v>
      </c>
      <c r="M570" s="6" t="s">
        <f>=I570+J570+K570+L570</f>
      </c>
      <c r="N570" s="16"/>
      <c r="O570" s="16" t="s">
        <v>424</v>
      </c>
    </row>
    <row collapsed="false" customFormat="false" customHeight="false" hidden="false" ht="12.1" outlineLevel="0" r="571">
      <c r="A571" s="29" t="n">
        <v>45866.425324074</v>
      </c>
      <c r="B571" s="30" t="s">
        <v>106</v>
      </c>
      <c r="C571" s="30" t="s">
        <v>446</v>
      </c>
      <c r="D571" s="30" t="s">
        <v>241</v>
      </c>
      <c r="E571" s="30" t="s">
        <v>82</v>
      </c>
      <c r="F571" s="30" t="s">
        <v>20</v>
      </c>
      <c r="G571" s="31" t="n">
        <v>-3</v>
      </c>
      <c r="H571" s="32" t="n">
        <v>90.137</v>
      </c>
      <c r="I571" s="32" t="n">
        <v>2704.11</v>
      </c>
      <c r="J571" s="32" t="n">
        <v>55.38</v>
      </c>
      <c r="K571" s="32" t="n">
        <v>-1.35</v>
      </c>
      <c r="L571" s="32" t="n">
        <v>-0</v>
      </c>
      <c r="M571" s="6" t="s">
        <f>=I571+J571+K571+L571</f>
      </c>
      <c r="N571" s="30"/>
      <c r="O571" s="30" t="s">
        <v>424</v>
      </c>
    </row>
    <row collapsed="false" customFormat="false" customHeight="false" hidden="false" ht="12.1" outlineLevel="0" r="572">
      <c r="A572" s="20" t="n">
        <v>45866.425625</v>
      </c>
      <c r="B572" s="16" t="s">
        <v>304</v>
      </c>
      <c r="C572" s="16" t="s">
        <v>457</v>
      </c>
      <c r="D572" s="16" t="s">
        <v>240</v>
      </c>
      <c r="E572" s="16" t="s">
        <v>62</v>
      </c>
      <c r="F572" s="16" t="s">
        <v>20</v>
      </c>
      <c r="G572" s="7" t="n">
        <v>27</v>
      </c>
      <c r="H572" s="6" t="n">
        <v>101.14</v>
      </c>
      <c r="I572" s="6" t="n">
        <v>-2730.78</v>
      </c>
      <c r="J572" s="6" t="n">
        <v>-0</v>
      </c>
      <c r="K572" s="6" t="n">
        <v>-0</v>
      </c>
      <c r="L572" s="6" t="n">
        <v>-0</v>
      </c>
      <c r="M572" s="6" t="s">
        <f>=I572+J572+K572+L572</f>
      </c>
      <c r="N572" s="16"/>
      <c r="O572" s="16" t="s">
        <v>424</v>
      </c>
    </row>
    <row collapsed="false" customFormat="false" customHeight="false" hidden="false" ht="12.1" outlineLevel="0" r="573">
      <c r="A573" s="21" t="n">
        <v>45867.575706019</v>
      </c>
      <c r="B573" s="22" t="s">
        <v>377</v>
      </c>
      <c r="C573" s="22" t="s">
        <v>458</v>
      </c>
      <c r="D573" s="22" t="s">
        <v>377</v>
      </c>
      <c r="E573" s="22" t="s">
        <v>377</v>
      </c>
      <c r="F573" s="22" t="s">
        <v>20</v>
      </c>
      <c r="G573" s="23" t="n">
        <v>1</v>
      </c>
      <c r="H573" s="24" t="n">
        <v>1</v>
      </c>
      <c r="I573" s="24" t="n">
        <v>38.96</v>
      </c>
      <c r="J573" s="24" t="n">
        <v>0</v>
      </c>
      <c r="K573" s="24" t="n">
        <v>-0</v>
      </c>
      <c r="L573" s="24" t="n">
        <v>-0</v>
      </c>
      <c r="M573" s="6" t="s">
        <f>=I573+J573+K573+L573</f>
      </c>
      <c r="N573" s="22"/>
      <c r="O573" s="22" t="s">
        <v>424</v>
      </c>
    </row>
    <row collapsed="false" customFormat="false" customHeight="false" hidden="false" ht="12.1" outlineLevel="0" r="574">
      <c r="A574" s="20" t="n">
        <v>45867.600555556</v>
      </c>
      <c r="B574" s="16" t="s">
        <v>304</v>
      </c>
      <c r="C574" s="16" t="s">
        <v>457</v>
      </c>
      <c r="D574" s="16" t="s">
        <v>240</v>
      </c>
      <c r="E574" s="16" t="s">
        <v>62</v>
      </c>
      <c r="F574" s="16" t="s">
        <v>20</v>
      </c>
      <c r="G574" s="7" t="n">
        <v>1</v>
      </c>
      <c r="H574" s="6" t="n">
        <v>101.17</v>
      </c>
      <c r="I574" s="6" t="n">
        <v>-101.17</v>
      </c>
      <c r="J574" s="6" t="n">
        <v>-0</v>
      </c>
      <c r="K574" s="6" t="n">
        <v>-0</v>
      </c>
      <c r="L574" s="6" t="n">
        <v>-0</v>
      </c>
      <c r="M574" s="6" t="s">
        <f>=I574+J574+K574+L574</f>
      </c>
      <c r="N574" s="16"/>
      <c r="O574" s="16" t="s">
        <v>424</v>
      </c>
    </row>
    <row collapsed="false" customFormat="false" customHeight="false" hidden="false" ht="12.1" outlineLevel="0" r="575">
      <c r="A575" s="20" t="n">
        <v>45867.788263889</v>
      </c>
      <c r="B575" s="16" t="s">
        <v>278</v>
      </c>
      <c r="C575" s="16" t="s">
        <v>415</v>
      </c>
      <c r="D575" s="16" t="s">
        <v>240</v>
      </c>
      <c r="E575" s="16" t="s">
        <v>62</v>
      </c>
      <c r="F575" s="16" t="s">
        <v>20</v>
      </c>
      <c r="G575" s="7" t="n">
        <v>201</v>
      </c>
      <c r="H575" s="6" t="n">
        <v>2.1995</v>
      </c>
      <c r="I575" s="6" t="n">
        <v>-442.1</v>
      </c>
      <c r="J575" s="6" t="n">
        <v>-0</v>
      </c>
      <c r="K575" s="6" t="n">
        <v>-0.14</v>
      </c>
      <c r="L575" s="6" t="n">
        <v>-0</v>
      </c>
      <c r="M575" s="6" t="s">
        <f>=I575+J575+K575+L575</f>
      </c>
      <c r="N575" s="16"/>
      <c r="O575" s="16" t="s">
        <v>364</v>
      </c>
    </row>
    <row collapsed="false" customFormat="false" customHeight="false" hidden="false" ht="12.1" outlineLevel="0" r="576">
      <c r="A576" s="21" t="n">
        <v>45868.020636574</v>
      </c>
      <c r="B576" s="22" t="s">
        <v>377</v>
      </c>
      <c r="C576" s="22" t="s">
        <v>459</v>
      </c>
      <c r="D576" s="22" t="s">
        <v>377</v>
      </c>
      <c r="E576" s="22" t="s">
        <v>377</v>
      </c>
      <c r="F576" s="22" t="s">
        <v>20</v>
      </c>
      <c r="G576" s="23" t="n">
        <v>1</v>
      </c>
      <c r="H576" s="24" t="n">
        <v>4471.74</v>
      </c>
      <c r="I576" s="24" t="n">
        <v>4471.74</v>
      </c>
      <c r="J576" s="24" t="n">
        <v>0</v>
      </c>
      <c r="K576" s="24" t="n">
        <v>-0</v>
      </c>
      <c r="L576" s="24" t="n">
        <v>-0</v>
      </c>
      <c r="M576" s="6" t="s">
        <f>=I576+J576+K576+L576</f>
      </c>
      <c r="N576" s="22"/>
      <c r="O576" s="22" t="s">
        <v>364</v>
      </c>
    </row>
    <row collapsed="false" customFormat="false" customHeight="false" hidden="false" ht="12.1" outlineLevel="0" r="577">
      <c r="A577" s="29" t="n">
        <v>45868.537986111</v>
      </c>
      <c r="B577" s="30" t="s">
        <v>292</v>
      </c>
      <c r="C577" s="30" t="s">
        <v>442</v>
      </c>
      <c r="D577" s="30" t="s">
        <v>241</v>
      </c>
      <c r="E577" s="30" t="s">
        <v>62</v>
      </c>
      <c r="F577" s="30" t="s">
        <v>20</v>
      </c>
      <c r="G577" s="31" t="n">
        <v>-15</v>
      </c>
      <c r="H577" s="32" t="n">
        <v>139.97</v>
      </c>
      <c r="I577" s="32" t="n">
        <v>2099.55</v>
      </c>
      <c r="J577" s="32" t="n">
        <v>0</v>
      </c>
      <c r="K577" s="32" t="n">
        <v>-0</v>
      </c>
      <c r="L577" s="32" t="n">
        <v>-0</v>
      </c>
      <c r="M577" s="6" t="s">
        <f>=I577+J577+K577+L577</f>
      </c>
      <c r="N577" s="30"/>
      <c r="O577" s="30" t="s">
        <v>424</v>
      </c>
    </row>
    <row collapsed="false" customFormat="false" customHeight="false" hidden="false" ht="12.1" outlineLevel="0" r="578">
      <c r="A578" s="20" t="n">
        <v>45868.540740741</v>
      </c>
      <c r="B578" s="16" t="s">
        <v>304</v>
      </c>
      <c r="C578" s="16" t="s">
        <v>457</v>
      </c>
      <c r="D578" s="16" t="s">
        <v>240</v>
      </c>
      <c r="E578" s="16" t="s">
        <v>62</v>
      </c>
      <c r="F578" s="16" t="s">
        <v>20</v>
      </c>
      <c r="G578" s="7" t="n">
        <v>20</v>
      </c>
      <c r="H578" s="6" t="n">
        <v>101.36</v>
      </c>
      <c r="I578" s="6" t="n">
        <v>-2027.2</v>
      </c>
      <c r="J578" s="6" t="n">
        <v>-0</v>
      </c>
      <c r="K578" s="6" t="n">
        <v>-0</v>
      </c>
      <c r="L578" s="6" t="n">
        <v>-0</v>
      </c>
      <c r="M578" s="6" t="s">
        <f>=I578+J578+K578+L578</f>
      </c>
      <c r="N578" s="16"/>
      <c r="O578" s="16" t="s">
        <v>424</v>
      </c>
    </row>
    <row collapsed="false" customFormat="false" customHeight="false" hidden="false" ht="12.1" outlineLevel="0" r="579">
      <c r="A579" s="20" t="n">
        <v>45868.631053241</v>
      </c>
      <c r="B579" s="16" t="s">
        <v>276</v>
      </c>
      <c r="C579" s="16" t="s">
        <v>413</v>
      </c>
      <c r="D579" s="16" t="s">
        <v>240</v>
      </c>
      <c r="E579" s="16" t="s">
        <v>82</v>
      </c>
      <c r="F579" s="16" t="s">
        <v>20</v>
      </c>
      <c r="G579" s="7" t="n">
        <v>7</v>
      </c>
      <c r="H579" s="6" t="n">
        <v>59.839</v>
      </c>
      <c r="I579" s="6" t="n">
        <v>-4188.73</v>
      </c>
      <c r="J579" s="6" t="n">
        <v>-77.63</v>
      </c>
      <c r="K579" s="6" t="n">
        <v>-2.1</v>
      </c>
      <c r="L579" s="6" t="n">
        <v>-0</v>
      </c>
      <c r="M579" s="6" t="s">
        <f>=I579+J579+K579+L579</f>
      </c>
      <c r="N579" s="16"/>
      <c r="O579" s="16" t="s">
        <v>424</v>
      </c>
    </row>
    <row collapsed="false" customFormat="false" customHeight="false" hidden="false" ht="12.1" outlineLevel="0" r="580">
      <c r="A580" s="20" t="n">
        <v>45868.63306713</v>
      </c>
      <c r="B580" s="16" t="s">
        <v>276</v>
      </c>
      <c r="C580" s="16" t="s">
        <v>413</v>
      </c>
      <c r="D580" s="16" t="s">
        <v>240</v>
      </c>
      <c r="E580" s="16" t="s">
        <v>82</v>
      </c>
      <c r="F580" s="16" t="s">
        <v>20</v>
      </c>
      <c r="G580" s="7" t="n">
        <v>1</v>
      </c>
      <c r="H580" s="6" t="n">
        <v>59.878</v>
      </c>
      <c r="I580" s="6" t="n">
        <v>-598.78</v>
      </c>
      <c r="J580" s="6" t="n">
        <v>-11.09</v>
      </c>
      <c r="K580" s="6" t="n">
        <v>-0.3</v>
      </c>
      <c r="L580" s="6" t="n">
        <v>-0</v>
      </c>
      <c r="M580" s="6" t="s">
        <f>=I580+J580+K580+L580</f>
      </c>
      <c r="N580" s="16"/>
      <c r="O580" s="16" t="s">
        <v>424</v>
      </c>
    </row>
    <row collapsed="false" customFormat="false" customHeight="false" hidden="false" ht="12.1" outlineLevel="0" r="581">
      <c r="A581" s="20" t="n">
        <v>45868.648391204</v>
      </c>
      <c r="B581" s="16" t="s">
        <v>86</v>
      </c>
      <c r="C581" s="16" t="s">
        <v>444</v>
      </c>
      <c r="D581" s="16" t="s">
        <v>240</v>
      </c>
      <c r="E581" s="16" t="s">
        <v>82</v>
      </c>
      <c r="F581" s="16" t="s">
        <v>20</v>
      </c>
      <c r="G581" s="7" t="n">
        <v>7</v>
      </c>
      <c r="H581" s="6" t="n">
        <v>60.046</v>
      </c>
      <c r="I581" s="6" t="n">
        <v>-4203.22</v>
      </c>
      <c r="J581" s="6" t="n">
        <v>-1.19</v>
      </c>
      <c r="K581" s="6" t="n">
        <v>-0.36</v>
      </c>
      <c r="L581" s="6" t="n">
        <v>-0</v>
      </c>
      <c r="M581" s="6" t="s">
        <f>=I581+J581+K581+L581</f>
      </c>
      <c r="N581" s="16"/>
      <c r="O581" s="16" t="s">
        <v>364</v>
      </c>
    </row>
    <row collapsed="false" customFormat="false" customHeight="false" hidden="false" ht="12.1" outlineLevel="0" r="582">
      <c r="A582" s="20" t="n">
        <v>45868.649918981</v>
      </c>
      <c r="B582" s="16" t="s">
        <v>278</v>
      </c>
      <c r="C582" s="16" t="s">
        <v>415</v>
      </c>
      <c r="D582" s="16" t="s">
        <v>240</v>
      </c>
      <c r="E582" s="16" t="s">
        <v>62</v>
      </c>
      <c r="F582" s="16" t="s">
        <v>20</v>
      </c>
      <c r="G582" s="7" t="n">
        <v>122</v>
      </c>
      <c r="H582" s="6" t="n">
        <v>2.185</v>
      </c>
      <c r="I582" s="6" t="n">
        <v>-266.57</v>
      </c>
      <c r="J582" s="6" t="n">
        <v>-0</v>
      </c>
      <c r="K582" s="6" t="n">
        <v>-0</v>
      </c>
      <c r="L582" s="6" t="n">
        <v>-0</v>
      </c>
      <c r="M582" s="6" t="s">
        <f>=I582+J582+K582+L582</f>
      </c>
      <c r="N582" s="16"/>
      <c r="O582" s="16" t="s">
        <v>364</v>
      </c>
    </row>
    <row collapsed="false" customFormat="false" customHeight="false" hidden="false" ht="12.1" outlineLevel="0" r="583">
      <c r="A583" s="20" t="n">
        <v>45869.445381944</v>
      </c>
      <c r="B583" s="16" t="s">
        <v>304</v>
      </c>
      <c r="C583" s="16" t="s">
        <v>457</v>
      </c>
      <c r="D583" s="16" t="s">
        <v>240</v>
      </c>
      <c r="E583" s="16" t="s">
        <v>62</v>
      </c>
      <c r="F583" s="16" t="s">
        <v>20</v>
      </c>
      <c r="G583" s="7" t="n">
        <v>1</v>
      </c>
      <c r="H583" s="6" t="n">
        <v>99.93</v>
      </c>
      <c r="I583" s="6" t="n">
        <v>-99.93</v>
      </c>
      <c r="J583" s="6" t="n">
        <v>-0</v>
      </c>
      <c r="K583" s="6" t="n">
        <v>-0</v>
      </c>
      <c r="L583" s="6" t="n">
        <v>-0</v>
      </c>
      <c r="M583" s="6" t="s">
        <f>=I583+J583+K583+L583</f>
      </c>
      <c r="N583" s="16"/>
      <c r="O583" s="16" t="s">
        <v>424</v>
      </c>
    </row>
    <row collapsed="false" customFormat="false" customHeight="false" hidden="false" ht="12.1" outlineLevel="0" r="584">
      <c r="A584" s="29" t="n">
        <v>45876.494479167</v>
      </c>
      <c r="B584" s="30" t="s">
        <v>276</v>
      </c>
      <c r="C584" s="30" t="s">
        <v>413</v>
      </c>
      <c r="D584" s="30" t="s">
        <v>241</v>
      </c>
      <c r="E584" s="30" t="s">
        <v>82</v>
      </c>
      <c r="F584" s="30" t="s">
        <v>20</v>
      </c>
      <c r="G584" s="31" t="n">
        <v>-8</v>
      </c>
      <c r="H584" s="32" t="n">
        <v>59.904</v>
      </c>
      <c r="I584" s="32" t="n">
        <v>4792.32</v>
      </c>
      <c r="J584" s="32" t="n">
        <v>101.12</v>
      </c>
      <c r="K584" s="32" t="n">
        <v>-2.4</v>
      </c>
      <c r="L584" s="32" t="n">
        <v>-0</v>
      </c>
      <c r="M584" s="6" t="s">
        <f>=I584+J584+K584+L584</f>
      </c>
      <c r="N584" s="30"/>
      <c r="O584" s="30" t="s">
        <v>424</v>
      </c>
    </row>
    <row collapsed="false" customFormat="false" customHeight="false" hidden="false" ht="12.1" outlineLevel="0" r="585">
      <c r="A585" s="20" t="n">
        <v>45876.683090278</v>
      </c>
      <c r="B585" s="16" t="s">
        <v>304</v>
      </c>
      <c r="C585" s="16" t="s">
        <v>457</v>
      </c>
      <c r="D585" s="16" t="s">
        <v>240</v>
      </c>
      <c r="E585" s="16" t="s">
        <v>62</v>
      </c>
      <c r="F585" s="16" t="s">
        <v>20</v>
      </c>
      <c r="G585" s="7" t="n">
        <v>45</v>
      </c>
      <c r="H585" s="6" t="n">
        <v>100.59</v>
      </c>
      <c r="I585" s="6" t="n">
        <v>-4526.55</v>
      </c>
      <c r="J585" s="6" t="n">
        <v>-0</v>
      </c>
      <c r="K585" s="6" t="n">
        <v>-0</v>
      </c>
      <c r="L585" s="6" t="n">
        <v>-0</v>
      </c>
      <c r="M585" s="6" t="s">
        <f>=I585+J585+K585+L585</f>
      </c>
      <c r="N585" s="16"/>
      <c r="O585" s="16" t="s">
        <v>424</v>
      </c>
    </row>
    <row collapsed="false" customFormat="false" customHeight="false" hidden="false" ht="12.1" outlineLevel="0" r="586">
      <c r="A586" s="20" t="n">
        <v>45876.812407407</v>
      </c>
      <c r="B586" s="16" t="s">
        <v>304</v>
      </c>
      <c r="C586" s="16" t="s">
        <v>457</v>
      </c>
      <c r="D586" s="16" t="s">
        <v>240</v>
      </c>
      <c r="E586" s="16" t="s">
        <v>62</v>
      </c>
      <c r="F586" s="16" t="s">
        <v>20</v>
      </c>
      <c r="G586" s="7" t="n">
        <v>3</v>
      </c>
      <c r="H586" s="6" t="n">
        <v>100.5</v>
      </c>
      <c r="I586" s="6" t="n">
        <v>-301.5</v>
      </c>
      <c r="J586" s="6" t="n">
        <v>-0</v>
      </c>
      <c r="K586" s="6" t="n">
        <v>-0</v>
      </c>
      <c r="L586" s="6" t="n">
        <v>-0</v>
      </c>
      <c r="M586" s="6" t="s">
        <f>=I586+J586+K586+L586</f>
      </c>
      <c r="N586" s="16"/>
      <c r="O586" s="16" t="s">
        <v>424</v>
      </c>
    </row>
    <row collapsed="false" customFormat="false" customHeight="false" hidden="false" ht="12.1" outlineLevel="0" r="587">
      <c r="A587" s="21" t="n">
        <v>45877.23724537</v>
      </c>
      <c r="B587" s="22" t="s">
        <v>363</v>
      </c>
      <c r="C587" s="22" t="s">
        <v>144</v>
      </c>
      <c r="D587" s="22" t="s">
        <v>363</v>
      </c>
      <c r="E587" s="22" t="s">
        <v>363</v>
      </c>
      <c r="F587" s="22" t="s">
        <v>20</v>
      </c>
      <c r="G587" s="23" t="n">
        <v>1</v>
      </c>
      <c r="H587" s="24" t="n">
        <v>1</v>
      </c>
      <c r="I587" s="24" t="n">
        <v>1336</v>
      </c>
      <c r="J587" s="24" t="n">
        <v>0</v>
      </c>
      <c r="K587" s="24" t="n">
        <v>-0</v>
      </c>
      <c r="L587" s="24" t="n">
        <v>-0</v>
      </c>
      <c r="M587" s="6" t="s">
        <f>=I587+J587+K587+L587</f>
      </c>
      <c r="N587" s="22"/>
      <c r="O587" s="22" t="s">
        <v>424</v>
      </c>
    </row>
    <row collapsed="false" customFormat="false" customHeight="false" hidden="false" ht="12.1" outlineLevel="0" r="588">
      <c r="A588" s="21" t="n">
        <v>45877.422002315</v>
      </c>
      <c r="B588" s="22" t="s">
        <v>377</v>
      </c>
      <c r="C588" s="22" t="s">
        <v>460</v>
      </c>
      <c r="D588" s="22" t="s">
        <v>377</v>
      </c>
      <c r="E588" s="22" t="s">
        <v>377</v>
      </c>
      <c r="F588" s="22" t="s">
        <v>20</v>
      </c>
      <c r="G588" s="23" t="n">
        <v>1</v>
      </c>
      <c r="H588" s="24" t="n">
        <v>1</v>
      </c>
      <c r="I588" s="24" t="n">
        <v>20.96</v>
      </c>
      <c r="J588" s="24" t="n">
        <v>0</v>
      </c>
      <c r="K588" s="24" t="n">
        <v>-0</v>
      </c>
      <c r="L588" s="24" t="n">
        <v>-0</v>
      </c>
      <c r="M588" s="6" t="s">
        <f>=I588+J588+K588+L588</f>
      </c>
      <c r="N588" s="22"/>
      <c r="O588" s="22" t="s">
        <v>424</v>
      </c>
    </row>
    <row collapsed="false" customFormat="false" customHeight="false" hidden="false" ht="12.1" outlineLevel="0" r="589">
      <c r="A589" s="21" t="n">
        <v>45877.627465278</v>
      </c>
      <c r="B589" s="22" t="s">
        <v>377</v>
      </c>
      <c r="C589" s="22" t="s">
        <v>461</v>
      </c>
      <c r="D589" s="22" t="s">
        <v>377</v>
      </c>
      <c r="E589" s="22" t="s">
        <v>377</v>
      </c>
      <c r="F589" s="22" t="s">
        <v>20</v>
      </c>
      <c r="G589" s="23" t="n">
        <v>1</v>
      </c>
      <c r="H589" s="24" t="n">
        <v>1</v>
      </c>
      <c r="I589" s="24" t="n">
        <v>146.48</v>
      </c>
      <c r="J589" s="24" t="n">
        <v>0</v>
      </c>
      <c r="K589" s="24" t="n">
        <v>-0</v>
      </c>
      <c r="L589" s="24" t="n">
        <v>-0</v>
      </c>
      <c r="M589" s="6" t="s">
        <f>=I589+J589+K589+L589</f>
      </c>
      <c r="N589" s="22"/>
      <c r="O589" s="22" t="s">
        <v>424</v>
      </c>
    </row>
    <row collapsed="false" customFormat="false" customHeight="false" hidden="false" ht="12.1" outlineLevel="0" r="590">
      <c r="A590" s="20" t="n">
        <v>45877.669594907</v>
      </c>
      <c r="B590" s="16" t="s">
        <v>304</v>
      </c>
      <c r="C590" s="16" t="s">
        <v>457</v>
      </c>
      <c r="D590" s="16" t="s">
        <v>240</v>
      </c>
      <c r="E590" s="16" t="s">
        <v>62</v>
      </c>
      <c r="F590" s="16" t="s">
        <v>20</v>
      </c>
      <c r="G590" s="7" t="n">
        <v>16</v>
      </c>
      <c r="H590" s="6" t="n">
        <v>100.57</v>
      </c>
      <c r="I590" s="6" t="n">
        <v>-1609.12</v>
      </c>
      <c r="J590" s="6" t="n">
        <v>-0</v>
      </c>
      <c r="K590" s="6" t="n">
        <v>-0</v>
      </c>
      <c r="L590" s="6" t="n">
        <v>-0</v>
      </c>
      <c r="M590" s="6" t="s">
        <f>=I590+J590+K590+L590</f>
      </c>
      <c r="N590" s="16"/>
      <c r="O590" s="16" t="s">
        <v>424</v>
      </c>
    </row>
    <row collapsed="false" customFormat="false" customHeight="false" hidden="false" ht="12.1" outlineLevel="0" r="591">
      <c r="A591" s="21" t="n">
        <v>45881.503530093</v>
      </c>
      <c r="B591" s="22" t="s">
        <v>377</v>
      </c>
      <c r="C591" s="22" t="s">
        <v>462</v>
      </c>
      <c r="D591" s="22" t="s">
        <v>377</v>
      </c>
      <c r="E591" s="22" t="s">
        <v>377</v>
      </c>
      <c r="F591" s="22" t="s">
        <v>20</v>
      </c>
      <c r="G591" s="23" t="n">
        <v>1</v>
      </c>
      <c r="H591" s="24" t="n">
        <v>1</v>
      </c>
      <c r="I591" s="24" t="n">
        <v>20.55</v>
      </c>
      <c r="J591" s="24" t="n">
        <v>0</v>
      </c>
      <c r="K591" s="24" t="n">
        <v>-0</v>
      </c>
      <c r="L591" s="24" t="n">
        <v>-0</v>
      </c>
      <c r="M591" s="6" t="s">
        <f>=I591+J591+K591+L591</f>
      </c>
      <c r="N591" s="22"/>
      <c r="O591" s="22" t="s">
        <v>424</v>
      </c>
    </row>
    <row collapsed="false" customFormat="false" customHeight="false" hidden="false" ht="12.1" outlineLevel="0" r="592">
      <c r="A592" s="29" t="n">
        <v>45881.608865741</v>
      </c>
      <c r="B592" s="30" t="s">
        <v>294</v>
      </c>
      <c r="C592" s="30" t="s">
        <v>447</v>
      </c>
      <c r="D592" s="30" t="s">
        <v>241</v>
      </c>
      <c r="E592" s="30" t="s">
        <v>82</v>
      </c>
      <c r="F592" s="30" t="s">
        <v>20</v>
      </c>
      <c r="G592" s="31" t="n">
        <v>-2</v>
      </c>
      <c r="H592" s="32" t="n">
        <v>108.78</v>
      </c>
      <c r="I592" s="32" t="n">
        <v>2175.6</v>
      </c>
      <c r="J592" s="32" t="n">
        <v>20.78</v>
      </c>
      <c r="K592" s="32" t="n">
        <v>-1.09</v>
      </c>
      <c r="L592" s="32" t="n">
        <v>-0</v>
      </c>
      <c r="M592" s="6" t="s">
        <f>=I592+J592+K592+L592</f>
      </c>
      <c r="N592" s="30"/>
      <c r="O592" s="30" t="s">
        <v>424</v>
      </c>
    </row>
    <row collapsed="false" customFormat="false" customHeight="false" hidden="false" ht="12.1" outlineLevel="0" r="593">
      <c r="A593" s="29" t="n">
        <v>45881.609618056</v>
      </c>
      <c r="B593" s="30" t="s">
        <v>298</v>
      </c>
      <c r="C593" s="30" t="s">
        <v>451</v>
      </c>
      <c r="D593" s="30" t="s">
        <v>241</v>
      </c>
      <c r="E593" s="30" t="s">
        <v>82</v>
      </c>
      <c r="F593" s="30" t="s">
        <v>20</v>
      </c>
      <c r="G593" s="31" t="n">
        <v>-1</v>
      </c>
      <c r="H593" s="32" t="n">
        <v>107.86</v>
      </c>
      <c r="I593" s="32" t="n">
        <v>1078.6</v>
      </c>
      <c r="J593" s="32" t="n">
        <v>0.69000000000005</v>
      </c>
      <c r="K593" s="32" t="n">
        <v>-0.54</v>
      </c>
      <c r="L593" s="32" t="n">
        <v>-0</v>
      </c>
      <c r="M593" s="6" t="s">
        <f>=I593+J593+K593+L593</f>
      </c>
      <c r="N593" s="30"/>
      <c r="O593" s="30" t="s">
        <v>424</v>
      </c>
    </row>
    <row collapsed="false" customFormat="false" customHeight="false" hidden="false" ht="12.1" outlineLevel="0" r="594">
      <c r="A594" s="29" t="n">
        <v>45881.611018519</v>
      </c>
      <c r="B594" s="30" t="s">
        <v>300</v>
      </c>
      <c r="C594" s="30" t="s">
        <v>453</v>
      </c>
      <c r="D594" s="30" t="s">
        <v>241</v>
      </c>
      <c r="E594" s="30" t="s">
        <v>82</v>
      </c>
      <c r="F594" s="30" t="s">
        <v>20</v>
      </c>
      <c r="G594" s="31" t="n">
        <v>-1</v>
      </c>
      <c r="H594" s="32" t="n">
        <v>112.78</v>
      </c>
      <c r="I594" s="32" t="n">
        <v>1127.8</v>
      </c>
      <c r="J594" s="32" t="n">
        <v>4.1900000000001</v>
      </c>
      <c r="K594" s="32" t="n">
        <v>-0.56</v>
      </c>
      <c r="L594" s="32" t="n">
        <v>-0</v>
      </c>
      <c r="M594" s="6" t="s">
        <f>=I594+J594+K594+L594</f>
      </c>
      <c r="N594" s="30"/>
      <c r="O594" s="30" t="s">
        <v>424</v>
      </c>
    </row>
    <row collapsed="false" customFormat="false" customHeight="false" hidden="false" ht="12.1" outlineLevel="0" r="595">
      <c r="A595" s="29" t="n">
        <v>45881.611342593</v>
      </c>
      <c r="B595" s="30" t="s">
        <v>303</v>
      </c>
      <c r="C595" s="30" t="s">
        <v>456</v>
      </c>
      <c r="D595" s="30" t="s">
        <v>241</v>
      </c>
      <c r="E595" s="30" t="s">
        <v>82</v>
      </c>
      <c r="F595" s="30" t="s">
        <v>20</v>
      </c>
      <c r="G595" s="31" t="n">
        <v>-1</v>
      </c>
      <c r="H595" s="32" t="n">
        <v>106.75</v>
      </c>
      <c r="I595" s="32" t="n">
        <v>1067.5</v>
      </c>
      <c r="J595" s="32" t="n">
        <v>2.05</v>
      </c>
      <c r="K595" s="32" t="n">
        <v>-0.53</v>
      </c>
      <c r="L595" s="32" t="n">
        <v>-0</v>
      </c>
      <c r="M595" s="6" t="s">
        <f>=I595+J595+K595+L595</f>
      </c>
      <c r="N595" s="30"/>
      <c r="O595" s="30" t="s">
        <v>424</v>
      </c>
    </row>
    <row collapsed="false" customFormat="false" customHeight="false" hidden="false" ht="12.1" outlineLevel="0" r="596">
      <c r="A596" s="29" t="n">
        <v>45881.611689815</v>
      </c>
      <c r="B596" s="30" t="s">
        <v>296</v>
      </c>
      <c r="C596" s="30" t="s">
        <v>449</v>
      </c>
      <c r="D596" s="30" t="s">
        <v>241</v>
      </c>
      <c r="E596" s="30" t="s">
        <v>82</v>
      </c>
      <c r="F596" s="30" t="s">
        <v>20</v>
      </c>
      <c r="G596" s="31" t="n">
        <v>-2</v>
      </c>
      <c r="H596" s="32" t="n">
        <v>108.89</v>
      </c>
      <c r="I596" s="32" t="n">
        <v>2177.8</v>
      </c>
      <c r="J596" s="32" t="n">
        <v>26.84</v>
      </c>
      <c r="K596" s="32" t="n">
        <v>-1.09</v>
      </c>
      <c r="L596" s="32" t="n">
        <v>-0</v>
      </c>
      <c r="M596" s="6" t="s">
        <f>=I596+J596+K596+L596</f>
      </c>
      <c r="N596" s="30"/>
      <c r="O596" s="30" t="s">
        <v>424</v>
      </c>
    </row>
    <row collapsed="false" customFormat="false" customHeight="false" hidden="false" ht="12.1" outlineLevel="0" r="597">
      <c r="A597" s="29" t="n">
        <v>45881.612395833</v>
      </c>
      <c r="B597" s="30" t="s">
        <v>301</v>
      </c>
      <c r="C597" s="30" t="s">
        <v>454</v>
      </c>
      <c r="D597" s="30" t="s">
        <v>241</v>
      </c>
      <c r="E597" s="30" t="s">
        <v>82</v>
      </c>
      <c r="F597" s="30" t="s">
        <v>20</v>
      </c>
      <c r="G597" s="31" t="n">
        <v>-2</v>
      </c>
      <c r="H597" s="32" t="n">
        <v>102.35</v>
      </c>
      <c r="I597" s="32" t="n">
        <v>2047</v>
      </c>
      <c r="J597" s="32" t="n">
        <v>22.9</v>
      </c>
      <c r="K597" s="32" t="n">
        <v>-1.02</v>
      </c>
      <c r="L597" s="32" t="n">
        <v>-0</v>
      </c>
      <c r="M597" s="6" t="s">
        <f>=I597+J597+K597+L597</f>
      </c>
      <c r="N597" s="30"/>
      <c r="O597" s="30" t="s">
        <v>424</v>
      </c>
    </row>
    <row collapsed="false" customFormat="false" customHeight="false" hidden="false" ht="12.1" outlineLevel="0" r="598">
      <c r="A598" s="20" t="n">
        <v>45881.631631944</v>
      </c>
      <c r="B598" s="16" t="s">
        <v>305</v>
      </c>
      <c r="C598" s="16" t="s">
        <v>463</v>
      </c>
      <c r="D598" s="16" t="s">
        <v>240</v>
      </c>
      <c r="E598" s="16" t="s">
        <v>82</v>
      </c>
      <c r="F598" s="16" t="s">
        <v>20</v>
      </c>
      <c r="G598" s="7" t="n">
        <v>10</v>
      </c>
      <c r="H598" s="6" t="n">
        <v>111.45</v>
      </c>
      <c r="I598" s="6" t="n">
        <v>-11145</v>
      </c>
      <c r="J598" s="6" t="n">
        <v>-111.8</v>
      </c>
      <c r="K598" s="6" t="n">
        <v>-5.57</v>
      </c>
      <c r="L598" s="6" t="n">
        <v>-0</v>
      </c>
      <c r="M598" s="6" t="s">
        <f>=I598+J598+K598+L598</f>
      </c>
      <c r="N598" s="16"/>
      <c r="O598" s="16" t="s">
        <v>424</v>
      </c>
    </row>
    <row collapsed="false" customFormat="false" customHeight="false" hidden="false" ht="12.1" outlineLevel="0" r="599">
      <c r="A599" s="29" t="n">
        <v>45881.632280093</v>
      </c>
      <c r="B599" s="30" t="s">
        <v>299</v>
      </c>
      <c r="C599" s="30" t="s">
        <v>452</v>
      </c>
      <c r="D599" s="30" t="s">
        <v>241</v>
      </c>
      <c r="E599" s="30" t="s">
        <v>82</v>
      </c>
      <c r="F599" s="30" t="s">
        <v>20</v>
      </c>
      <c r="G599" s="31" t="n">
        <v>-1</v>
      </c>
      <c r="H599" s="32" t="n">
        <v>108.7</v>
      </c>
      <c r="I599" s="32" t="n">
        <v>1087</v>
      </c>
      <c r="J599" s="32" t="n">
        <v>0.71000000000004</v>
      </c>
      <c r="K599" s="32" t="n">
        <v>-0.54</v>
      </c>
      <c r="L599" s="32" t="n">
        <v>-0</v>
      </c>
      <c r="M599" s="6" t="s">
        <f>=I599+J599+K599+L599</f>
      </c>
      <c r="N599" s="30"/>
      <c r="O599" s="30" t="s">
        <v>424</v>
      </c>
    </row>
    <row collapsed="false" customFormat="false" customHeight="false" hidden="false" ht="12.1" outlineLevel="0" r="600">
      <c r="A600" s="21" t="n">
        <v>45881.634363426</v>
      </c>
      <c r="B600" s="22" t="s">
        <v>363</v>
      </c>
      <c r="C600" s="22" t="s">
        <v>144</v>
      </c>
      <c r="D600" s="22" t="s">
        <v>363</v>
      </c>
      <c r="E600" s="22" t="s">
        <v>363</v>
      </c>
      <c r="F600" s="22" t="s">
        <v>20</v>
      </c>
      <c r="G600" s="23" t="n">
        <v>1</v>
      </c>
      <c r="H600" s="24" t="n">
        <v>1</v>
      </c>
      <c r="I600" s="24" t="n">
        <v>500</v>
      </c>
      <c r="J600" s="24" t="n">
        <v>0</v>
      </c>
      <c r="K600" s="24" t="n">
        <v>-0</v>
      </c>
      <c r="L600" s="24" t="n">
        <v>-0</v>
      </c>
      <c r="M600" s="6" t="s">
        <f>=I600+J600+K600+L600</f>
      </c>
      <c r="N600" s="22"/>
      <c r="O600" s="22" t="s">
        <v>424</v>
      </c>
    </row>
    <row collapsed="false" customFormat="false" customHeight="false" hidden="false" ht="12.1" outlineLevel="0" r="601">
      <c r="A601" s="21" t="n">
        <v>45882.433634259</v>
      </c>
      <c r="B601" s="22" t="s">
        <v>377</v>
      </c>
      <c r="C601" s="22" t="s">
        <v>464</v>
      </c>
      <c r="D601" s="22" t="s">
        <v>377</v>
      </c>
      <c r="E601" s="22" t="s">
        <v>377</v>
      </c>
      <c r="F601" s="22" t="s">
        <v>20</v>
      </c>
      <c r="G601" s="23" t="n">
        <v>1</v>
      </c>
      <c r="H601" s="24" t="n">
        <v>1</v>
      </c>
      <c r="I601" s="24" t="n">
        <v>20.75</v>
      </c>
      <c r="J601" s="24" t="n">
        <v>0</v>
      </c>
      <c r="K601" s="24" t="n">
        <v>-0</v>
      </c>
      <c r="L601" s="24" t="n">
        <v>-0</v>
      </c>
      <c r="M601" s="6" t="s">
        <f>=I601+J601+K601+L601</f>
      </c>
      <c r="N601" s="22"/>
      <c r="O601" s="22" t="s">
        <v>424</v>
      </c>
    </row>
    <row collapsed="false" customFormat="false" customHeight="false" hidden="false" ht="12.1" outlineLevel="0" r="602">
      <c r="A602" s="21" t="n">
        <v>45882.437650463</v>
      </c>
      <c r="B602" s="22" t="s">
        <v>377</v>
      </c>
      <c r="C602" s="22" t="s">
        <v>465</v>
      </c>
      <c r="D602" s="22" t="s">
        <v>377</v>
      </c>
      <c r="E602" s="22" t="s">
        <v>377</v>
      </c>
      <c r="F602" s="22" t="s">
        <v>20</v>
      </c>
      <c r="G602" s="23" t="n">
        <v>1</v>
      </c>
      <c r="H602" s="24" t="n">
        <v>1</v>
      </c>
      <c r="I602" s="24" t="n">
        <v>129.64</v>
      </c>
      <c r="J602" s="24" t="n">
        <v>0</v>
      </c>
      <c r="K602" s="24" t="n">
        <v>-0</v>
      </c>
      <c r="L602" s="24" t="n">
        <v>-0</v>
      </c>
      <c r="M602" s="6" t="s">
        <f>=I602+J602+K602+L602</f>
      </c>
      <c r="N602" s="22"/>
      <c r="O602" s="22" t="s">
        <v>424</v>
      </c>
    </row>
    <row collapsed="false" customFormat="false" customHeight="false" hidden="false" ht="12.1" outlineLevel="0" r="603">
      <c r="A603" s="29" t="n">
        <v>45884.800636574</v>
      </c>
      <c r="B603" s="30" t="s">
        <v>304</v>
      </c>
      <c r="C603" s="30" t="s">
        <v>457</v>
      </c>
      <c r="D603" s="30" t="s">
        <v>241</v>
      </c>
      <c r="E603" s="30" t="s">
        <v>62</v>
      </c>
      <c r="F603" s="30" t="s">
        <v>20</v>
      </c>
      <c r="G603" s="31" t="n">
        <v>-167</v>
      </c>
      <c r="H603" s="32" t="n">
        <v>101.18</v>
      </c>
      <c r="I603" s="32" t="n">
        <v>16897.06</v>
      </c>
      <c r="J603" s="32" t="n">
        <v>0</v>
      </c>
      <c r="K603" s="32" t="n">
        <v>-0</v>
      </c>
      <c r="L603" s="32" t="n">
        <v>-0</v>
      </c>
      <c r="M603" s="6" t="s">
        <f>=I603+J603+K603+L603</f>
      </c>
      <c r="N603" s="30"/>
      <c r="O603" s="30" t="s">
        <v>424</v>
      </c>
    </row>
    <row collapsed="false" customFormat="false" customHeight="false" hidden="false" ht="12.1" outlineLevel="0" r="604">
      <c r="A604" s="20" t="n">
        <v>45884.825532407</v>
      </c>
      <c r="B604" s="16" t="s">
        <v>35</v>
      </c>
      <c r="C604" s="16" t="s">
        <v>429</v>
      </c>
      <c r="D604" s="16" t="s">
        <v>240</v>
      </c>
      <c r="E604" s="16" t="s">
        <v>18</v>
      </c>
      <c r="F604" s="16" t="s">
        <v>20</v>
      </c>
      <c r="G604" s="7" t="n">
        <v>5</v>
      </c>
      <c r="H604" s="6" t="n">
        <v>3019.5</v>
      </c>
      <c r="I604" s="6" t="n">
        <v>-15097.5</v>
      </c>
      <c r="J604" s="6" t="n">
        <v>-0</v>
      </c>
      <c r="K604" s="6" t="n">
        <v>-7.55</v>
      </c>
      <c r="L604" s="6" t="n">
        <v>-0</v>
      </c>
      <c r="M604" s="6" t="s">
        <f>=I604+J604+K604+L604</f>
      </c>
      <c r="N604" s="16"/>
      <c r="O604" s="16" t="s">
        <v>424</v>
      </c>
    </row>
    <row collapsed="false" customFormat="false" customHeight="false" hidden="false" ht="12.1" outlineLevel="0" r="605">
      <c r="A605" s="20" t="n">
        <v>45884.82625</v>
      </c>
      <c r="B605" s="16" t="s">
        <v>27</v>
      </c>
      <c r="C605" s="16" t="s">
        <v>431</v>
      </c>
      <c r="D605" s="16" t="s">
        <v>240</v>
      </c>
      <c r="E605" s="16" t="s">
        <v>18</v>
      </c>
      <c r="F605" s="16" t="s">
        <v>20</v>
      </c>
      <c r="G605" s="7" t="n">
        <v>13</v>
      </c>
      <c r="H605" s="6" t="n">
        <v>133.88</v>
      </c>
      <c r="I605" s="6" t="n">
        <v>-1740.44</v>
      </c>
      <c r="J605" s="6" t="n">
        <v>-0</v>
      </c>
      <c r="K605" s="6" t="n">
        <v>-0.87</v>
      </c>
      <c r="L605" s="6" t="n">
        <v>-0</v>
      </c>
      <c r="M605" s="6" t="s">
        <f>=I605+J605+K605+L605</f>
      </c>
      <c r="N605" s="16"/>
      <c r="O605" s="16" t="s">
        <v>424</v>
      </c>
    </row>
    <row collapsed="false" customFormat="false" customHeight="false" hidden="false" ht="12.1" outlineLevel="0" r="606">
      <c r="A606" s="21" t="n">
        <v>45885.393252315</v>
      </c>
      <c r="B606" s="22" t="s">
        <v>363</v>
      </c>
      <c r="C606" s="22" t="s">
        <v>144</v>
      </c>
      <c r="D606" s="22" t="s">
        <v>363</v>
      </c>
      <c r="E606" s="22" t="s">
        <v>363</v>
      </c>
      <c r="F606" s="22" t="s">
        <v>20</v>
      </c>
      <c r="G606" s="23" t="n">
        <v>1</v>
      </c>
      <c r="H606" s="24" t="n">
        <v>1</v>
      </c>
      <c r="I606" s="24" t="n">
        <v>21</v>
      </c>
      <c r="J606" s="24" t="n">
        <v>0</v>
      </c>
      <c r="K606" s="24" t="n">
        <v>-0</v>
      </c>
      <c r="L606" s="24" t="n">
        <v>-0</v>
      </c>
      <c r="M606" s="6" t="s">
        <f>=I606+J606+K606+L606</f>
      </c>
      <c r="N606" s="22"/>
      <c r="O606" s="22" t="s">
        <v>424</v>
      </c>
    </row>
    <row collapsed="false" customFormat="false" customHeight="false" hidden="false" ht="12.1" outlineLevel="0" r="607">
      <c r="A607" s="20" t="n">
        <v>45885.740497685</v>
      </c>
      <c r="B607" s="16" t="s">
        <v>27</v>
      </c>
      <c r="C607" s="16" t="s">
        <v>431</v>
      </c>
      <c r="D607" s="16" t="s">
        <v>240</v>
      </c>
      <c r="E607" s="16" t="s">
        <v>18</v>
      </c>
      <c r="F607" s="16" t="s">
        <v>20</v>
      </c>
      <c r="G607" s="7" t="n">
        <v>1</v>
      </c>
      <c r="H607" s="6" t="n">
        <v>130.68</v>
      </c>
      <c r="I607" s="6" t="n">
        <v>-130.68</v>
      </c>
      <c r="J607" s="6" t="n">
        <v>-0</v>
      </c>
      <c r="K607" s="6" t="n">
        <v>-0.07</v>
      </c>
      <c r="L607" s="6" t="n">
        <v>-0</v>
      </c>
      <c r="M607" s="6" t="s">
        <f>=I607+J607+K607+L607</f>
      </c>
      <c r="N607" s="16"/>
      <c r="O607" s="16" t="s">
        <v>424</v>
      </c>
    </row>
    <row collapsed="false" customFormat="false" customHeight="false" hidden="false" ht="12.1" outlineLevel="0" r="608">
      <c r="A608" s="20" t="n">
        <v>45887.64974537</v>
      </c>
      <c r="B608" s="16" t="s">
        <v>274</v>
      </c>
      <c r="C608" s="16" t="s">
        <v>409</v>
      </c>
      <c r="D608" s="16" t="s">
        <v>240</v>
      </c>
      <c r="E608" s="16" t="s">
        <v>18</v>
      </c>
      <c r="F608" s="16" t="s">
        <v>20</v>
      </c>
      <c r="G608" s="7" t="n">
        <v>1</v>
      </c>
      <c r="H608" s="6" t="n">
        <v>315.22</v>
      </c>
      <c r="I608" s="6" t="n">
        <v>-315.22</v>
      </c>
      <c r="J608" s="6" t="n">
        <v>-0</v>
      </c>
      <c r="K608" s="6" t="n">
        <v>-0</v>
      </c>
      <c r="L608" s="6" t="n">
        <v>-0</v>
      </c>
      <c r="M608" s="6" t="s">
        <f>=I608+J608+K608+L608</f>
      </c>
      <c r="N608" s="16"/>
      <c r="O608" s="16" t="s">
        <v>424</v>
      </c>
    </row>
    <row collapsed="false" customFormat="false" customHeight="false" hidden="false" ht="12.1" outlineLevel="0" r="609">
      <c r="A609" s="33" t="n">
        <v>45887.649756944</v>
      </c>
      <c r="B609" s="34" t="s">
        <v>425</v>
      </c>
      <c r="C609" s="34" t="s">
        <v>466</v>
      </c>
      <c r="D609" s="34" t="s">
        <v>425</v>
      </c>
      <c r="E609" s="34" t="s">
        <v>425</v>
      </c>
      <c r="F609" s="34" t="s">
        <v>20</v>
      </c>
      <c r="G609" s="35" t="n">
        <v>1</v>
      </c>
      <c r="H609" s="36" t="n">
        <v>-1</v>
      </c>
      <c r="I609" s="36" t="n">
        <v>-0.16</v>
      </c>
      <c r="J609" s="36" t="n">
        <v>0</v>
      </c>
      <c r="K609" s="36" t="n">
        <v>-0</v>
      </c>
      <c r="L609" s="36" t="n">
        <v>-0</v>
      </c>
      <c r="M609" s="6" t="s">
        <f>=I609+J609+K609+L609</f>
      </c>
      <c r="N609" s="34"/>
      <c r="O609" s="34" t="s">
        <v>424</v>
      </c>
    </row>
    <row collapsed="false" customFormat="false" customHeight="false" hidden="false" ht="12.1" outlineLevel="0" r="610">
      <c r="A610" s="21" t="n">
        <v>45887.650358796</v>
      </c>
      <c r="B610" s="22" t="s">
        <v>363</v>
      </c>
      <c r="C610" s="22" t="s">
        <v>144</v>
      </c>
      <c r="D610" s="22" t="s">
        <v>363</v>
      </c>
      <c r="E610" s="22" t="s">
        <v>363</v>
      </c>
      <c r="F610" s="22" t="s">
        <v>20</v>
      </c>
      <c r="G610" s="23" t="n">
        <v>1</v>
      </c>
      <c r="H610" s="24" t="n">
        <v>1</v>
      </c>
      <c r="I610" s="24" t="n">
        <v>100</v>
      </c>
      <c r="J610" s="24" t="n">
        <v>0</v>
      </c>
      <c r="K610" s="24" t="n">
        <v>-0</v>
      </c>
      <c r="L610" s="24" t="n">
        <v>-0</v>
      </c>
      <c r="M610" s="6" t="s">
        <f>=I610+J610+K610+L610</f>
      </c>
      <c r="N610" s="22"/>
      <c r="O610" s="22" t="s">
        <v>424</v>
      </c>
    </row>
    <row collapsed="false" customFormat="false" customHeight="false" hidden="false" ht="12.1" outlineLevel="0" r="611">
      <c r="A611" s="21" t="n">
        <v>45895.526979167</v>
      </c>
      <c r="B611" s="22" t="s">
        <v>363</v>
      </c>
      <c r="C611" s="22" t="s">
        <v>144</v>
      </c>
      <c r="D611" s="22" t="s">
        <v>363</v>
      </c>
      <c r="E611" s="22" t="s">
        <v>363</v>
      </c>
      <c r="F611" s="22" t="s">
        <v>20</v>
      </c>
      <c r="G611" s="23" t="n">
        <v>1</v>
      </c>
      <c r="H611" s="24" t="n">
        <v>1</v>
      </c>
      <c r="I611" s="24" t="n">
        <v>1000</v>
      </c>
      <c r="J611" s="24" t="n">
        <v>0</v>
      </c>
      <c r="K611" s="24" t="n">
        <v>-0</v>
      </c>
      <c r="L611" s="24" t="n">
        <v>-0</v>
      </c>
      <c r="M611" s="6" t="s">
        <f>=I611+J611+K611+L611</f>
      </c>
      <c r="N611" s="22"/>
      <c r="O611" s="22" t="s">
        <v>424</v>
      </c>
    </row>
    <row collapsed="false" customFormat="false" customHeight="false" hidden="false" ht="12.1" outlineLevel="0" r="612">
      <c r="A612" s="21" t="n">
        <v>45896</v>
      </c>
      <c r="B612" s="22" t="s">
        <v>363</v>
      </c>
      <c r="C612" s="22" t="s">
        <v>124</v>
      </c>
      <c r="D612" s="22" t="s">
        <v>363</v>
      </c>
      <c r="E612" s="22" t="s">
        <v>363</v>
      </c>
      <c r="F612" s="22" t="s">
        <v>20</v>
      </c>
      <c r="G612" s="23" t="n">
        <v>1</v>
      </c>
      <c r="H612" s="24" t="n">
        <v>5000</v>
      </c>
      <c r="I612" s="24" t="n">
        <v>5000</v>
      </c>
      <c r="J612" s="24" t="n">
        <v>0</v>
      </c>
      <c r="K612" s="24" t="n">
        <v>-0</v>
      </c>
      <c r="L612" s="24" t="n">
        <v>-0</v>
      </c>
      <c r="M612" s="6" t="s">
        <f>=I612+J612+K612+L612</f>
      </c>
      <c r="N612" s="22"/>
      <c r="O612" s="22" t="s">
        <v>467</v>
      </c>
    </row>
    <row collapsed="false" customFormat="false" customHeight="false" hidden="false" ht="12.1" outlineLevel="0" r="613">
      <c r="A613" s="21" t="n">
        <v>45896</v>
      </c>
      <c r="B613" s="22" t="s">
        <v>363</v>
      </c>
      <c r="C613" s="22" t="s">
        <v>124</v>
      </c>
      <c r="D613" s="22" t="s">
        <v>363</v>
      </c>
      <c r="E613" s="22" t="s">
        <v>363</v>
      </c>
      <c r="F613" s="22" t="s">
        <v>20</v>
      </c>
      <c r="G613" s="23" t="n">
        <v>1</v>
      </c>
      <c r="H613" s="24" t="n">
        <v>200</v>
      </c>
      <c r="I613" s="24" t="n">
        <v>200</v>
      </c>
      <c r="J613" s="24" t="n">
        <v>0</v>
      </c>
      <c r="K613" s="24" t="n">
        <v>-0</v>
      </c>
      <c r="L613" s="24" t="n">
        <v>-0</v>
      </c>
      <c r="M613" s="6" t="s">
        <f>=I613+J613+K613+L613</f>
      </c>
      <c r="N613" s="22"/>
      <c r="O613" s="22" t="s">
        <v>467</v>
      </c>
    </row>
    <row collapsed="false" customFormat="false" customHeight="false" hidden="false" ht="12.1" outlineLevel="0" r="614">
      <c r="A614" s="29" t="n">
        <v>45896.595659722</v>
      </c>
      <c r="B614" s="30" t="s">
        <v>27</v>
      </c>
      <c r="C614" s="30" t="s">
        <v>431</v>
      </c>
      <c r="D614" s="30" t="s">
        <v>241</v>
      </c>
      <c r="E614" s="30" t="s">
        <v>18</v>
      </c>
      <c r="F614" s="30" t="s">
        <v>20</v>
      </c>
      <c r="G614" s="31" t="n">
        <v>-14</v>
      </c>
      <c r="H614" s="32" t="n">
        <v>136.7</v>
      </c>
      <c r="I614" s="32" t="n">
        <v>1913.8</v>
      </c>
      <c r="J614" s="32" t="n">
        <v>0</v>
      </c>
      <c r="K614" s="32" t="n">
        <v>-0.96</v>
      </c>
      <c r="L614" s="32" t="n">
        <v>-0</v>
      </c>
      <c r="M614" s="6" t="s">
        <f>=I614+J614+K614+L614</f>
      </c>
      <c r="N614" s="30"/>
      <c r="O614" s="30" t="s">
        <v>424</v>
      </c>
    </row>
    <row collapsed="false" customFormat="false" customHeight="false" hidden="false" ht="12.1" outlineLevel="0" r="615">
      <c r="A615" s="20" t="n">
        <v>45896.597280093</v>
      </c>
      <c r="B615" s="16" t="s">
        <v>306</v>
      </c>
      <c r="C615" s="16" t="s">
        <v>468</v>
      </c>
      <c r="D615" s="16" t="s">
        <v>240</v>
      </c>
      <c r="E615" s="16" t="s">
        <v>82</v>
      </c>
      <c r="F615" s="16" t="s">
        <v>20</v>
      </c>
      <c r="G615" s="7" t="n">
        <v>2</v>
      </c>
      <c r="H615" s="6" t="n">
        <v>100.09</v>
      </c>
      <c r="I615" s="6" t="n">
        <v>-2001.8</v>
      </c>
      <c r="J615" s="6" t="n">
        <v>-7.5599999999999</v>
      </c>
      <c r="K615" s="6" t="n">
        <v>-1</v>
      </c>
      <c r="L615" s="6" t="n">
        <v>-0</v>
      </c>
      <c r="M615" s="6" t="s">
        <f>=I615+J615+K615+L615</f>
      </c>
      <c r="N615" s="16"/>
      <c r="O615" s="16" t="s">
        <v>424</v>
      </c>
    </row>
    <row collapsed="false" customFormat="false" customHeight="false" hidden="false" ht="12.1" outlineLevel="0" r="616">
      <c r="A616" s="20" t="n">
        <v>45896.646458333</v>
      </c>
      <c r="B616" s="16" t="s">
        <v>307</v>
      </c>
      <c r="C616" s="16" t="s">
        <v>469</v>
      </c>
      <c r="D616" s="16" t="s">
        <v>240</v>
      </c>
      <c r="E616" s="16" t="s">
        <v>62</v>
      </c>
      <c r="F616" s="16" t="s">
        <v>20</v>
      </c>
      <c r="G616" s="7" t="n">
        <v>5</v>
      </c>
      <c r="H616" s="6" t="n">
        <v>1023.8</v>
      </c>
      <c r="I616" s="6" t="n">
        <v>-5119</v>
      </c>
      <c r="J616" s="6" t="n">
        <v>-0</v>
      </c>
      <c r="K616" s="6" t="n">
        <v>-0</v>
      </c>
      <c r="L616" s="6" t="n">
        <v>-1.53</v>
      </c>
      <c r="M616" s="6" t="s">
        <f>=I616+J616+K616+L616</f>
      </c>
      <c r="N616" s="16"/>
      <c r="O616" s="16" t="s">
        <v>467</v>
      </c>
    </row>
    <row collapsed="false" customFormat="false" customHeight="false" hidden="false" ht="12.1" outlineLevel="0" r="617">
      <c r="A617" s="29" t="n">
        <v>45896.949074074</v>
      </c>
      <c r="B617" s="30" t="s">
        <v>274</v>
      </c>
      <c r="C617" s="30" t="s">
        <v>409</v>
      </c>
      <c r="D617" s="30" t="s">
        <v>241</v>
      </c>
      <c r="E617" s="30" t="s">
        <v>18</v>
      </c>
      <c r="F617" s="30" t="s">
        <v>20</v>
      </c>
      <c r="G617" s="31" t="n">
        <v>-1</v>
      </c>
      <c r="H617" s="32" t="n">
        <v>310.37</v>
      </c>
      <c r="I617" s="32" t="n">
        <v>310.37</v>
      </c>
      <c r="J617" s="32" t="n">
        <v>0</v>
      </c>
      <c r="K617" s="32" t="n">
        <v>-0</v>
      </c>
      <c r="L617" s="32" t="n">
        <v>-0</v>
      </c>
      <c r="M617" s="6" t="s">
        <f>=I617+J617+K617+L617</f>
      </c>
      <c r="N617" s="30"/>
      <c r="O617" s="30" t="s">
        <v>424</v>
      </c>
    </row>
    <row collapsed="false" customFormat="false" customHeight="false" hidden="false" ht="12.1" outlineLevel="0" r="618">
      <c r="A618" s="33" t="n">
        <v>45896.949085648</v>
      </c>
      <c r="B618" s="34" t="s">
        <v>425</v>
      </c>
      <c r="C618" s="34" t="s">
        <v>466</v>
      </c>
      <c r="D618" s="34" t="s">
        <v>425</v>
      </c>
      <c r="E618" s="34" t="s">
        <v>425</v>
      </c>
      <c r="F618" s="34" t="s">
        <v>20</v>
      </c>
      <c r="G618" s="35" t="n">
        <v>1</v>
      </c>
      <c r="H618" s="36" t="n">
        <v>-1</v>
      </c>
      <c r="I618" s="36" t="n">
        <v>-0.16</v>
      </c>
      <c r="J618" s="36" t="n">
        <v>0</v>
      </c>
      <c r="K618" s="36" t="n">
        <v>-0</v>
      </c>
      <c r="L618" s="36" t="n">
        <v>-0</v>
      </c>
      <c r="M618" s="6" t="s">
        <f>=I618+J618+K618+L618</f>
      </c>
      <c r="N618" s="34"/>
      <c r="O618" s="34" t="s">
        <v>424</v>
      </c>
    </row>
    <row collapsed="false" customFormat="false" customHeight="false" hidden="false" ht="12.1" outlineLevel="0" r="619">
      <c r="A619" s="20" t="n">
        <v>45896.949884259</v>
      </c>
      <c r="B619" s="16" t="s">
        <v>306</v>
      </c>
      <c r="C619" s="16" t="s">
        <v>468</v>
      </c>
      <c r="D619" s="16" t="s">
        <v>240</v>
      </c>
      <c r="E619" s="16" t="s">
        <v>82</v>
      </c>
      <c r="F619" s="16" t="s">
        <v>20</v>
      </c>
      <c r="G619" s="7" t="n">
        <v>1</v>
      </c>
      <c r="H619" s="6" t="n">
        <v>100.04</v>
      </c>
      <c r="I619" s="6" t="n">
        <v>-1000.4</v>
      </c>
      <c r="J619" s="6" t="n">
        <v>-3.78</v>
      </c>
      <c r="K619" s="6" t="n">
        <v>-0.5</v>
      </c>
      <c r="L619" s="6" t="n">
        <v>-0</v>
      </c>
      <c r="M619" s="6" t="s">
        <f>=I619+J619+K619+L619</f>
      </c>
      <c r="N619" s="16"/>
      <c r="O619" s="16" t="s">
        <v>424</v>
      </c>
    </row>
    <row collapsed="false" customFormat="false" customHeight="false" hidden="false" ht="12.1" outlineLevel="0" r="620">
      <c r="A620" s="21" t="n">
        <v>45897.67125</v>
      </c>
      <c r="B620" s="22" t="s">
        <v>377</v>
      </c>
      <c r="C620" s="22" t="s">
        <v>470</v>
      </c>
      <c r="D620" s="22" t="s">
        <v>377</v>
      </c>
      <c r="E620" s="22" t="s">
        <v>377</v>
      </c>
      <c r="F620" s="22" t="s">
        <v>20</v>
      </c>
      <c r="G620" s="23" t="n">
        <v>1</v>
      </c>
      <c r="H620" s="24" t="n">
        <v>1</v>
      </c>
      <c r="I620" s="24" t="n">
        <v>209.6</v>
      </c>
      <c r="J620" s="24" t="n">
        <v>0</v>
      </c>
      <c r="K620" s="24" t="n">
        <v>-0</v>
      </c>
      <c r="L620" s="24" t="n">
        <v>-0</v>
      </c>
      <c r="M620" s="6" t="s">
        <f>=I620+J620+K620+L620</f>
      </c>
      <c r="N620" s="22"/>
      <c r="O620" s="22" t="s">
        <v>424</v>
      </c>
    </row>
    <row collapsed="false" customFormat="false" customHeight="false" hidden="false" ht="12.1" outlineLevel="0" r="621">
      <c r="A621" s="21" t="n">
        <v>45904.401388889</v>
      </c>
      <c r="B621" s="22" t="s">
        <v>363</v>
      </c>
      <c r="C621" s="22" t="s">
        <v>164</v>
      </c>
      <c r="D621" s="22" t="s">
        <v>363</v>
      </c>
      <c r="E621" s="22" t="s">
        <v>363</v>
      </c>
      <c r="F621" s="22" t="s">
        <v>20</v>
      </c>
      <c r="G621" s="23" t="n">
        <v>1838.52</v>
      </c>
      <c r="H621" s="24" t="n">
        <v>1</v>
      </c>
      <c r="I621" s="24" t="n">
        <v>1838.52</v>
      </c>
      <c r="J621" s="24" t="n">
        <v>0</v>
      </c>
      <c r="K621" s="24" t="n">
        <v>-0</v>
      </c>
      <c r="L621" s="24" t="n">
        <v>-0</v>
      </c>
      <c r="M621" s="6" t="s">
        <f>=I621+J621+K621+L621</f>
      </c>
      <c r="N621" s="22"/>
      <c r="O621" s="22" t="s">
        <v>471</v>
      </c>
    </row>
    <row collapsed="false" customFormat="false" customHeight="false" hidden="false" ht="12.1" outlineLevel="0" r="622">
      <c r="A622" s="21" t="n">
        <v>45904.961226852</v>
      </c>
      <c r="B622" s="22" t="s">
        <v>363</v>
      </c>
      <c r="C622" s="22" t="s">
        <v>165</v>
      </c>
      <c r="D622" s="22" t="s">
        <v>363</v>
      </c>
      <c r="E622" s="22" t="s">
        <v>363</v>
      </c>
      <c r="F622" s="22" t="s">
        <v>20</v>
      </c>
      <c r="G622" s="23" t="n">
        <v>1</v>
      </c>
      <c r="H622" s="24" t="n">
        <v>300</v>
      </c>
      <c r="I622" s="24" t="n">
        <v>300</v>
      </c>
      <c r="J622" s="24" t="n">
        <v>0</v>
      </c>
      <c r="K622" s="24" t="n">
        <v>-0</v>
      </c>
      <c r="L622" s="24" t="n">
        <v>-0</v>
      </c>
      <c r="M622" s="6" t="s">
        <f>=I622+J622+K622+L622</f>
      </c>
      <c r="N622" s="22"/>
      <c r="O622" s="22" t="s">
        <v>471</v>
      </c>
    </row>
    <row collapsed="false" customFormat="false" customHeight="false" hidden="false" ht="12.1" outlineLevel="0" r="623">
      <c r="A623" s="21" t="n">
        <v>45904.961793981</v>
      </c>
      <c r="B623" s="22" t="s">
        <v>363</v>
      </c>
      <c r="C623" s="22" t="s">
        <v>165</v>
      </c>
      <c r="D623" s="22" t="s">
        <v>363</v>
      </c>
      <c r="E623" s="22" t="s">
        <v>363</v>
      </c>
      <c r="F623" s="22" t="s">
        <v>20</v>
      </c>
      <c r="G623" s="23" t="n">
        <v>1</v>
      </c>
      <c r="H623" s="24" t="n">
        <v>400</v>
      </c>
      <c r="I623" s="24" t="n">
        <v>400</v>
      </c>
      <c r="J623" s="24" t="n">
        <v>0</v>
      </c>
      <c r="K623" s="24" t="n">
        <v>-0</v>
      </c>
      <c r="L623" s="24" t="n">
        <v>-0</v>
      </c>
      <c r="M623" s="6" t="s">
        <f>=I623+J623+K623+L623</f>
      </c>
      <c r="N623" s="22"/>
      <c r="O623" s="22" t="s">
        <v>471</v>
      </c>
    </row>
    <row collapsed="false" customFormat="false" customHeight="false" hidden="false" ht="12.1" outlineLevel="0" r="624">
      <c r="A624" s="20" t="n">
        <v>45905.449479167</v>
      </c>
      <c r="B624" s="16" t="s">
        <v>69</v>
      </c>
      <c r="C624" s="16" t="s">
        <v>472</v>
      </c>
      <c r="D624" s="16" t="s">
        <v>240</v>
      </c>
      <c r="E624" s="16" t="s">
        <v>62</v>
      </c>
      <c r="F624" s="16" t="s">
        <v>20</v>
      </c>
      <c r="G624" s="7" t="n">
        <v>629</v>
      </c>
      <c r="H624" s="6" t="n">
        <v>1.1021</v>
      </c>
      <c r="I624" s="6" t="n">
        <v>-693.22</v>
      </c>
      <c r="J624" s="6" t="n">
        <v>-0</v>
      </c>
      <c r="K624" s="6" t="n">
        <v>-0</v>
      </c>
      <c r="L624" s="6" t="n">
        <v>-0</v>
      </c>
      <c r="M624" s="6" t="s">
        <f>=I624+J624+K624+L624</f>
      </c>
      <c r="N624" s="16"/>
      <c r="O624" s="16" t="s">
        <v>471</v>
      </c>
    </row>
    <row collapsed="false" customFormat="false" customHeight="false" hidden="false" ht="12.1" outlineLevel="0" r="625">
      <c r="A625" s="20" t="n">
        <v>45905.5228125</v>
      </c>
      <c r="B625" s="16" t="s">
        <v>69</v>
      </c>
      <c r="C625" s="16" t="s">
        <v>472</v>
      </c>
      <c r="D625" s="16" t="s">
        <v>240</v>
      </c>
      <c r="E625" s="16" t="s">
        <v>62</v>
      </c>
      <c r="F625" s="16" t="s">
        <v>20</v>
      </c>
      <c r="G625" s="7" t="n">
        <v>6</v>
      </c>
      <c r="H625" s="6" t="n">
        <v>1.1019</v>
      </c>
      <c r="I625" s="6" t="n">
        <v>-6.61</v>
      </c>
      <c r="J625" s="6" t="n">
        <v>-0</v>
      </c>
      <c r="K625" s="6" t="n">
        <v>-0</v>
      </c>
      <c r="L625" s="6" t="n">
        <v>-0</v>
      </c>
      <c r="M625" s="6" t="s">
        <f>=I625+J625+K625+L625</f>
      </c>
      <c r="N625" s="16"/>
      <c r="O625" s="16" t="s">
        <v>471</v>
      </c>
    </row>
    <row collapsed="false" customFormat="false" customHeight="false" hidden="false" ht="12.1" outlineLevel="0" r="626">
      <c r="A626" s="21" t="n">
        <v>45908.36630787</v>
      </c>
      <c r="B626" s="22" t="s">
        <v>363</v>
      </c>
      <c r="C626" s="22" t="s">
        <v>165</v>
      </c>
      <c r="D626" s="22" t="s">
        <v>363</v>
      </c>
      <c r="E626" s="22" t="s">
        <v>363</v>
      </c>
      <c r="F626" s="22" t="s">
        <v>20</v>
      </c>
      <c r="G626" s="23" t="n">
        <v>1</v>
      </c>
      <c r="H626" s="24" t="n">
        <v>100</v>
      </c>
      <c r="I626" s="24" t="n">
        <v>100</v>
      </c>
      <c r="J626" s="24" t="n">
        <v>0</v>
      </c>
      <c r="K626" s="24" t="n">
        <v>-0</v>
      </c>
      <c r="L626" s="24" t="n">
        <v>-0</v>
      </c>
      <c r="M626" s="6" t="s">
        <f>=I626+J626+K626+L626</f>
      </c>
      <c r="N626" s="22"/>
      <c r="O626" s="22" t="s">
        <v>471</v>
      </c>
    </row>
    <row collapsed="false" customFormat="false" customHeight="false" hidden="false" ht="12.1" outlineLevel="0" r="627">
      <c r="A627" s="20" t="n">
        <v>45908.431678241</v>
      </c>
      <c r="B627" s="16" t="s">
        <v>69</v>
      </c>
      <c r="C627" s="16" t="s">
        <v>472</v>
      </c>
      <c r="D627" s="16" t="s">
        <v>240</v>
      </c>
      <c r="E627" s="16" t="s">
        <v>62</v>
      </c>
      <c r="F627" s="16" t="s">
        <v>20</v>
      </c>
      <c r="G627" s="7" t="n">
        <v>89</v>
      </c>
      <c r="H627" s="6" t="n">
        <v>1.1028</v>
      </c>
      <c r="I627" s="6" t="n">
        <v>-98.15</v>
      </c>
      <c r="J627" s="6" t="n">
        <v>-0</v>
      </c>
      <c r="K627" s="6" t="n">
        <v>-0</v>
      </c>
      <c r="L627" s="6" t="n">
        <v>-0</v>
      </c>
      <c r="M627" s="6" t="s">
        <f>=I627+J627+K627+L627</f>
      </c>
      <c r="N627" s="16"/>
      <c r="O627" s="16" t="s">
        <v>471</v>
      </c>
    </row>
    <row collapsed="false" customFormat="false" customHeight="false" hidden="false" ht="12.1" outlineLevel="0" r="628">
      <c r="A628" s="20" t="n">
        <v>45908.531875</v>
      </c>
      <c r="B628" s="16" t="s">
        <v>69</v>
      </c>
      <c r="C628" s="16" t="s">
        <v>472</v>
      </c>
      <c r="D628" s="16" t="s">
        <v>240</v>
      </c>
      <c r="E628" s="16" t="s">
        <v>62</v>
      </c>
      <c r="F628" s="16" t="s">
        <v>20</v>
      </c>
      <c r="G628" s="7" t="n">
        <v>1</v>
      </c>
      <c r="H628" s="6" t="n">
        <v>1.1023</v>
      </c>
      <c r="I628" s="6" t="n">
        <v>-1.1</v>
      </c>
      <c r="J628" s="6" t="n">
        <v>-0</v>
      </c>
      <c r="K628" s="6" t="n">
        <v>-0</v>
      </c>
      <c r="L628" s="6" t="n">
        <v>-0</v>
      </c>
      <c r="M628" s="6" t="s">
        <f>=I628+J628+K628+L628</f>
      </c>
      <c r="N628" s="16"/>
      <c r="O628" s="16" t="s">
        <v>471</v>
      </c>
    </row>
    <row collapsed="false" customFormat="false" customHeight="false" hidden="false" ht="12.1" outlineLevel="0" r="629">
      <c r="A629" s="29" t="n">
        <v>45909.424641204</v>
      </c>
      <c r="B629" s="30" t="s">
        <v>35</v>
      </c>
      <c r="C629" s="30" t="s">
        <v>429</v>
      </c>
      <c r="D629" s="30" t="s">
        <v>241</v>
      </c>
      <c r="E629" s="30" t="s">
        <v>18</v>
      </c>
      <c r="F629" s="30" t="s">
        <v>20</v>
      </c>
      <c r="G629" s="31" t="n">
        <v>-5</v>
      </c>
      <c r="H629" s="32" t="n">
        <v>2965</v>
      </c>
      <c r="I629" s="32" t="n">
        <v>14825</v>
      </c>
      <c r="J629" s="32" t="n">
        <v>0</v>
      </c>
      <c r="K629" s="32" t="n">
        <v>-7.42</v>
      </c>
      <c r="L629" s="32" t="n">
        <v>-0</v>
      </c>
      <c r="M629" s="6" t="s">
        <f>=I629+J629+K629+L629</f>
      </c>
      <c r="N629" s="30"/>
      <c r="O629" s="30" t="s">
        <v>424</v>
      </c>
    </row>
    <row collapsed="false" customFormat="false" customHeight="false" hidden="false" ht="12.1" outlineLevel="0" r="630">
      <c r="A630" s="20" t="n">
        <v>45909.431423611</v>
      </c>
      <c r="B630" s="16" t="s">
        <v>308</v>
      </c>
      <c r="C630" s="16" t="s">
        <v>473</v>
      </c>
      <c r="D630" s="16" t="s">
        <v>240</v>
      </c>
      <c r="E630" s="16" t="s">
        <v>82</v>
      </c>
      <c r="F630" s="16" t="s">
        <v>20</v>
      </c>
      <c r="G630" s="7" t="n">
        <v>9</v>
      </c>
      <c r="H630" s="6" t="n">
        <v>101.25</v>
      </c>
      <c r="I630" s="6" t="n">
        <v>-9112.5</v>
      </c>
      <c r="J630" s="6" t="n">
        <v>-69.030000000001</v>
      </c>
      <c r="K630" s="6" t="n">
        <v>-4.56</v>
      </c>
      <c r="L630" s="6" t="n">
        <v>-0</v>
      </c>
      <c r="M630" s="6" t="s">
        <f>=I630+J630+K630+L630</f>
      </c>
      <c r="N630" s="16"/>
      <c r="O630" s="16" t="s">
        <v>424</v>
      </c>
    </row>
    <row collapsed="false" customFormat="false" customHeight="false" hidden="false" ht="12.1" outlineLevel="0" r="631">
      <c r="A631" s="20" t="n">
        <v>45909.431724537</v>
      </c>
      <c r="B631" s="16" t="s">
        <v>306</v>
      </c>
      <c r="C631" s="16" t="s">
        <v>468</v>
      </c>
      <c r="D631" s="16" t="s">
        <v>240</v>
      </c>
      <c r="E631" s="16" t="s">
        <v>82</v>
      </c>
      <c r="F631" s="16" t="s">
        <v>20</v>
      </c>
      <c r="G631" s="7" t="n">
        <v>1</v>
      </c>
      <c r="H631" s="6" t="n">
        <v>100.5</v>
      </c>
      <c r="I631" s="6" t="n">
        <v>-1005</v>
      </c>
      <c r="J631" s="6" t="n">
        <v>-11.97</v>
      </c>
      <c r="K631" s="6" t="n">
        <v>-0.5</v>
      </c>
      <c r="L631" s="6" t="n">
        <v>-0</v>
      </c>
      <c r="M631" s="6" t="s">
        <f>=I631+J631+K631+L631</f>
      </c>
      <c r="N631" s="16"/>
      <c r="O631" s="16" t="s">
        <v>424</v>
      </c>
    </row>
    <row collapsed="false" customFormat="false" customHeight="false" hidden="false" ht="12.1" outlineLevel="0" r="632">
      <c r="A632" s="21" t="n">
        <v>45911</v>
      </c>
      <c r="B632" s="22" t="s">
        <v>377</v>
      </c>
      <c r="C632" s="22" t="s">
        <v>474</v>
      </c>
      <c r="D632" s="22" t="s">
        <v>377</v>
      </c>
      <c r="E632" s="22" t="s">
        <v>377</v>
      </c>
      <c r="F632" s="22" t="s">
        <v>20</v>
      </c>
      <c r="G632" s="23" t="n">
        <v>1</v>
      </c>
      <c r="H632" s="24" t="n">
        <v>46.59</v>
      </c>
      <c r="I632" s="24" t="n">
        <v>46.59</v>
      </c>
      <c r="J632" s="24" t="n">
        <v>0</v>
      </c>
      <c r="K632" s="24" t="n">
        <v>-0</v>
      </c>
      <c r="L632" s="24" t="n">
        <v>-0</v>
      </c>
      <c r="M632" s="6" t="s">
        <f>=I632+J632+K632+L632</f>
      </c>
      <c r="N632" s="22"/>
      <c r="O632" s="22" t="s">
        <v>467</v>
      </c>
    </row>
    <row collapsed="false" customFormat="false" customHeight="false" hidden="false" ht="12.1" outlineLevel="0" r="633">
      <c r="A633" s="20" t="n">
        <v>45911.433576389</v>
      </c>
      <c r="B633" s="16" t="s">
        <v>309</v>
      </c>
      <c r="C633" s="16" t="s">
        <v>475</v>
      </c>
      <c r="D633" s="16" t="s">
        <v>240</v>
      </c>
      <c r="E633" s="16" t="s">
        <v>62</v>
      </c>
      <c r="F633" s="16" t="s">
        <v>20</v>
      </c>
      <c r="G633" s="7" t="n">
        <v>2</v>
      </c>
      <c r="H633" s="6" t="n">
        <v>1.8174</v>
      </c>
      <c r="I633" s="6" t="n">
        <v>-3.63</v>
      </c>
      <c r="J633" s="6" t="n">
        <v>-0</v>
      </c>
      <c r="K633" s="6" t="n">
        <v>-0</v>
      </c>
      <c r="L633" s="6" t="n">
        <v>-0</v>
      </c>
      <c r="M633" s="6" t="s">
        <f>=I633+J633+K633+L633</f>
      </c>
      <c r="N633" s="16"/>
      <c r="O633" s="16" t="s">
        <v>471</v>
      </c>
    </row>
    <row collapsed="false" customFormat="false" customHeight="false" hidden="false" ht="12.1" outlineLevel="0" r="634">
      <c r="A634" s="21" t="n">
        <v>45915.367766204</v>
      </c>
      <c r="B634" s="22" t="s">
        <v>363</v>
      </c>
      <c r="C634" s="22" t="s">
        <v>165</v>
      </c>
      <c r="D634" s="22" t="s">
        <v>363</v>
      </c>
      <c r="E634" s="22" t="s">
        <v>363</v>
      </c>
      <c r="F634" s="22" t="s">
        <v>20</v>
      </c>
      <c r="G634" s="23" t="n">
        <v>1</v>
      </c>
      <c r="H634" s="24" t="n">
        <v>100</v>
      </c>
      <c r="I634" s="24" t="n">
        <v>100</v>
      </c>
      <c r="J634" s="24" t="n">
        <v>0</v>
      </c>
      <c r="K634" s="24" t="n">
        <v>-0</v>
      </c>
      <c r="L634" s="24" t="n">
        <v>-0</v>
      </c>
      <c r="M634" s="6" t="s">
        <f>=I634+J634+K634+L634</f>
      </c>
      <c r="N634" s="22"/>
      <c r="O634" s="22" t="s">
        <v>471</v>
      </c>
    </row>
    <row collapsed="false" customFormat="false" customHeight="false" hidden="false" ht="12.1" outlineLevel="0" r="635">
      <c r="A635" s="20" t="n">
        <v>45915.456319444</v>
      </c>
      <c r="B635" s="16" t="s">
        <v>309</v>
      </c>
      <c r="C635" s="16" t="s">
        <v>475</v>
      </c>
      <c r="D635" s="16" t="s">
        <v>240</v>
      </c>
      <c r="E635" s="16" t="s">
        <v>62</v>
      </c>
      <c r="F635" s="16" t="s">
        <v>20</v>
      </c>
      <c r="G635" s="7" t="n">
        <v>55</v>
      </c>
      <c r="H635" s="6" t="n">
        <v>1.8128</v>
      </c>
      <c r="I635" s="6" t="n">
        <v>-99.7</v>
      </c>
      <c r="J635" s="6" t="n">
        <v>-0</v>
      </c>
      <c r="K635" s="6" t="n">
        <v>-0</v>
      </c>
      <c r="L635" s="6" t="n">
        <v>-0</v>
      </c>
      <c r="M635" s="6" t="s">
        <f>=I635+J635+K635+L635</f>
      </c>
      <c r="N635" s="16"/>
      <c r="O635" s="16" t="s">
        <v>471</v>
      </c>
    </row>
    <row collapsed="false" customFormat="false" customHeight="false" hidden="false" ht="12.1" outlineLevel="0" r="636">
      <c r="A636" s="29" t="n">
        <v>45918.620324074</v>
      </c>
      <c r="B636" s="30" t="s">
        <v>305</v>
      </c>
      <c r="C636" s="30" t="s">
        <v>463</v>
      </c>
      <c r="D636" s="30" t="s">
        <v>241</v>
      </c>
      <c r="E636" s="30" t="s">
        <v>82</v>
      </c>
      <c r="F636" s="30" t="s">
        <v>20</v>
      </c>
      <c r="G636" s="31" t="n">
        <v>-10</v>
      </c>
      <c r="H636" s="32" t="n">
        <v>112.59</v>
      </c>
      <c r="I636" s="32" t="n">
        <v>11259</v>
      </c>
      <c r="J636" s="32" t="n">
        <v>160.7</v>
      </c>
      <c r="K636" s="32" t="n">
        <v>-5.63</v>
      </c>
      <c r="L636" s="32" t="n">
        <v>-0</v>
      </c>
      <c r="M636" s="6" t="s">
        <f>=I636+J636+K636+L636</f>
      </c>
      <c r="N636" s="30"/>
      <c r="O636" s="30" t="s">
        <v>424</v>
      </c>
    </row>
    <row collapsed="false" customFormat="false" customHeight="false" hidden="false" ht="12.1" outlineLevel="0" r="637">
      <c r="A637" s="29" t="n">
        <v>45918.620462963</v>
      </c>
      <c r="B637" s="30" t="s">
        <v>308</v>
      </c>
      <c r="C637" s="30" t="s">
        <v>473</v>
      </c>
      <c r="D637" s="30" t="s">
        <v>241</v>
      </c>
      <c r="E637" s="30" t="s">
        <v>82</v>
      </c>
      <c r="F637" s="30" t="s">
        <v>20</v>
      </c>
      <c r="G637" s="31" t="n">
        <v>-9</v>
      </c>
      <c r="H637" s="32" t="n">
        <v>102.38</v>
      </c>
      <c r="I637" s="32" t="n">
        <v>9214.2</v>
      </c>
      <c r="J637" s="32" t="n">
        <v>131.22</v>
      </c>
      <c r="K637" s="32" t="n">
        <v>-4.61</v>
      </c>
      <c r="L637" s="32" t="n">
        <v>-0</v>
      </c>
      <c r="M637" s="6" t="s">
        <f>=I637+J637+K637+L637</f>
      </c>
      <c r="N637" s="30"/>
      <c r="O637" s="30" t="s">
        <v>424</v>
      </c>
    </row>
    <row collapsed="false" customFormat="false" customHeight="false" hidden="false" ht="12.1" outlineLevel="0" r="638">
      <c r="A638" s="29" t="n">
        <v>45918.620659722</v>
      </c>
      <c r="B638" s="30" t="s">
        <v>306</v>
      </c>
      <c r="C638" s="30" t="s">
        <v>468</v>
      </c>
      <c r="D638" s="30" t="s">
        <v>241</v>
      </c>
      <c r="E638" s="30" t="s">
        <v>82</v>
      </c>
      <c r="F638" s="30" t="s">
        <v>20</v>
      </c>
      <c r="G638" s="31" t="n">
        <v>-1</v>
      </c>
      <c r="H638" s="32" t="n">
        <v>100.95</v>
      </c>
      <c r="I638" s="32" t="n">
        <v>1009.5</v>
      </c>
      <c r="J638" s="32" t="n">
        <v>17.64</v>
      </c>
      <c r="K638" s="32" t="n">
        <v>-0.5</v>
      </c>
      <c r="L638" s="32" t="n">
        <v>-0</v>
      </c>
      <c r="M638" s="6" t="s">
        <f>=I638+J638+K638+L638</f>
      </c>
      <c r="N638" s="30"/>
      <c r="O638" s="30" t="s">
        <v>424</v>
      </c>
    </row>
    <row collapsed="false" customFormat="false" customHeight="false" hidden="false" ht="12.1" outlineLevel="0" r="639">
      <c r="A639" s="29" t="n">
        <v>45918.625972222</v>
      </c>
      <c r="B639" s="30" t="s">
        <v>309</v>
      </c>
      <c r="C639" s="30" t="s">
        <v>475</v>
      </c>
      <c r="D639" s="30" t="s">
        <v>241</v>
      </c>
      <c r="E639" s="30" t="s">
        <v>62</v>
      </c>
      <c r="F639" s="30" t="s">
        <v>20</v>
      </c>
      <c r="G639" s="31" t="n">
        <v>-57</v>
      </c>
      <c r="H639" s="32" t="n">
        <v>1.7996</v>
      </c>
      <c r="I639" s="32" t="n">
        <v>102.58</v>
      </c>
      <c r="J639" s="32" t="n">
        <v>0</v>
      </c>
      <c r="K639" s="32" t="n">
        <v>-0</v>
      </c>
      <c r="L639" s="32" t="n">
        <v>-0</v>
      </c>
      <c r="M639" s="6" t="s">
        <f>=I639+J639+K639+L639</f>
      </c>
      <c r="N639" s="30"/>
      <c r="O639" s="30" t="s">
        <v>471</v>
      </c>
    </row>
    <row collapsed="false" customFormat="false" customHeight="false" hidden="false" ht="12.1" outlineLevel="0" r="640">
      <c r="A640" s="29" t="n">
        <v>45918.625972222</v>
      </c>
      <c r="B640" s="30" t="s">
        <v>69</v>
      </c>
      <c r="C640" s="30" t="s">
        <v>472</v>
      </c>
      <c r="D640" s="30" t="s">
        <v>241</v>
      </c>
      <c r="E640" s="30" t="s">
        <v>62</v>
      </c>
      <c r="F640" s="30" t="s">
        <v>20</v>
      </c>
      <c r="G640" s="31" t="n">
        <v>-725</v>
      </c>
      <c r="H640" s="32" t="n">
        <v>1.1063</v>
      </c>
      <c r="I640" s="32" t="n">
        <v>802.07</v>
      </c>
      <c r="J640" s="32" t="n">
        <v>0</v>
      </c>
      <c r="K640" s="32" t="n">
        <v>-0</v>
      </c>
      <c r="L640" s="32" t="n">
        <v>-0</v>
      </c>
      <c r="M640" s="6" t="s">
        <f>=I640+J640+K640+L640</f>
      </c>
      <c r="N640" s="30"/>
      <c r="O640" s="30" t="s">
        <v>471</v>
      </c>
    </row>
    <row collapsed="false" customFormat="false" customHeight="false" hidden="false" ht="12.1" outlineLevel="0" r="641">
      <c r="A641" s="37" t="n">
        <v>45918.626921296</v>
      </c>
      <c r="B641" s="38" t="s">
        <v>440</v>
      </c>
      <c r="C641" s="38" t="s">
        <v>167</v>
      </c>
      <c r="D641" s="38" t="s">
        <v>440</v>
      </c>
      <c r="E641" s="38" t="s">
        <v>440</v>
      </c>
      <c r="F641" s="38" t="s">
        <v>20</v>
      </c>
      <c r="G641" s="39" t="n">
        <v>1</v>
      </c>
      <c r="H641" s="40" t="n">
        <v>-906.24</v>
      </c>
      <c r="I641" s="40" t="n">
        <v>-906.24</v>
      </c>
      <c r="J641" s="40" t="n">
        <v>0</v>
      </c>
      <c r="K641" s="40" t="n">
        <v>-0</v>
      </c>
      <c r="L641" s="40" t="n">
        <v>-0</v>
      </c>
      <c r="M641" s="6" t="s">
        <f>=I641+J641+K641+L641</f>
      </c>
      <c r="N641" s="38"/>
      <c r="O641" s="38" t="s">
        <v>471</v>
      </c>
    </row>
    <row collapsed="false" customFormat="false" customHeight="false" hidden="false" ht="12.1" outlineLevel="0" r="642">
      <c r="A642" s="37" t="n">
        <v>45918.666446759</v>
      </c>
      <c r="B642" s="38" t="s">
        <v>440</v>
      </c>
      <c r="C642" s="38" t="s">
        <v>144</v>
      </c>
      <c r="D642" s="38" t="s">
        <v>440</v>
      </c>
      <c r="E642" s="38" t="s">
        <v>440</v>
      </c>
      <c r="F642" s="38" t="s">
        <v>20</v>
      </c>
      <c r="G642" s="39" t="n">
        <v>1</v>
      </c>
      <c r="H642" s="40" t="n">
        <v>-1</v>
      </c>
      <c r="I642" s="40" t="n">
        <v>-20688.87</v>
      </c>
      <c r="J642" s="40" t="n">
        <v>0</v>
      </c>
      <c r="K642" s="40" t="n">
        <v>-0</v>
      </c>
      <c r="L642" s="40" t="n">
        <v>-0</v>
      </c>
      <c r="M642" s="6" t="s">
        <f>=I642+J642+K642+L642</f>
      </c>
      <c r="N642" s="38"/>
      <c r="O642" s="38" t="s">
        <v>424</v>
      </c>
    </row>
    <row collapsed="false" customFormat="false" customHeight="false" hidden="false" ht="12.1" outlineLevel="0" r="643">
      <c r="A643" s="33" t="n">
        <v>45918.666446759</v>
      </c>
      <c r="B643" s="34" t="s">
        <v>441</v>
      </c>
      <c r="C643" s="34" t="s">
        <v>144</v>
      </c>
      <c r="D643" s="34" t="s">
        <v>441</v>
      </c>
      <c r="E643" s="34" t="s">
        <v>441</v>
      </c>
      <c r="F643" s="34" t="s">
        <v>20</v>
      </c>
      <c r="G643" s="35" t="n">
        <v>1</v>
      </c>
      <c r="H643" s="36" t="n">
        <v>-115</v>
      </c>
      <c r="I643" s="36" t="n">
        <v>-115</v>
      </c>
      <c r="J643" s="36" t="n">
        <v>0</v>
      </c>
      <c r="K643" s="36" t="n">
        <v>-0</v>
      </c>
      <c r="L643" s="36" t="n">
        <v>-0</v>
      </c>
      <c r="M643" s="6" t="s">
        <f>=I643+J643+K643+L643</f>
      </c>
      <c r="N643" s="34"/>
      <c r="O643" s="34" t="s">
        <v>424</v>
      </c>
    </row>
    <row collapsed="false" customFormat="false" customHeight="false" hidden="false" ht="12.1" outlineLevel="0" r="644">
      <c r="A644" s="29" t="n">
        <v>45918.674571759</v>
      </c>
      <c r="B644" s="30" t="s">
        <v>306</v>
      </c>
      <c r="C644" s="30" t="s">
        <v>468</v>
      </c>
      <c r="D644" s="30" t="s">
        <v>241</v>
      </c>
      <c r="E644" s="30" t="s">
        <v>82</v>
      </c>
      <c r="F644" s="30" t="s">
        <v>20</v>
      </c>
      <c r="G644" s="31" t="n">
        <v>-3</v>
      </c>
      <c r="H644" s="32" t="n">
        <v>100.7733333</v>
      </c>
      <c r="I644" s="32" t="n">
        <v>3023.199999</v>
      </c>
      <c r="J644" s="32" t="n">
        <v>52.920001</v>
      </c>
      <c r="K644" s="32" t="n">
        <v>-1.51</v>
      </c>
      <c r="L644" s="32" t="n">
        <v>-0</v>
      </c>
      <c r="M644" s="6" t="s">
        <f>=I644+J644+K644+L644</f>
      </c>
      <c r="N644" s="30"/>
      <c r="O644" s="30" t="s">
        <v>424</v>
      </c>
    </row>
    <row collapsed="false" customFormat="false" customHeight="false" hidden="false" ht="12.1" outlineLevel="0" r="645">
      <c r="A645" s="37" t="n">
        <v>45918.674884259</v>
      </c>
      <c r="B645" s="38" t="s">
        <v>440</v>
      </c>
      <c r="C645" s="38" t="s">
        <v>144</v>
      </c>
      <c r="D645" s="38" t="s">
        <v>440</v>
      </c>
      <c r="E645" s="38" t="s">
        <v>440</v>
      </c>
      <c r="F645" s="38" t="s">
        <v>20</v>
      </c>
      <c r="G645" s="39" t="n">
        <v>1</v>
      </c>
      <c r="H645" s="40" t="n">
        <v>-1</v>
      </c>
      <c r="I645" s="40" t="n">
        <v>-4103.68</v>
      </c>
      <c r="J645" s="40" t="n">
        <v>0</v>
      </c>
      <c r="K645" s="40" t="n">
        <v>-0</v>
      </c>
      <c r="L645" s="40" t="n">
        <v>-0</v>
      </c>
      <c r="M645" s="6" t="s">
        <f>=I645+J645+K645+L645</f>
      </c>
      <c r="N645" s="38"/>
      <c r="O645" s="38" t="s">
        <v>424</v>
      </c>
    </row>
    <row collapsed="false" customFormat="false" customHeight="false" hidden="false" ht="12.1" outlineLevel="0" r="646">
      <c r="A646" s="21" t="n">
        <v>45926</v>
      </c>
      <c r="B646" s="22" t="s">
        <v>363</v>
      </c>
      <c r="C646" s="22" t="s">
        <v>124</v>
      </c>
      <c r="D646" s="22" t="s">
        <v>363</v>
      </c>
      <c r="E646" s="22" t="s">
        <v>363</v>
      </c>
      <c r="F646" s="22" t="s">
        <v>20</v>
      </c>
      <c r="G646" s="23" t="n">
        <v>1</v>
      </c>
      <c r="H646" s="24" t="n">
        <v>606.9</v>
      </c>
      <c r="I646" s="24" t="n">
        <v>606.9</v>
      </c>
      <c r="J646" s="24" t="n">
        <v>0</v>
      </c>
      <c r="K646" s="24" t="n">
        <v>-0</v>
      </c>
      <c r="L646" s="24" t="n">
        <v>-0</v>
      </c>
      <c r="M646" s="6" t="s">
        <f>=I646+J646+K646+L646</f>
      </c>
      <c r="N646" s="22"/>
      <c r="O646" s="22" t="s">
        <v>467</v>
      </c>
    </row>
    <row collapsed="false" customFormat="false" customHeight="false" hidden="false" ht="12.1" outlineLevel="0" r="647">
      <c r="A647" s="20" t="n">
        <v>45926.555972222</v>
      </c>
      <c r="B647" s="16" t="s">
        <v>17</v>
      </c>
      <c r="C647" s="16" t="s">
        <v>366</v>
      </c>
      <c r="D647" s="16" t="s">
        <v>240</v>
      </c>
      <c r="E647" s="16" t="s">
        <v>18</v>
      </c>
      <c r="F647" s="16" t="s">
        <v>20</v>
      </c>
      <c r="G647" s="7" t="n">
        <v>2</v>
      </c>
      <c r="H647" s="6" t="n">
        <v>303.45</v>
      </c>
      <c r="I647" s="6" t="n">
        <v>-606.9</v>
      </c>
      <c r="J647" s="6" t="n">
        <v>-0</v>
      </c>
      <c r="K647" s="6" t="n">
        <v>-0</v>
      </c>
      <c r="L647" s="6" t="n">
        <v>-0</v>
      </c>
      <c r="M647" s="6" t="s">
        <f>=I647+J647+K647+L647</f>
      </c>
      <c r="N647" s="16"/>
      <c r="O647" s="16" t="s">
        <v>467</v>
      </c>
    </row>
    <row collapsed="false" customFormat="false" customHeight="false" hidden="false" ht="12.1" outlineLevel="0" r="648">
      <c r="A648" s="20" t="n">
        <v>45939.765243056</v>
      </c>
      <c r="B648" s="16" t="s">
        <v>310</v>
      </c>
      <c r="C648" s="16" t="s">
        <v>476</v>
      </c>
      <c r="D648" s="16" t="s">
        <v>240</v>
      </c>
      <c r="E648" s="16" t="s">
        <v>477</v>
      </c>
      <c r="F648" s="16" t="s">
        <v>20</v>
      </c>
      <c r="G648" s="7" t="n">
        <v>30</v>
      </c>
      <c r="H648" s="6" t="n">
        <v>4.03</v>
      </c>
      <c r="I648" s="6" t="n">
        <v>-120.9</v>
      </c>
      <c r="J648" s="6" t="n">
        <v>-0</v>
      </c>
      <c r="K648" s="6" t="n">
        <v>-0</v>
      </c>
      <c r="L648" s="6" t="n">
        <v>-0.03</v>
      </c>
      <c r="M648" s="6" t="s">
        <f>=I648+J648+K648+L648</f>
      </c>
      <c r="N648" s="16"/>
      <c r="O648" s="16" t="s">
        <v>467</v>
      </c>
    </row>
    <row collapsed="false" customFormat="false" customHeight="false" hidden="false" ht="12.1" outlineLevel="0" r="649">
      <c r="A649" s="21" t="n">
        <v>45940</v>
      </c>
      <c r="B649" s="22" t="s">
        <v>377</v>
      </c>
      <c r="C649" s="22" t="s">
        <v>478</v>
      </c>
      <c r="D649" s="22" t="s">
        <v>377</v>
      </c>
      <c r="E649" s="22" t="s">
        <v>377</v>
      </c>
      <c r="F649" s="22" t="s">
        <v>20</v>
      </c>
      <c r="G649" s="23" t="n">
        <v>1</v>
      </c>
      <c r="H649" s="24" t="n">
        <v>56.55</v>
      </c>
      <c r="I649" s="24" t="n">
        <v>56.55</v>
      </c>
      <c r="J649" s="24" t="n">
        <v>0</v>
      </c>
      <c r="K649" s="24" t="n">
        <v>-0</v>
      </c>
      <c r="L649" s="24" t="n">
        <v>-0</v>
      </c>
      <c r="M649" s="6" t="s">
        <f>=I649+J649+K649+L649</f>
      </c>
      <c r="N649" s="22"/>
      <c r="O649" s="22" t="s">
        <v>467</v>
      </c>
    </row>
    <row collapsed="false" customFormat="false" customHeight="false" hidden="false" ht="12.1" outlineLevel="0" r="650">
      <c r="A650" s="20" t="n">
        <v>45940.757071759</v>
      </c>
      <c r="B650" s="16" t="s">
        <v>310</v>
      </c>
      <c r="C650" s="16" t="s">
        <v>476</v>
      </c>
      <c r="D650" s="16" t="s">
        <v>240</v>
      </c>
      <c r="E650" s="16" t="s">
        <v>477</v>
      </c>
      <c r="F650" s="16" t="s">
        <v>20</v>
      </c>
      <c r="G650" s="7" t="n">
        <v>15</v>
      </c>
      <c r="H650" s="6" t="n">
        <v>4.01</v>
      </c>
      <c r="I650" s="6" t="n">
        <v>-60.15</v>
      </c>
      <c r="J650" s="6" t="n">
        <v>-0</v>
      </c>
      <c r="K650" s="6" t="n">
        <v>-0</v>
      </c>
      <c r="L650" s="6" t="n">
        <v>-0.02</v>
      </c>
      <c r="M650" s="6" t="s">
        <f>=I650+J650+K650+L650</f>
      </c>
      <c r="N650" s="16"/>
      <c r="O650" s="16" t="s">
        <v>467</v>
      </c>
    </row>
    <row collapsed="false" customFormat="false" customHeight="false" hidden="false" ht="12.1" outlineLevel="0" r="651">
      <c r="A651" s="21" t="n">
        <v>45953.901782407</v>
      </c>
      <c r="B651" s="22" t="s">
        <v>363</v>
      </c>
      <c r="C651" s="22" t="s">
        <v>165</v>
      </c>
      <c r="D651" s="22" t="s">
        <v>363</v>
      </c>
      <c r="E651" s="22" t="s">
        <v>363</v>
      </c>
      <c r="F651" s="22" t="s">
        <v>20</v>
      </c>
      <c r="G651" s="23" t="n">
        <v>1</v>
      </c>
      <c r="H651" s="24" t="n">
        <v>100</v>
      </c>
      <c r="I651" s="24" t="n">
        <v>100</v>
      </c>
      <c r="J651" s="24" t="n">
        <v>0</v>
      </c>
      <c r="K651" s="24" t="n">
        <v>-0</v>
      </c>
      <c r="L651" s="24" t="n">
        <v>-0</v>
      </c>
      <c r="M651" s="6" t="s">
        <f>=I651+J651+K651+L651</f>
      </c>
      <c r="N651" s="22"/>
      <c r="O651" s="22" t="s">
        <v>471</v>
      </c>
    </row>
    <row collapsed="false" customFormat="false" customHeight="false" hidden="false" ht="12.1" outlineLevel="0" r="652">
      <c r="A652" s="20" t="n">
        <v>45954.46349537</v>
      </c>
      <c r="B652" s="16" t="s">
        <v>309</v>
      </c>
      <c r="C652" s="16" t="s">
        <v>475</v>
      </c>
      <c r="D652" s="16" t="s">
        <v>240</v>
      </c>
      <c r="E652" s="16" t="s">
        <v>62</v>
      </c>
      <c r="F652" s="16" t="s">
        <v>20</v>
      </c>
      <c r="G652" s="7" t="n">
        <v>55</v>
      </c>
      <c r="H652" s="6" t="n">
        <v>1.7994</v>
      </c>
      <c r="I652" s="6" t="n">
        <v>-98.97</v>
      </c>
      <c r="J652" s="6" t="n">
        <v>-0</v>
      </c>
      <c r="K652" s="6" t="n">
        <v>-0</v>
      </c>
      <c r="L652" s="6" t="n">
        <v>-0</v>
      </c>
      <c r="M652" s="6" t="s">
        <f>=I652+J652+K652+L652</f>
      </c>
      <c r="N652" s="16"/>
      <c r="O652" s="16" t="s">
        <v>471</v>
      </c>
    </row>
    <row collapsed="false" customFormat="false" customHeight="false" hidden="false" ht="12.1" outlineLevel="0" r="653">
      <c r="A653" s="21" t="n">
        <v>45957.83875</v>
      </c>
      <c r="B653" s="22" t="s">
        <v>363</v>
      </c>
      <c r="C653" s="22" t="s">
        <v>165</v>
      </c>
      <c r="D653" s="22" t="s">
        <v>363</v>
      </c>
      <c r="E653" s="22" t="s">
        <v>363</v>
      </c>
      <c r="F653" s="22" t="s">
        <v>20</v>
      </c>
      <c r="G653" s="23" t="n">
        <v>1</v>
      </c>
      <c r="H653" s="24" t="n">
        <v>200</v>
      </c>
      <c r="I653" s="24" t="n">
        <v>200</v>
      </c>
      <c r="J653" s="24" t="n">
        <v>0</v>
      </c>
      <c r="K653" s="24" t="n">
        <v>-0</v>
      </c>
      <c r="L653" s="24" t="n">
        <v>-0</v>
      </c>
      <c r="M653" s="6" t="s">
        <f>=I653+J653+K653+L653</f>
      </c>
      <c r="N653" s="22"/>
      <c r="O653" s="22" t="s">
        <v>471</v>
      </c>
    </row>
    <row collapsed="false" customFormat="false" customHeight="false" hidden="false" ht="12.1" outlineLevel="0" r="654">
      <c r="A654" s="20" t="n">
        <v>45958.431516204</v>
      </c>
      <c r="B654" s="16" t="s">
        <v>309</v>
      </c>
      <c r="C654" s="16" t="s">
        <v>475</v>
      </c>
      <c r="D654" s="16" t="s">
        <v>240</v>
      </c>
      <c r="E654" s="16" t="s">
        <v>62</v>
      </c>
      <c r="F654" s="16" t="s">
        <v>20</v>
      </c>
      <c r="G654" s="7" t="n">
        <v>111</v>
      </c>
      <c r="H654" s="6" t="n">
        <v>1.786</v>
      </c>
      <c r="I654" s="6" t="n">
        <v>-198.25</v>
      </c>
      <c r="J654" s="6" t="n">
        <v>-0</v>
      </c>
      <c r="K654" s="6" t="n">
        <v>-0</v>
      </c>
      <c r="L654" s="6" t="n">
        <v>-0</v>
      </c>
      <c r="M654" s="6" t="s">
        <f>=I654+J654+K654+L654</f>
      </c>
      <c r="N654" s="16"/>
      <c r="O654" s="16" t="s">
        <v>471</v>
      </c>
    </row>
    <row collapsed="false" customFormat="false" customHeight="false" hidden="false" ht="12.1" outlineLevel="0" r="655">
      <c r="A655" s="20" t="n">
        <v>45958.515729167</v>
      </c>
      <c r="B655" s="16" t="s">
        <v>309</v>
      </c>
      <c r="C655" s="16" t="s">
        <v>475</v>
      </c>
      <c r="D655" s="16" t="s">
        <v>240</v>
      </c>
      <c r="E655" s="16" t="s">
        <v>62</v>
      </c>
      <c r="F655" s="16" t="s">
        <v>20</v>
      </c>
      <c r="G655" s="7" t="n">
        <v>1</v>
      </c>
      <c r="H655" s="6" t="n">
        <v>1.7866</v>
      </c>
      <c r="I655" s="6" t="n">
        <v>-1.79</v>
      </c>
      <c r="J655" s="6" t="n">
        <v>-0</v>
      </c>
      <c r="K655" s="6" t="n">
        <v>-0</v>
      </c>
      <c r="L655" s="6" t="n">
        <v>-0</v>
      </c>
      <c r="M655" s="6" t="s">
        <f>=I655+J655+K655+L655</f>
      </c>
      <c r="N655" s="16"/>
      <c r="O655" s="16" t="s">
        <v>471</v>
      </c>
    </row>
    <row collapsed="false" customFormat="false" customHeight="false" hidden="false" ht="12.1" outlineLevel="0" r="656">
      <c r="A656" s="21" t="n">
        <v>45958.992407407</v>
      </c>
      <c r="B656" s="22" t="s">
        <v>363</v>
      </c>
      <c r="C656" s="22" t="s">
        <v>165</v>
      </c>
      <c r="D656" s="22" t="s">
        <v>363</v>
      </c>
      <c r="E656" s="22" t="s">
        <v>363</v>
      </c>
      <c r="F656" s="22" t="s">
        <v>20</v>
      </c>
      <c r="G656" s="23" t="n">
        <v>1</v>
      </c>
      <c r="H656" s="24" t="n">
        <v>100</v>
      </c>
      <c r="I656" s="24" t="n">
        <v>100</v>
      </c>
      <c r="J656" s="24" t="n">
        <v>0</v>
      </c>
      <c r="K656" s="24" t="n">
        <v>-0</v>
      </c>
      <c r="L656" s="24" t="n">
        <v>-0</v>
      </c>
      <c r="M656" s="6" t="s">
        <f>=I656+J656+K656+L656</f>
      </c>
      <c r="N656" s="22"/>
      <c r="O656" s="22" t="s">
        <v>471</v>
      </c>
    </row>
    <row collapsed="false" customFormat="false" customHeight="false" hidden="false" ht="12.1" outlineLevel="0" r="657">
      <c r="A657" s="20" t="n">
        <v>45959.447025463</v>
      </c>
      <c r="B657" s="16" t="s">
        <v>309</v>
      </c>
      <c r="C657" s="16" t="s">
        <v>475</v>
      </c>
      <c r="D657" s="16" t="s">
        <v>240</v>
      </c>
      <c r="E657" s="16" t="s">
        <v>62</v>
      </c>
      <c r="F657" s="16" t="s">
        <v>20</v>
      </c>
      <c r="G657" s="7" t="n">
        <v>55</v>
      </c>
      <c r="H657" s="6" t="n">
        <v>1.7908</v>
      </c>
      <c r="I657" s="6" t="n">
        <v>-98.49</v>
      </c>
      <c r="J657" s="6" t="n">
        <v>-0</v>
      </c>
      <c r="K657" s="6" t="n">
        <v>-0</v>
      </c>
      <c r="L657" s="6" t="n">
        <v>-0</v>
      </c>
      <c r="M657" s="6" t="s">
        <f>=I657+J657+K657+L657</f>
      </c>
      <c r="N657" s="16"/>
      <c r="O657" s="16" t="s">
        <v>471</v>
      </c>
    </row>
    <row collapsed="false" customFormat="false" customHeight="false" hidden="false" ht="12.1" outlineLevel="0" r="658">
      <c r="A658" s="20" t="n">
        <v>45959.527418981</v>
      </c>
      <c r="B658" s="16" t="s">
        <v>309</v>
      </c>
      <c r="C658" s="16" t="s">
        <v>475</v>
      </c>
      <c r="D658" s="16" t="s">
        <v>240</v>
      </c>
      <c r="E658" s="16" t="s">
        <v>62</v>
      </c>
      <c r="F658" s="16" t="s">
        <v>20</v>
      </c>
      <c r="G658" s="7" t="n">
        <v>1</v>
      </c>
      <c r="H658" s="6" t="n">
        <v>1.789</v>
      </c>
      <c r="I658" s="6" t="n">
        <v>-1.79</v>
      </c>
      <c r="J658" s="6" t="n">
        <v>-0</v>
      </c>
      <c r="K658" s="6" t="n">
        <v>-0</v>
      </c>
      <c r="L658" s="6" t="n">
        <v>-0</v>
      </c>
      <c r="M658" s="6" t="s">
        <f>=I658+J658+K658+L658</f>
      </c>
      <c r="N658" s="16"/>
      <c r="O658" s="16" t="s">
        <v>471</v>
      </c>
    </row>
    <row collapsed="false" customFormat="false" customHeight="false" hidden="false" ht="12.1" outlineLevel="0" r="659">
      <c r="A659" s="21" t="n">
        <v>45963.354108796</v>
      </c>
      <c r="B659" s="22" t="s">
        <v>363</v>
      </c>
      <c r="C659" s="22" t="s">
        <v>165</v>
      </c>
      <c r="D659" s="22" t="s">
        <v>363</v>
      </c>
      <c r="E659" s="22" t="s">
        <v>363</v>
      </c>
      <c r="F659" s="22" t="s">
        <v>20</v>
      </c>
      <c r="G659" s="23" t="n">
        <v>1</v>
      </c>
      <c r="H659" s="24" t="n">
        <v>100</v>
      </c>
      <c r="I659" s="24" t="n">
        <v>100</v>
      </c>
      <c r="J659" s="24" t="n">
        <v>0</v>
      </c>
      <c r="K659" s="24" t="n">
        <v>-0</v>
      </c>
      <c r="L659" s="24" t="n">
        <v>-0</v>
      </c>
      <c r="M659" s="6" t="s">
        <f>=I659+J659+K659+L659</f>
      </c>
      <c r="N659" s="22"/>
      <c r="O659" s="22" t="s">
        <v>471</v>
      </c>
    </row>
    <row collapsed="false" customFormat="false" customHeight="false" hidden="false" ht="12.1" outlineLevel="0" r="660">
      <c r="A660" s="21" t="n">
        <v>45964.319131944</v>
      </c>
      <c r="B660" s="22" t="s">
        <v>363</v>
      </c>
      <c r="C660" s="22" t="s">
        <v>165</v>
      </c>
      <c r="D660" s="22" t="s">
        <v>363</v>
      </c>
      <c r="E660" s="22" t="s">
        <v>363</v>
      </c>
      <c r="F660" s="22" t="s">
        <v>20</v>
      </c>
      <c r="G660" s="23" t="n">
        <v>1</v>
      </c>
      <c r="H660" s="24" t="n">
        <v>163</v>
      </c>
      <c r="I660" s="24" t="n">
        <v>163</v>
      </c>
      <c r="J660" s="24" t="n">
        <v>0</v>
      </c>
      <c r="K660" s="24" t="n">
        <v>-0</v>
      </c>
      <c r="L660" s="24" t="n">
        <v>-0</v>
      </c>
      <c r="M660" s="6" t="s">
        <f>=I660+J660+K660+L660</f>
      </c>
      <c r="N660" s="22"/>
      <c r="O660" s="22" t="s">
        <v>471</v>
      </c>
    </row>
    <row collapsed="false" customFormat="false" customHeight="false" hidden="false" ht="12.1" outlineLevel="0" r="661">
      <c r="A661" s="20" t="n">
        <v>45964.434386574</v>
      </c>
      <c r="B661" s="16" t="s">
        <v>309</v>
      </c>
      <c r="C661" s="16" t="s">
        <v>475</v>
      </c>
      <c r="D661" s="16" t="s">
        <v>240</v>
      </c>
      <c r="E661" s="16" t="s">
        <v>62</v>
      </c>
      <c r="F661" s="16" t="s">
        <v>20</v>
      </c>
      <c r="G661" s="7" t="n">
        <v>144</v>
      </c>
      <c r="H661" s="6" t="n">
        <v>1.8164</v>
      </c>
      <c r="I661" s="6" t="n">
        <v>-261.56</v>
      </c>
      <c r="J661" s="6" t="n">
        <v>-0</v>
      </c>
      <c r="K661" s="6" t="n">
        <v>-0</v>
      </c>
      <c r="L661" s="6" t="n">
        <v>-0</v>
      </c>
      <c r="M661" s="6" t="s">
        <f>=I661+J661+K661+L661</f>
      </c>
      <c r="N661" s="16"/>
      <c r="O661" s="16" t="s">
        <v>471</v>
      </c>
    </row>
    <row collapsed="false" customFormat="false" customHeight="false" hidden="false" ht="12.1" outlineLevel="0" r="662">
      <c r="A662" s="20" t="n">
        <v>45964.522581019</v>
      </c>
      <c r="B662" s="16" t="s">
        <v>309</v>
      </c>
      <c r="C662" s="16" t="s">
        <v>475</v>
      </c>
      <c r="D662" s="16" t="s">
        <v>240</v>
      </c>
      <c r="E662" s="16" t="s">
        <v>62</v>
      </c>
      <c r="F662" s="16" t="s">
        <v>20</v>
      </c>
      <c r="G662" s="7" t="n">
        <v>1</v>
      </c>
      <c r="H662" s="6" t="n">
        <v>1.8146</v>
      </c>
      <c r="I662" s="6" t="n">
        <v>-1.81</v>
      </c>
      <c r="J662" s="6" t="n">
        <v>-0</v>
      </c>
      <c r="K662" s="6" t="n">
        <v>-0</v>
      </c>
      <c r="L662" s="6" t="n">
        <v>-0</v>
      </c>
      <c r="M662" s="6" t="s">
        <f>=I662+J662+K662+L662</f>
      </c>
      <c r="N662" s="16"/>
      <c r="O662" s="16" t="s">
        <v>471</v>
      </c>
    </row>
    <row collapsed="false" customFormat="false" customHeight="false" hidden="false" ht="12.1" outlineLevel="0" r="663">
      <c r="A663" s="21" t="n">
        <v>45971.689143519</v>
      </c>
      <c r="B663" s="22" t="s">
        <v>363</v>
      </c>
      <c r="C663" s="22" t="s">
        <v>165</v>
      </c>
      <c r="D663" s="22" t="s">
        <v>363</v>
      </c>
      <c r="E663" s="22" t="s">
        <v>363</v>
      </c>
      <c r="F663" s="22" t="s">
        <v>20</v>
      </c>
      <c r="G663" s="23" t="n">
        <v>1</v>
      </c>
      <c r="H663" s="24" t="n">
        <v>400</v>
      </c>
      <c r="I663" s="24" t="n">
        <v>400</v>
      </c>
      <c r="J663" s="24" t="n">
        <v>0</v>
      </c>
      <c r="K663" s="24" t="n">
        <v>-0</v>
      </c>
      <c r="L663" s="24" t="n">
        <v>-0</v>
      </c>
      <c r="M663" s="6" t="s">
        <f>=I663+J663+K663+L663</f>
      </c>
      <c r="N663" s="22"/>
      <c r="O663" s="22" t="s">
        <v>471</v>
      </c>
    </row>
    <row collapsed="false" customFormat="false" customHeight="false" hidden="false" ht="12.1" outlineLevel="0" r="664">
      <c r="A664" s="20" t="n">
        <v>45971.768703704</v>
      </c>
      <c r="B664" s="16" t="s">
        <v>309</v>
      </c>
      <c r="C664" s="16" t="s">
        <v>475</v>
      </c>
      <c r="D664" s="16" t="s">
        <v>240</v>
      </c>
      <c r="E664" s="16" t="s">
        <v>62</v>
      </c>
      <c r="F664" s="16" t="s">
        <v>20</v>
      </c>
      <c r="G664" s="7" t="n">
        <v>217</v>
      </c>
      <c r="H664" s="6" t="n">
        <v>1.8216</v>
      </c>
      <c r="I664" s="6" t="n">
        <v>-395.29</v>
      </c>
      <c r="J664" s="6" t="n">
        <v>-0</v>
      </c>
      <c r="K664" s="6" t="n">
        <v>-0</v>
      </c>
      <c r="L664" s="6" t="n">
        <v>-0</v>
      </c>
      <c r="M664" s="6" t="s">
        <f>=I664+J664+K664+L664</f>
      </c>
      <c r="N664" s="16"/>
      <c r="O664" s="16" t="s">
        <v>471</v>
      </c>
    </row>
    <row collapsed="false" customFormat="false" customHeight="false" hidden="false" ht="12.1" outlineLevel="0" r="665">
      <c r="A665" s="20" t="n">
        <v>45972.445439815</v>
      </c>
      <c r="B665" s="16" t="s">
        <v>309</v>
      </c>
      <c r="C665" s="16" t="s">
        <v>475</v>
      </c>
      <c r="D665" s="16" t="s">
        <v>240</v>
      </c>
      <c r="E665" s="16" t="s">
        <v>62</v>
      </c>
      <c r="F665" s="16" t="s">
        <v>20</v>
      </c>
      <c r="G665" s="7" t="n">
        <v>2</v>
      </c>
      <c r="H665" s="6" t="n">
        <v>1.8252</v>
      </c>
      <c r="I665" s="6" t="n">
        <v>-3.65</v>
      </c>
      <c r="J665" s="6" t="n">
        <v>-0</v>
      </c>
      <c r="K665" s="6" t="n">
        <v>-0</v>
      </c>
      <c r="L665" s="6" t="n">
        <v>-0</v>
      </c>
      <c r="M665" s="6" t="s">
        <f>=I665+J665+K665+L665</f>
      </c>
      <c r="N665" s="16"/>
      <c r="O665" s="16" t="s">
        <v>471</v>
      </c>
    </row>
    <row collapsed="false" customFormat="false" customHeight="false" hidden="false" ht="12.1" outlineLevel="0" r="666">
      <c r="A666" s="21" t="n">
        <v>45973.357511574</v>
      </c>
      <c r="B666" s="22" t="s">
        <v>363</v>
      </c>
      <c r="C666" s="22" t="s">
        <v>165</v>
      </c>
      <c r="D666" s="22" t="s">
        <v>363</v>
      </c>
      <c r="E666" s="22" t="s">
        <v>363</v>
      </c>
      <c r="F666" s="22" t="s">
        <v>20</v>
      </c>
      <c r="G666" s="23" t="n">
        <v>1</v>
      </c>
      <c r="H666" s="24" t="n">
        <v>100</v>
      </c>
      <c r="I666" s="24" t="n">
        <v>100</v>
      </c>
      <c r="J666" s="24" t="n">
        <v>0</v>
      </c>
      <c r="K666" s="24" t="n">
        <v>-0</v>
      </c>
      <c r="L666" s="24" t="n">
        <v>-0</v>
      </c>
      <c r="M666" s="6" t="s">
        <f>=I666+J666+K666+L666</f>
      </c>
      <c r="N666" s="22"/>
      <c r="O666" s="22" t="s">
        <v>471</v>
      </c>
    </row>
    <row collapsed="false" customFormat="false" customHeight="false" hidden="false" ht="12.1" outlineLevel="0" r="667">
      <c r="A667" s="20" t="n">
        <v>45973.453101852</v>
      </c>
      <c r="B667" s="16" t="s">
        <v>309</v>
      </c>
      <c r="C667" s="16" t="s">
        <v>475</v>
      </c>
      <c r="D667" s="16" t="s">
        <v>240</v>
      </c>
      <c r="E667" s="16" t="s">
        <v>62</v>
      </c>
      <c r="F667" s="16" t="s">
        <v>20</v>
      </c>
      <c r="G667" s="7" t="n">
        <v>54</v>
      </c>
      <c r="H667" s="6" t="n">
        <v>1.832</v>
      </c>
      <c r="I667" s="6" t="n">
        <v>-98.93</v>
      </c>
      <c r="J667" s="6" t="n">
        <v>-0</v>
      </c>
      <c r="K667" s="6" t="n">
        <v>-0</v>
      </c>
      <c r="L667" s="6" t="n">
        <v>-0</v>
      </c>
      <c r="M667" s="6" t="s">
        <f>=I667+J667+K667+L667</f>
      </c>
      <c r="N667" s="16"/>
      <c r="O667" s="16" t="s">
        <v>471</v>
      </c>
    </row>
    <row collapsed="false" customFormat="false" customHeight="false" hidden="false" ht="12.1" outlineLevel="0" r="668">
      <c r="A668" s="20" t="n">
        <v>45973.517152778</v>
      </c>
      <c r="B668" s="16" t="s">
        <v>309</v>
      </c>
      <c r="C668" s="16" t="s">
        <v>475</v>
      </c>
      <c r="D668" s="16" t="s">
        <v>240</v>
      </c>
      <c r="E668" s="16" t="s">
        <v>62</v>
      </c>
      <c r="F668" s="16" t="s">
        <v>20</v>
      </c>
      <c r="G668" s="7" t="n">
        <v>1</v>
      </c>
      <c r="H668" s="6" t="n">
        <v>1.83</v>
      </c>
      <c r="I668" s="6" t="n">
        <v>-1.83</v>
      </c>
      <c r="J668" s="6" t="n">
        <v>-0</v>
      </c>
      <c r="K668" s="6" t="n">
        <v>-0</v>
      </c>
      <c r="L668" s="6" t="n">
        <v>-0</v>
      </c>
      <c r="M668" s="6" t="s">
        <f>=I668+J668+K668+L668</f>
      </c>
      <c r="N668" s="16"/>
      <c r="O668" s="16" t="s">
        <v>471</v>
      </c>
    </row>
    <row collapsed="false" customFormat="false" customHeight="false" hidden="false" ht="12.1" outlineLevel="0" r="669">
      <c r="A669" s="21" t="n">
        <v>45974</v>
      </c>
      <c r="B669" s="22" t="s">
        <v>377</v>
      </c>
      <c r="C669" s="22" t="s">
        <v>479</v>
      </c>
      <c r="D669" s="22" t="s">
        <v>377</v>
      </c>
      <c r="E669" s="22" t="s">
        <v>377</v>
      </c>
      <c r="F669" s="22" t="s">
        <v>20</v>
      </c>
      <c r="G669" s="23" t="n">
        <v>1</v>
      </c>
      <c r="H669" s="24" t="n">
        <v>45.23</v>
      </c>
      <c r="I669" s="24" t="n">
        <v>45.23</v>
      </c>
      <c r="J669" s="24" t="n">
        <v>0</v>
      </c>
      <c r="K669" s="24" t="n">
        <v>-0</v>
      </c>
      <c r="L669" s="24" t="n">
        <v>-0</v>
      </c>
      <c r="M669" s="6" t="s">
        <f>=I669+J669+K669+L669</f>
      </c>
      <c r="N669" s="22"/>
      <c r="O669" s="22" t="s">
        <v>467</v>
      </c>
    </row>
    <row collapsed="false" customFormat="false" customHeight="false" hidden="false" ht="12.1" outlineLevel="0" r="670">
      <c r="A670" s="21" t="n">
        <v>45975.361018519</v>
      </c>
      <c r="B670" s="22" t="s">
        <v>363</v>
      </c>
      <c r="C670" s="22" t="s">
        <v>165</v>
      </c>
      <c r="D670" s="22" t="s">
        <v>363</v>
      </c>
      <c r="E670" s="22" t="s">
        <v>363</v>
      </c>
      <c r="F670" s="22" t="s">
        <v>20</v>
      </c>
      <c r="G670" s="23" t="n">
        <v>1</v>
      </c>
      <c r="H670" s="24" t="n">
        <v>100</v>
      </c>
      <c r="I670" s="24" t="n">
        <v>100</v>
      </c>
      <c r="J670" s="24" t="n">
        <v>0</v>
      </c>
      <c r="K670" s="24" t="n">
        <v>-0</v>
      </c>
      <c r="L670" s="24" t="n">
        <v>-0</v>
      </c>
      <c r="M670" s="6" t="s">
        <f>=I670+J670+K670+L670</f>
      </c>
      <c r="N670" s="22"/>
      <c r="O670" s="22" t="s">
        <v>471</v>
      </c>
    </row>
    <row collapsed="false" customFormat="false" customHeight="false" hidden="false" ht="12.1" outlineLevel="0" r="671">
      <c r="A671" s="21" t="n">
        <v>45975.421215278</v>
      </c>
      <c r="B671" s="22" t="s">
        <v>363</v>
      </c>
      <c r="C671" s="22" t="s">
        <v>165</v>
      </c>
      <c r="D671" s="22" t="s">
        <v>363</v>
      </c>
      <c r="E671" s="22" t="s">
        <v>363</v>
      </c>
      <c r="F671" s="22" t="s">
        <v>20</v>
      </c>
      <c r="G671" s="23" t="n">
        <v>1</v>
      </c>
      <c r="H671" s="24" t="n">
        <v>100</v>
      </c>
      <c r="I671" s="24" t="n">
        <v>100</v>
      </c>
      <c r="J671" s="24" t="n">
        <v>0</v>
      </c>
      <c r="K671" s="24" t="n">
        <v>-0</v>
      </c>
      <c r="L671" s="24" t="n">
        <v>-0</v>
      </c>
      <c r="M671" s="6" t="s">
        <f>=I671+J671+K671+L671</f>
      </c>
      <c r="N671" s="22"/>
      <c r="O671" s="22" t="s">
        <v>471</v>
      </c>
    </row>
    <row collapsed="false" customFormat="false" customHeight="false" hidden="false" ht="12.1" outlineLevel="0" r="672">
      <c r="A672" s="20" t="n">
        <v>45975.444664352</v>
      </c>
      <c r="B672" s="16" t="s">
        <v>309</v>
      </c>
      <c r="C672" s="16" t="s">
        <v>475</v>
      </c>
      <c r="D672" s="16" t="s">
        <v>240</v>
      </c>
      <c r="E672" s="16" t="s">
        <v>62</v>
      </c>
      <c r="F672" s="16" t="s">
        <v>20</v>
      </c>
      <c r="G672" s="7" t="n">
        <v>108</v>
      </c>
      <c r="H672" s="6" t="n">
        <v>1.837</v>
      </c>
      <c r="I672" s="6" t="n">
        <v>-198.4</v>
      </c>
      <c r="J672" s="6" t="n">
        <v>-0</v>
      </c>
      <c r="K672" s="6" t="n">
        <v>-0</v>
      </c>
      <c r="L672" s="6" t="n">
        <v>-0</v>
      </c>
      <c r="M672" s="6" t="s">
        <f>=I672+J672+K672+L672</f>
      </c>
      <c r="N672" s="16"/>
      <c r="O672" s="16" t="s">
        <v>471</v>
      </c>
    </row>
    <row collapsed="false" customFormat="false" customHeight="false" hidden="false" ht="12.1" outlineLevel="0" r="673">
      <c r="A673" s="20" t="n">
        <v>45975.52650463</v>
      </c>
      <c r="B673" s="16" t="s">
        <v>309</v>
      </c>
      <c r="C673" s="16" t="s">
        <v>475</v>
      </c>
      <c r="D673" s="16" t="s">
        <v>240</v>
      </c>
      <c r="E673" s="16" t="s">
        <v>62</v>
      </c>
      <c r="F673" s="16" t="s">
        <v>20</v>
      </c>
      <c r="G673" s="7" t="n">
        <v>1</v>
      </c>
      <c r="H673" s="6" t="n">
        <v>1.8348</v>
      </c>
      <c r="I673" s="6" t="n">
        <v>-1.83</v>
      </c>
      <c r="J673" s="6" t="n">
        <v>-0</v>
      </c>
      <c r="K673" s="6" t="n">
        <v>-0</v>
      </c>
      <c r="L673" s="6" t="n">
        <v>-0</v>
      </c>
      <c r="M673" s="6" t="s">
        <f>=I673+J673+K673+L673</f>
      </c>
      <c r="N673" s="16"/>
      <c r="O673" s="16" t="s">
        <v>471</v>
      </c>
    </row>
    <row collapsed="false" customFormat="false" customHeight="false" hidden="false" ht="12.1" outlineLevel="0" r="674">
      <c r="A674" s="20" t="n">
        <v>45979.519571759</v>
      </c>
      <c r="B674" s="16" t="s">
        <v>310</v>
      </c>
      <c r="C674" s="16" t="s">
        <v>476</v>
      </c>
      <c r="D674" s="16" t="s">
        <v>240</v>
      </c>
      <c r="E674" s="16" t="s">
        <v>477</v>
      </c>
      <c r="F674" s="16" t="s">
        <v>20</v>
      </c>
      <c r="G674" s="7" t="n">
        <v>11</v>
      </c>
      <c r="H674" s="6" t="n">
        <v>3.98</v>
      </c>
      <c r="I674" s="6" t="n">
        <v>-43.78</v>
      </c>
      <c r="J674" s="6" t="n">
        <v>-0</v>
      </c>
      <c r="K674" s="6" t="n">
        <v>-0</v>
      </c>
      <c r="L674" s="6" t="n">
        <v>-0.02</v>
      </c>
      <c r="M674" s="6" t="s">
        <f>=I674+J674+K674+L674</f>
      </c>
      <c r="N674" s="16"/>
      <c r="O674" s="16" t="s">
        <v>467</v>
      </c>
    </row>
    <row collapsed="false" customFormat="false" customHeight="false" hidden="false" ht="12.1" outlineLevel="0" r="675">
      <c r="A675" s="21" t="n">
        <v>45983.427858796</v>
      </c>
      <c r="B675" s="22" t="s">
        <v>363</v>
      </c>
      <c r="C675" s="22" t="s">
        <v>144</v>
      </c>
      <c r="D675" s="22" t="s">
        <v>363</v>
      </c>
      <c r="E675" s="22" t="s">
        <v>363</v>
      </c>
      <c r="F675" s="22" t="s">
        <v>20</v>
      </c>
      <c r="G675" s="23" t="n">
        <v>1</v>
      </c>
      <c r="H675" s="24" t="n">
        <v>1</v>
      </c>
      <c r="I675" s="24" t="n">
        <v>1000</v>
      </c>
      <c r="J675" s="24" t="n">
        <v>0</v>
      </c>
      <c r="K675" s="24" t="n">
        <v>-0</v>
      </c>
      <c r="L675" s="24" t="n">
        <v>-0</v>
      </c>
      <c r="M675" s="6" t="s">
        <f>=I675+J675+K675+L675</f>
      </c>
      <c r="N675" s="22"/>
      <c r="O675" s="22" t="s">
        <v>424</v>
      </c>
    </row>
    <row collapsed="false" customFormat="false" customHeight="false" hidden="false" ht="12.1" outlineLevel="0" r="676">
      <c r="A676" s="20" t="n">
        <v>45983.431261574</v>
      </c>
      <c r="B676" s="16" t="s">
        <v>292</v>
      </c>
      <c r="C676" s="16" t="s">
        <v>442</v>
      </c>
      <c r="D676" s="16" t="s">
        <v>240</v>
      </c>
      <c r="E676" s="16" t="s">
        <v>62</v>
      </c>
      <c r="F676" s="16" t="s">
        <v>20</v>
      </c>
      <c r="G676" s="7" t="n">
        <v>1</v>
      </c>
      <c r="H676" s="6" t="n">
        <v>147.18</v>
      </c>
      <c r="I676" s="6" t="n">
        <v>-147.18</v>
      </c>
      <c r="J676" s="6" t="n">
        <v>-0</v>
      </c>
      <c r="K676" s="6" t="n">
        <v>-0</v>
      </c>
      <c r="L676" s="6" t="n">
        <v>-0</v>
      </c>
      <c r="M676" s="6" t="s">
        <f>=I676+J676+K676+L676</f>
      </c>
      <c r="N676" s="16"/>
      <c r="O676" s="16" t="s">
        <v>424</v>
      </c>
    </row>
    <row collapsed="false" customFormat="false" customHeight="false" hidden="false" ht="12.1" outlineLevel="0" r="677">
      <c r="A677" s="21" t="n">
        <v>45985.252743056</v>
      </c>
      <c r="B677" s="22" t="s">
        <v>363</v>
      </c>
      <c r="C677" s="22" t="s">
        <v>165</v>
      </c>
      <c r="D677" s="22" t="s">
        <v>363</v>
      </c>
      <c r="E677" s="22" t="s">
        <v>363</v>
      </c>
      <c r="F677" s="22" t="s">
        <v>20</v>
      </c>
      <c r="G677" s="23" t="n">
        <v>1</v>
      </c>
      <c r="H677" s="24" t="n">
        <v>100</v>
      </c>
      <c r="I677" s="24" t="n">
        <v>100</v>
      </c>
      <c r="J677" s="24" t="n">
        <v>0</v>
      </c>
      <c r="K677" s="24" t="n">
        <v>-0</v>
      </c>
      <c r="L677" s="24" t="n">
        <v>-0</v>
      </c>
      <c r="M677" s="6" t="s">
        <f>=I677+J677+K677+L677</f>
      </c>
      <c r="N677" s="22"/>
      <c r="O677" s="22" t="s">
        <v>471</v>
      </c>
    </row>
    <row collapsed="false" customFormat="false" customHeight="false" hidden="false" ht="12.1" outlineLevel="0" r="678">
      <c r="A678" s="20" t="n">
        <v>45985.437615741</v>
      </c>
      <c r="B678" s="16" t="s">
        <v>309</v>
      </c>
      <c r="C678" s="16" t="s">
        <v>475</v>
      </c>
      <c r="D678" s="16" t="s">
        <v>240</v>
      </c>
      <c r="E678" s="16" t="s">
        <v>62</v>
      </c>
      <c r="F678" s="16" t="s">
        <v>20</v>
      </c>
      <c r="G678" s="7" t="n">
        <v>53</v>
      </c>
      <c r="H678" s="6" t="n">
        <v>1.8448</v>
      </c>
      <c r="I678" s="6" t="n">
        <v>-97.77</v>
      </c>
      <c r="J678" s="6" t="n">
        <v>-0</v>
      </c>
      <c r="K678" s="6" t="n">
        <v>-0</v>
      </c>
      <c r="L678" s="6" t="n">
        <v>-0</v>
      </c>
      <c r="M678" s="6" t="s">
        <f>=I678+J678+K678+L678</f>
      </c>
      <c r="N678" s="16"/>
      <c r="O678" s="16" t="s">
        <v>471</v>
      </c>
    </row>
    <row collapsed="false" customFormat="false" customHeight="false" hidden="false" ht="12.1" outlineLevel="0" r="679">
      <c r="A679" s="20" t="n">
        <v>45985.53306713</v>
      </c>
      <c r="B679" s="16" t="s">
        <v>309</v>
      </c>
      <c r="C679" s="16" t="s">
        <v>475</v>
      </c>
      <c r="D679" s="16" t="s">
        <v>240</v>
      </c>
      <c r="E679" s="16" t="s">
        <v>62</v>
      </c>
      <c r="F679" s="16" t="s">
        <v>20</v>
      </c>
      <c r="G679" s="7" t="n">
        <v>1</v>
      </c>
      <c r="H679" s="6" t="n">
        <v>1.8462</v>
      </c>
      <c r="I679" s="6" t="n">
        <v>-1.85</v>
      </c>
      <c r="J679" s="6" t="n">
        <v>-0</v>
      </c>
      <c r="K679" s="6" t="n">
        <v>-0</v>
      </c>
      <c r="L679" s="6" t="n">
        <v>-0</v>
      </c>
      <c r="M679" s="6" t="s">
        <f>=I679+J679+K679+L679</f>
      </c>
      <c r="N679" s="16"/>
      <c r="O679" s="16" t="s">
        <v>471</v>
      </c>
    </row>
    <row collapsed="false" customFormat="false" customHeight="false" hidden="false" ht="12.1" outlineLevel="0" r="680">
      <c r="A680" s="29" t="n">
        <v>45988.751064815</v>
      </c>
      <c r="B680" s="30" t="s">
        <v>307</v>
      </c>
      <c r="C680" s="30" t="s">
        <v>469</v>
      </c>
      <c r="D680" s="30" t="s">
        <v>241</v>
      </c>
      <c r="E680" s="30" t="s">
        <v>62</v>
      </c>
      <c r="F680" s="30" t="s">
        <v>20</v>
      </c>
      <c r="G680" s="31" t="n">
        <v>-5</v>
      </c>
      <c r="H680" s="32" t="n">
        <v>1027.8</v>
      </c>
      <c r="I680" s="32" t="n">
        <v>5139</v>
      </c>
      <c r="J680" s="32" t="n">
        <v>0</v>
      </c>
      <c r="K680" s="32" t="n">
        <v>-0</v>
      </c>
      <c r="L680" s="32" t="n">
        <v>-0</v>
      </c>
      <c r="M680" s="6" t="s">
        <f>=I680+J680+K680+L680</f>
      </c>
      <c r="N680" s="30"/>
      <c r="O680" s="30" t="s">
        <v>467</v>
      </c>
    </row>
    <row collapsed="false" customFormat="false" customHeight="false" hidden="false" ht="12.1" outlineLevel="0" r="681">
      <c r="A681" s="20" t="n">
        <v>45988.825300926</v>
      </c>
      <c r="B681" s="16" t="s">
        <v>17</v>
      </c>
      <c r="C681" s="16" t="s">
        <v>366</v>
      </c>
      <c r="D681" s="16" t="s">
        <v>240</v>
      </c>
      <c r="E681" s="16" t="s">
        <v>18</v>
      </c>
      <c r="F681" s="16" t="s">
        <v>20</v>
      </c>
      <c r="G681" s="7" t="n">
        <v>17</v>
      </c>
      <c r="H681" s="6" t="n">
        <v>299.81</v>
      </c>
      <c r="I681" s="6" t="n">
        <v>-5096.77</v>
      </c>
      <c r="J681" s="6" t="n">
        <v>-0</v>
      </c>
      <c r="K681" s="6" t="n">
        <v>-15.29</v>
      </c>
      <c r="L681" s="6" t="n">
        <v>-0</v>
      </c>
      <c r="M681" s="6" t="s">
        <f>=I681+J681+K681+L681</f>
      </c>
      <c r="N681" s="16"/>
      <c r="O681" s="16" t="s">
        <v>467</v>
      </c>
    </row>
    <row collapsed="false" customFormat="false" customHeight="false" hidden="false" ht="12.1" outlineLevel="0" r="682">
      <c r="A682" s="29" t="n">
        <v>45989.668020833</v>
      </c>
      <c r="B682" s="30" t="s">
        <v>17</v>
      </c>
      <c r="C682" s="30" t="s">
        <v>366</v>
      </c>
      <c r="D682" s="30" t="s">
        <v>241</v>
      </c>
      <c r="E682" s="30" t="s">
        <v>18</v>
      </c>
      <c r="F682" s="30" t="s">
        <v>20</v>
      </c>
      <c r="G682" s="31" t="n">
        <v>-19</v>
      </c>
      <c r="H682" s="32" t="n">
        <v>301.03</v>
      </c>
      <c r="I682" s="32" t="n">
        <v>5719.57</v>
      </c>
      <c r="J682" s="32" t="n">
        <v>0</v>
      </c>
      <c r="K682" s="32" t="n">
        <v>-17.16</v>
      </c>
      <c r="L682" s="32" t="n">
        <v>-0</v>
      </c>
      <c r="M682" s="6" t="s">
        <f>=I682+J682+K682+L682</f>
      </c>
      <c r="N682" s="30"/>
      <c r="O682" s="30" t="s">
        <v>467</v>
      </c>
    </row>
    <row collapsed="false" customFormat="false" customHeight="false" hidden="false" ht="12.1" outlineLevel="0" r="683">
      <c r="A683" s="29" t="n">
        <v>45989.767222222</v>
      </c>
      <c r="B683" s="30" t="s">
        <v>310</v>
      </c>
      <c r="C683" s="30" t="s">
        <v>476</v>
      </c>
      <c r="D683" s="30" t="s">
        <v>241</v>
      </c>
      <c r="E683" s="30" t="s">
        <v>477</v>
      </c>
      <c r="F683" s="30" t="s">
        <v>20</v>
      </c>
      <c r="G683" s="31" t="n">
        <v>-56</v>
      </c>
      <c r="H683" s="32" t="n">
        <v>3.985</v>
      </c>
      <c r="I683" s="32" t="n">
        <v>223.16</v>
      </c>
      <c r="J683" s="32" t="n">
        <v>0</v>
      </c>
      <c r="K683" s="32" t="n">
        <v>-0</v>
      </c>
      <c r="L683" s="32" t="n">
        <v>-0</v>
      </c>
      <c r="M683" s="6" t="s">
        <f>=I683+J683+K683+L683</f>
      </c>
      <c r="N683" s="30"/>
      <c r="O683" s="30" t="s">
        <v>467</v>
      </c>
    </row>
    <row collapsed="false" customFormat="false" customHeight="false" hidden="false" ht="12.1" outlineLevel="0" r="684">
      <c r="A684" s="20" t="n">
        <v>45991.342476852</v>
      </c>
      <c r="B684" s="16" t="s">
        <v>311</v>
      </c>
      <c r="C684" s="16" t="s">
        <v>480</v>
      </c>
      <c r="D684" s="16" t="s">
        <v>240</v>
      </c>
      <c r="E684" s="16" t="s">
        <v>18</v>
      </c>
      <c r="F684" s="16" t="s">
        <v>20</v>
      </c>
      <c r="G684" s="7" t="n">
        <v>10</v>
      </c>
      <c r="H684" s="6" t="n">
        <v>50.97</v>
      </c>
      <c r="I684" s="6" t="n">
        <v>-509.7</v>
      </c>
      <c r="J684" s="6" t="n">
        <v>-0</v>
      </c>
      <c r="K684" s="6" t="n">
        <v>-0</v>
      </c>
      <c r="L684" s="6" t="n">
        <v>-0</v>
      </c>
      <c r="M684" s="6" t="s">
        <f>=I684+J684+K684+L684</f>
      </c>
      <c r="N684" s="16"/>
      <c r="O684" s="16" t="s">
        <v>424</v>
      </c>
    </row>
    <row collapsed="false" customFormat="false" customHeight="false" hidden="false" ht="12.1" outlineLevel="0" r="685">
      <c r="A685" s="33" t="n">
        <v>45991.342488426</v>
      </c>
      <c r="B685" s="34" t="s">
        <v>425</v>
      </c>
      <c r="C685" s="34" t="s">
        <v>481</v>
      </c>
      <c r="D685" s="34" t="s">
        <v>425</v>
      </c>
      <c r="E685" s="34" t="s">
        <v>425</v>
      </c>
      <c r="F685" s="34" t="s">
        <v>20</v>
      </c>
      <c r="G685" s="35" t="n">
        <v>1</v>
      </c>
      <c r="H685" s="36" t="n">
        <v>-1</v>
      </c>
      <c r="I685" s="36" t="n">
        <v>-1.53</v>
      </c>
      <c r="J685" s="36" t="n">
        <v>0</v>
      </c>
      <c r="K685" s="36" t="n">
        <v>-0</v>
      </c>
      <c r="L685" s="36" t="n">
        <v>-0</v>
      </c>
      <c r="M685" s="6" t="s">
        <f>=I685+J685+K685+L685</f>
      </c>
      <c r="N685" s="34"/>
      <c r="O685" s="34" t="s">
        <v>424</v>
      </c>
    </row>
    <row collapsed="false" customFormat="false" customHeight="false" hidden="false" ht="12.1" outlineLevel="0" r="686">
      <c r="A686" s="37" t="n">
        <v>45992</v>
      </c>
      <c r="B686" s="38" t="s">
        <v>440</v>
      </c>
      <c r="C686" s="38" t="s">
        <v>172</v>
      </c>
      <c r="D686" s="38" t="s">
        <v>440</v>
      </c>
      <c r="E686" s="38" t="s">
        <v>440</v>
      </c>
      <c r="F686" s="38" t="s">
        <v>20</v>
      </c>
      <c r="G686" s="39" t="n">
        <v>1</v>
      </c>
      <c r="H686" s="40" t="n">
        <v>-5955.45</v>
      </c>
      <c r="I686" s="40" t="n">
        <v>-5955.45</v>
      </c>
      <c r="J686" s="40" t="n">
        <v>0</v>
      </c>
      <c r="K686" s="40" t="n">
        <v>-0</v>
      </c>
      <c r="L686" s="40" t="n">
        <v>-0</v>
      </c>
      <c r="M686" s="6" t="s">
        <f>=I686+J686+K686+L686</f>
      </c>
      <c r="N686" s="38"/>
      <c r="O686" s="38" t="s">
        <v>467</v>
      </c>
    </row>
    <row collapsed="false" customFormat="false" customHeight="false" hidden="false" ht="12.1" outlineLevel="0" r="687">
      <c r="A687" s="21" t="n">
        <v>45992.367615741</v>
      </c>
      <c r="B687" s="22" t="s">
        <v>363</v>
      </c>
      <c r="C687" s="22" t="s">
        <v>165</v>
      </c>
      <c r="D687" s="22" t="s">
        <v>363</v>
      </c>
      <c r="E687" s="22" t="s">
        <v>363</v>
      </c>
      <c r="F687" s="22" t="s">
        <v>20</v>
      </c>
      <c r="G687" s="23" t="n">
        <v>1</v>
      </c>
      <c r="H687" s="24" t="n">
        <v>300</v>
      </c>
      <c r="I687" s="24" t="n">
        <v>300</v>
      </c>
      <c r="J687" s="24" t="n">
        <v>0</v>
      </c>
      <c r="K687" s="24" t="n">
        <v>-0</v>
      </c>
      <c r="L687" s="24" t="n">
        <v>-0</v>
      </c>
      <c r="M687" s="6" t="s">
        <f>=I687+J687+K687+L687</f>
      </c>
      <c r="N687" s="22"/>
      <c r="O687" s="22" t="s">
        <v>471</v>
      </c>
    </row>
    <row collapsed="false" customFormat="false" customHeight="false" hidden="false" ht="12.1" outlineLevel="0" r="688">
      <c r="A688" s="20" t="n">
        <v>45992.440416667</v>
      </c>
      <c r="B688" s="16" t="s">
        <v>309</v>
      </c>
      <c r="C688" s="16" t="s">
        <v>475</v>
      </c>
      <c r="D688" s="16" t="s">
        <v>240</v>
      </c>
      <c r="E688" s="16" t="s">
        <v>62</v>
      </c>
      <c r="F688" s="16" t="s">
        <v>20</v>
      </c>
      <c r="G688" s="7" t="n">
        <v>161</v>
      </c>
      <c r="H688" s="6" t="n">
        <v>1.8432</v>
      </c>
      <c r="I688" s="6" t="n">
        <v>-296.76</v>
      </c>
      <c r="J688" s="6" t="n">
        <v>-0</v>
      </c>
      <c r="K688" s="6" t="n">
        <v>-0</v>
      </c>
      <c r="L688" s="6" t="n">
        <v>-0</v>
      </c>
      <c r="M688" s="6" t="s">
        <f>=I688+J688+K688+L688</f>
      </c>
      <c r="N688" s="16"/>
      <c r="O688" s="16" t="s">
        <v>471</v>
      </c>
    </row>
    <row collapsed="false" customFormat="false" customHeight="false" hidden="false" ht="12.1" outlineLevel="0" r="689">
      <c r="A689" s="20" t="n">
        <v>45992.52537037</v>
      </c>
      <c r="B689" s="16" t="s">
        <v>309</v>
      </c>
      <c r="C689" s="16" t="s">
        <v>475</v>
      </c>
      <c r="D689" s="16" t="s">
        <v>240</v>
      </c>
      <c r="E689" s="16" t="s">
        <v>62</v>
      </c>
      <c r="F689" s="16" t="s">
        <v>20</v>
      </c>
      <c r="G689" s="7" t="n">
        <v>2</v>
      </c>
      <c r="H689" s="6" t="n">
        <v>1.8374</v>
      </c>
      <c r="I689" s="6" t="n">
        <v>-3.67</v>
      </c>
      <c r="J689" s="6" t="n">
        <v>-0</v>
      </c>
      <c r="K689" s="6" t="n">
        <v>-0</v>
      </c>
      <c r="L689" s="6" t="n">
        <v>-0</v>
      </c>
      <c r="M689" s="6" t="s">
        <f>=I689+J689+K689+L689</f>
      </c>
      <c r="N689" s="16"/>
      <c r="O689" s="16" t="s">
        <v>471</v>
      </c>
    </row>
    <row collapsed="false" customFormat="false" customHeight="false" hidden="false" ht="12.1" outlineLevel="0" r="690">
      <c r="A690" s="20" t="n">
        <v>45995.574814815</v>
      </c>
      <c r="B690" s="16" t="s">
        <v>17</v>
      </c>
      <c r="C690" s="16" t="s">
        <v>366</v>
      </c>
      <c r="D690" s="16" t="s">
        <v>240</v>
      </c>
      <c r="E690" s="16" t="s">
        <v>18</v>
      </c>
      <c r="F690" s="16" t="s">
        <v>20</v>
      </c>
      <c r="G690" s="7" t="n">
        <v>1</v>
      </c>
      <c r="H690" s="6" t="n">
        <v>302.35</v>
      </c>
      <c r="I690" s="6" t="n">
        <v>-302.35</v>
      </c>
      <c r="J690" s="6" t="n">
        <v>-0</v>
      </c>
      <c r="K690" s="6" t="n">
        <v>-0</v>
      </c>
      <c r="L690" s="6" t="n">
        <v>-0</v>
      </c>
      <c r="M690" s="6" t="s">
        <f>=I690+J690+K690+L690</f>
      </c>
      <c r="N690" s="16"/>
      <c r="O690" s="16" t="s">
        <v>424</v>
      </c>
    </row>
    <row collapsed="false" customFormat="false" customHeight="false" hidden="false" ht="12.1" outlineLevel="0" r="691">
      <c r="A691" s="33" t="n">
        <v>45995.574826389</v>
      </c>
      <c r="B691" s="34" t="s">
        <v>425</v>
      </c>
      <c r="C691" s="34" t="s">
        <v>482</v>
      </c>
      <c r="D691" s="34" t="s">
        <v>425</v>
      </c>
      <c r="E691" s="34" t="s">
        <v>425</v>
      </c>
      <c r="F691" s="34" t="s">
        <v>20</v>
      </c>
      <c r="G691" s="35" t="n">
        <v>1</v>
      </c>
      <c r="H691" s="36" t="n">
        <v>-1</v>
      </c>
      <c r="I691" s="36" t="n">
        <v>-0.91</v>
      </c>
      <c r="J691" s="36" t="n">
        <v>0</v>
      </c>
      <c r="K691" s="36" t="n">
        <v>-0</v>
      </c>
      <c r="L691" s="36" t="n">
        <v>-0</v>
      </c>
      <c r="M691" s="6" t="s">
        <f>=I691+J691+K691+L691</f>
      </c>
      <c r="N691" s="34"/>
      <c r="O691" s="34" t="s">
        <v>424</v>
      </c>
    </row>
    <row collapsed="false" customFormat="false" customHeight="false" hidden="false" ht="12.1" outlineLevel="0" r="692">
      <c r="A692" s="21" t="n">
        <v>46000</v>
      </c>
      <c r="B692" s="22" t="s">
        <v>363</v>
      </c>
      <c r="C692" s="22" t="s">
        <v>124</v>
      </c>
      <c r="D692" s="22" t="s">
        <v>363</v>
      </c>
      <c r="E692" s="22" t="s">
        <v>363</v>
      </c>
      <c r="F692" s="22" t="s">
        <v>20</v>
      </c>
      <c r="G692" s="23" t="n">
        <v>1</v>
      </c>
      <c r="H692" s="24" t="n">
        <v>1000</v>
      </c>
      <c r="I692" s="24" t="n">
        <v>1000</v>
      </c>
      <c r="J692" s="24" t="n">
        <v>0</v>
      </c>
      <c r="K692" s="24" t="n">
        <v>-0</v>
      </c>
      <c r="L692" s="24" t="n">
        <v>-0</v>
      </c>
      <c r="M692" s="6" t="s">
        <f>=I692+J692+K692+L692</f>
      </c>
      <c r="N692" s="22"/>
      <c r="O692" s="22" t="s">
        <v>467</v>
      </c>
    </row>
    <row collapsed="false" customFormat="false" customHeight="false" hidden="false" ht="12.1" outlineLevel="0" r="693">
      <c r="A693" s="21" t="n">
        <v>46000.2421875</v>
      </c>
      <c r="B693" s="22" t="s">
        <v>363</v>
      </c>
      <c r="C693" s="22" t="s">
        <v>144</v>
      </c>
      <c r="D693" s="22" t="s">
        <v>363</v>
      </c>
      <c r="E693" s="22" t="s">
        <v>363</v>
      </c>
      <c r="F693" s="22" t="s">
        <v>20</v>
      </c>
      <c r="G693" s="23" t="n">
        <v>1</v>
      </c>
      <c r="H693" s="24" t="n">
        <v>1</v>
      </c>
      <c r="I693" s="24" t="n">
        <v>1142.13</v>
      </c>
      <c r="J693" s="24" t="n">
        <v>0</v>
      </c>
      <c r="K693" s="24" t="n">
        <v>-0</v>
      </c>
      <c r="L693" s="24" t="n">
        <v>-0</v>
      </c>
      <c r="M693" s="6" t="s">
        <f>=I693+J693+K693+L693</f>
      </c>
      <c r="N693" s="22"/>
      <c r="O693" s="22" t="s">
        <v>424</v>
      </c>
    </row>
    <row collapsed="false" customFormat="false" customHeight="false" hidden="false" ht="12.1" outlineLevel="0" r="694">
      <c r="A694" s="20" t="n">
        <v>46000.762233796</v>
      </c>
      <c r="B694" s="16" t="s">
        <v>65</v>
      </c>
      <c r="C694" s="16" t="s">
        <v>483</v>
      </c>
      <c r="D694" s="16" t="s">
        <v>240</v>
      </c>
      <c r="E694" s="16" t="s">
        <v>62</v>
      </c>
      <c r="F694" s="16" t="s">
        <v>20</v>
      </c>
      <c r="G694" s="7" t="n">
        <v>1</v>
      </c>
      <c r="H694" s="6" t="n">
        <v>6.29</v>
      </c>
      <c r="I694" s="6" t="n">
        <v>-6.29</v>
      </c>
      <c r="J694" s="6" t="n">
        <v>-0</v>
      </c>
      <c r="K694" s="6" t="n">
        <v>-0</v>
      </c>
      <c r="L694" s="6" t="n">
        <v>-0</v>
      </c>
      <c r="M694" s="6" t="s">
        <f>=I694+J694+K694+L694</f>
      </c>
      <c r="N694" s="16"/>
      <c r="O694" s="16" t="s">
        <v>424</v>
      </c>
    </row>
    <row collapsed="false" customFormat="false" customHeight="false" hidden="false" ht="12.1" outlineLevel="0" r="695">
      <c r="A695" s="20" t="n">
        <v>46000.764421296</v>
      </c>
      <c r="B695" s="16" t="s">
        <v>312</v>
      </c>
      <c r="C695" s="16" t="s">
        <v>484</v>
      </c>
      <c r="D695" s="16" t="s">
        <v>240</v>
      </c>
      <c r="E695" s="16" t="s">
        <v>82</v>
      </c>
      <c r="F695" s="16" t="s">
        <v>20</v>
      </c>
      <c r="G695" s="7" t="n">
        <v>1</v>
      </c>
      <c r="H695" s="6" t="n">
        <v>97.44</v>
      </c>
      <c r="I695" s="6" t="n">
        <v>-974.4</v>
      </c>
      <c r="J695" s="6" t="n">
        <v>-3.59</v>
      </c>
      <c r="K695" s="6" t="n">
        <v>-2.92</v>
      </c>
      <c r="L695" s="6" t="n">
        <v>-0</v>
      </c>
      <c r="M695" s="6" t="s">
        <f>=I695+J695+K695+L695</f>
      </c>
      <c r="N695" s="16"/>
      <c r="O695" s="16" t="s">
        <v>424</v>
      </c>
    </row>
    <row collapsed="false" customFormat="false" customHeight="false" hidden="false" ht="12.1" outlineLevel="0" r="696">
      <c r="A696" s="21" t="n">
        <v>46000.768796296</v>
      </c>
      <c r="B696" s="22" t="s">
        <v>363</v>
      </c>
      <c r="C696" s="22" t="s">
        <v>144</v>
      </c>
      <c r="D696" s="22" t="s">
        <v>363</v>
      </c>
      <c r="E696" s="22" t="s">
        <v>363</v>
      </c>
      <c r="F696" s="22" t="s">
        <v>20</v>
      </c>
      <c r="G696" s="23" t="n">
        <v>1</v>
      </c>
      <c r="H696" s="24" t="n">
        <v>1</v>
      </c>
      <c r="I696" s="24" t="n">
        <v>2849.05</v>
      </c>
      <c r="J696" s="24" t="n">
        <v>0</v>
      </c>
      <c r="K696" s="24" t="n">
        <v>-0</v>
      </c>
      <c r="L696" s="24" t="n">
        <v>-0</v>
      </c>
      <c r="M696" s="6" t="s">
        <f>=I696+J696+K696+L696</f>
      </c>
      <c r="N696" s="22"/>
      <c r="O696" s="22" t="s">
        <v>424</v>
      </c>
    </row>
    <row collapsed="false" customFormat="false" customHeight="false" hidden="false" ht="12.1" outlineLevel="0" r="697">
      <c r="A697" s="20" t="n">
        <v>46000.769733796</v>
      </c>
      <c r="B697" s="16" t="s">
        <v>31</v>
      </c>
      <c r="C697" s="16" t="s">
        <v>404</v>
      </c>
      <c r="D697" s="16" t="s">
        <v>240</v>
      </c>
      <c r="E697" s="16" t="s">
        <v>18</v>
      </c>
      <c r="F697" s="16" t="s">
        <v>20</v>
      </c>
      <c r="G697" s="7" t="n">
        <v>10</v>
      </c>
      <c r="H697" s="6" t="n">
        <v>173.56</v>
      </c>
      <c r="I697" s="6" t="n">
        <v>-1735.6</v>
      </c>
      <c r="J697" s="6" t="n">
        <v>-0</v>
      </c>
      <c r="K697" s="6" t="n">
        <v>-5.21</v>
      </c>
      <c r="L697" s="6" t="n">
        <v>-0</v>
      </c>
      <c r="M697" s="6" t="s">
        <f>=I697+J697+K697+L697</f>
      </c>
      <c r="N697" s="16"/>
      <c r="O697" s="16" t="s">
        <v>424</v>
      </c>
    </row>
    <row collapsed="false" customFormat="false" customHeight="false" hidden="false" ht="12.1" outlineLevel="0" r="698">
      <c r="A698" s="21" t="n">
        <v>46000.77681713</v>
      </c>
      <c r="B698" s="22" t="s">
        <v>363</v>
      </c>
      <c r="C698" s="22" t="s">
        <v>144</v>
      </c>
      <c r="D698" s="22" t="s">
        <v>363</v>
      </c>
      <c r="E698" s="22" t="s">
        <v>363</v>
      </c>
      <c r="F698" s="22" t="s">
        <v>20</v>
      </c>
      <c r="G698" s="23" t="n">
        <v>1</v>
      </c>
      <c r="H698" s="24" t="n">
        <v>1</v>
      </c>
      <c r="I698" s="24" t="n">
        <v>5000</v>
      </c>
      <c r="J698" s="24" t="n">
        <v>0</v>
      </c>
      <c r="K698" s="24" t="n">
        <v>-0</v>
      </c>
      <c r="L698" s="24" t="n">
        <v>-0</v>
      </c>
      <c r="M698" s="6" t="s">
        <f>=I698+J698+K698+L698</f>
      </c>
      <c r="N698" s="22"/>
      <c r="O698" s="22" t="s">
        <v>424</v>
      </c>
    </row>
    <row collapsed="false" customFormat="false" customHeight="false" hidden="false" ht="12.1" outlineLevel="0" r="699">
      <c r="A699" s="20" t="n">
        <v>46000.777037037</v>
      </c>
      <c r="B699" s="16" t="s">
        <v>254</v>
      </c>
      <c r="C699" s="16" t="s">
        <v>381</v>
      </c>
      <c r="D699" s="16" t="s">
        <v>240</v>
      </c>
      <c r="E699" s="16" t="s">
        <v>18</v>
      </c>
      <c r="F699" s="16" t="s">
        <v>20</v>
      </c>
      <c r="G699" s="7" t="n">
        <v>1</v>
      </c>
      <c r="H699" s="6" t="n">
        <v>1182.5</v>
      </c>
      <c r="I699" s="6" t="n">
        <v>-1182.5</v>
      </c>
      <c r="J699" s="6" t="n">
        <v>-0</v>
      </c>
      <c r="K699" s="6" t="n">
        <v>-0</v>
      </c>
      <c r="L699" s="6" t="n">
        <v>-0</v>
      </c>
      <c r="M699" s="6" t="s">
        <f>=I699+J699+K699+L699</f>
      </c>
      <c r="N699" s="16"/>
      <c r="O699" s="16" t="s">
        <v>424</v>
      </c>
    </row>
    <row collapsed="false" customFormat="false" customHeight="false" hidden="false" ht="12.1" outlineLevel="0" r="700">
      <c r="A700" s="33" t="n">
        <v>46000.777048611</v>
      </c>
      <c r="B700" s="34" t="s">
        <v>425</v>
      </c>
      <c r="C700" s="34" t="s">
        <v>426</v>
      </c>
      <c r="D700" s="34" t="s">
        <v>425</v>
      </c>
      <c r="E700" s="34" t="s">
        <v>425</v>
      </c>
      <c r="F700" s="34" t="s">
        <v>20</v>
      </c>
      <c r="G700" s="35" t="n">
        <v>1</v>
      </c>
      <c r="H700" s="36" t="n">
        <v>-1</v>
      </c>
      <c r="I700" s="36" t="n">
        <v>-3.55</v>
      </c>
      <c r="J700" s="36" t="n">
        <v>0</v>
      </c>
      <c r="K700" s="36" t="n">
        <v>-0</v>
      </c>
      <c r="L700" s="36" t="n">
        <v>-0</v>
      </c>
      <c r="M700" s="6" t="s">
        <f>=I700+J700+K700+L700</f>
      </c>
      <c r="N700" s="34"/>
      <c r="O700" s="34" t="s">
        <v>424</v>
      </c>
    </row>
    <row collapsed="false" customFormat="false" customHeight="false" hidden="false" ht="12.1" outlineLevel="0" r="701">
      <c r="A701" s="20" t="n">
        <v>46000.792453704</v>
      </c>
      <c r="B701" s="16" t="s">
        <v>47</v>
      </c>
      <c r="C701" s="16" t="s">
        <v>410</v>
      </c>
      <c r="D701" s="16" t="s">
        <v>240</v>
      </c>
      <c r="E701" s="16" t="s">
        <v>18</v>
      </c>
      <c r="F701" s="16" t="s">
        <v>20</v>
      </c>
      <c r="G701" s="7" t="n">
        <v>1</v>
      </c>
      <c r="H701" s="6" t="n">
        <v>3211.2</v>
      </c>
      <c r="I701" s="6" t="n">
        <v>-3211.2</v>
      </c>
      <c r="J701" s="6" t="n">
        <v>-0</v>
      </c>
      <c r="K701" s="6" t="n">
        <v>-0</v>
      </c>
      <c r="L701" s="6" t="n">
        <v>-0</v>
      </c>
      <c r="M701" s="6" t="s">
        <f>=I701+J701+K701+L701</f>
      </c>
      <c r="N701" s="16"/>
      <c r="O701" s="16" t="s">
        <v>424</v>
      </c>
    </row>
    <row collapsed="false" customFormat="false" customHeight="false" hidden="false" ht="12.1" outlineLevel="0" r="702">
      <c r="A702" s="20" t="n">
        <v>46000.897048611</v>
      </c>
      <c r="B702" s="16" t="s">
        <v>43</v>
      </c>
      <c r="C702" s="16" t="s">
        <v>422</v>
      </c>
      <c r="D702" s="16" t="s">
        <v>240</v>
      </c>
      <c r="E702" s="16" t="s">
        <v>18</v>
      </c>
      <c r="F702" s="16" t="s">
        <v>20</v>
      </c>
      <c r="G702" s="7" t="n">
        <v>1</v>
      </c>
      <c r="H702" s="6" t="n">
        <v>4310.9</v>
      </c>
      <c r="I702" s="6" t="n">
        <v>-4310.9</v>
      </c>
      <c r="J702" s="6" t="n">
        <v>-0</v>
      </c>
      <c r="K702" s="6" t="n">
        <v>-0</v>
      </c>
      <c r="L702" s="6" t="n">
        <v>-0</v>
      </c>
      <c r="M702" s="6" t="s">
        <f>=I702+J702+K702+L702</f>
      </c>
      <c r="N702" s="16"/>
      <c r="O702" s="16" t="s">
        <v>424</v>
      </c>
    </row>
    <row collapsed="false" customFormat="false" customHeight="false" hidden="false" ht="12.1" outlineLevel="0" r="703">
      <c r="A703" s="33" t="n">
        <v>46000.897060185</v>
      </c>
      <c r="B703" s="34" t="s">
        <v>425</v>
      </c>
      <c r="C703" s="34" t="s">
        <v>485</v>
      </c>
      <c r="D703" s="34" t="s">
        <v>425</v>
      </c>
      <c r="E703" s="34" t="s">
        <v>425</v>
      </c>
      <c r="F703" s="34" t="s">
        <v>20</v>
      </c>
      <c r="G703" s="35" t="n">
        <v>1</v>
      </c>
      <c r="H703" s="36" t="n">
        <v>-1</v>
      </c>
      <c r="I703" s="36" t="n">
        <v>-12.93</v>
      </c>
      <c r="J703" s="36" t="n">
        <v>0</v>
      </c>
      <c r="K703" s="36" t="n">
        <v>-0</v>
      </c>
      <c r="L703" s="36" t="n">
        <v>-0</v>
      </c>
      <c r="M703" s="6" t="s">
        <f>=I703+J703+K703+L703</f>
      </c>
      <c r="N703" s="34"/>
      <c r="O703" s="34" t="s">
        <v>424</v>
      </c>
    </row>
    <row collapsed="false" customFormat="false" customHeight="false" hidden="false" ht="12.1" outlineLevel="0" r="704">
      <c r="A704" s="29" t="n">
        <v>46000.91275463</v>
      </c>
      <c r="B704" s="30" t="s">
        <v>17</v>
      </c>
      <c r="C704" s="30" t="s">
        <v>366</v>
      </c>
      <c r="D704" s="30" t="s">
        <v>241</v>
      </c>
      <c r="E704" s="30" t="s">
        <v>18</v>
      </c>
      <c r="F704" s="30" t="s">
        <v>20</v>
      </c>
      <c r="G704" s="31" t="n">
        <v>-1</v>
      </c>
      <c r="H704" s="32" t="n">
        <v>306.18</v>
      </c>
      <c r="I704" s="32" t="n">
        <v>306.18</v>
      </c>
      <c r="J704" s="32" t="n">
        <v>0</v>
      </c>
      <c r="K704" s="32" t="n">
        <v>-0.92</v>
      </c>
      <c r="L704" s="32" t="n">
        <v>-0</v>
      </c>
      <c r="M704" s="6" t="s">
        <f>=I704+J704+K704+L704</f>
      </c>
      <c r="N704" s="30"/>
      <c r="O704" s="30" t="s">
        <v>424</v>
      </c>
    </row>
    <row collapsed="false" customFormat="false" customHeight="false" hidden="false" ht="12.1" outlineLevel="0" r="705">
      <c r="A705" s="29" t="n">
        <v>46000.913136574</v>
      </c>
      <c r="B705" s="30" t="s">
        <v>65</v>
      </c>
      <c r="C705" s="30" t="s">
        <v>483</v>
      </c>
      <c r="D705" s="30" t="s">
        <v>241</v>
      </c>
      <c r="E705" s="30" t="s">
        <v>62</v>
      </c>
      <c r="F705" s="30" t="s">
        <v>20</v>
      </c>
      <c r="G705" s="31" t="n">
        <v>-1</v>
      </c>
      <c r="H705" s="32" t="n">
        <v>6.32</v>
      </c>
      <c r="I705" s="32" t="n">
        <v>6.32</v>
      </c>
      <c r="J705" s="32" t="n">
        <v>0</v>
      </c>
      <c r="K705" s="32" t="n">
        <v>-0</v>
      </c>
      <c r="L705" s="32" t="n">
        <v>-0</v>
      </c>
      <c r="M705" s="6" t="s">
        <f>=I705+J705+K705+L705</f>
      </c>
      <c r="N705" s="30"/>
      <c r="O705" s="30" t="s">
        <v>424</v>
      </c>
    </row>
    <row collapsed="false" customFormat="false" customHeight="false" hidden="false" ht="12.1" outlineLevel="0" r="706">
      <c r="A706" s="29" t="n">
        <v>46000.913946759</v>
      </c>
      <c r="B706" s="30" t="s">
        <v>254</v>
      </c>
      <c r="C706" s="30" t="s">
        <v>381</v>
      </c>
      <c r="D706" s="30" t="s">
        <v>241</v>
      </c>
      <c r="E706" s="30" t="s">
        <v>18</v>
      </c>
      <c r="F706" s="30" t="s">
        <v>20</v>
      </c>
      <c r="G706" s="31" t="n">
        <v>-1</v>
      </c>
      <c r="H706" s="32" t="n">
        <v>1189.8</v>
      </c>
      <c r="I706" s="32" t="n">
        <v>1189.8</v>
      </c>
      <c r="J706" s="32" t="n">
        <v>0</v>
      </c>
      <c r="K706" s="32" t="n">
        <v>-3.57</v>
      </c>
      <c r="L706" s="32" t="n">
        <v>-0</v>
      </c>
      <c r="M706" s="6" t="s">
        <f>=I706+J706+K706+L706</f>
      </c>
      <c r="N706" s="30"/>
      <c r="O706" s="30" t="s">
        <v>424</v>
      </c>
    </row>
    <row collapsed="false" customFormat="false" customHeight="false" hidden="false" ht="12.1" outlineLevel="0" r="707">
      <c r="A707" s="29" t="n">
        <v>46001.466655093</v>
      </c>
      <c r="B707" s="30" t="s">
        <v>311</v>
      </c>
      <c r="C707" s="30" t="s">
        <v>480</v>
      </c>
      <c r="D707" s="30" t="s">
        <v>241</v>
      </c>
      <c r="E707" s="30" t="s">
        <v>18</v>
      </c>
      <c r="F707" s="30" t="s">
        <v>20</v>
      </c>
      <c r="G707" s="31" t="n">
        <v>-10</v>
      </c>
      <c r="H707" s="32" t="n">
        <v>51.12</v>
      </c>
      <c r="I707" s="32" t="n">
        <v>511.2</v>
      </c>
      <c r="J707" s="32" t="n">
        <v>0</v>
      </c>
      <c r="K707" s="32" t="n">
        <v>-1.53</v>
      </c>
      <c r="L707" s="32" t="n">
        <v>-0</v>
      </c>
      <c r="M707" s="6" t="s">
        <f>=I707+J707+K707+L707</f>
      </c>
      <c r="N707" s="30"/>
      <c r="O707" s="30" t="s">
        <v>424</v>
      </c>
    </row>
    <row collapsed="false" customFormat="false" customHeight="false" hidden="false" ht="12.1" outlineLevel="0" r="708">
      <c r="A708" s="21" t="n">
        <v>46001.847546296</v>
      </c>
      <c r="B708" s="22" t="s">
        <v>363</v>
      </c>
      <c r="C708" s="22" t="s">
        <v>144</v>
      </c>
      <c r="D708" s="22" t="s">
        <v>363</v>
      </c>
      <c r="E708" s="22" t="s">
        <v>363</v>
      </c>
      <c r="F708" s="22" t="s">
        <v>20</v>
      </c>
      <c r="G708" s="23" t="n">
        <v>1</v>
      </c>
      <c r="H708" s="24" t="n">
        <v>1</v>
      </c>
      <c r="I708" s="24" t="n">
        <v>12000</v>
      </c>
      <c r="J708" s="24" t="n">
        <v>0</v>
      </c>
      <c r="K708" s="24" t="n">
        <v>-0</v>
      </c>
      <c r="L708" s="24" t="n">
        <v>-0</v>
      </c>
      <c r="M708" s="6" t="s">
        <f>=I708+J708+K708+L708</f>
      </c>
      <c r="N708" s="22"/>
      <c r="O708" s="22" t="s">
        <v>424</v>
      </c>
    </row>
    <row collapsed="false" customFormat="false" customHeight="false" hidden="false" ht="12.1" outlineLevel="0" r="709">
      <c r="A709" s="20" t="n">
        <v>46001.848171296</v>
      </c>
      <c r="B709" s="16" t="s">
        <v>292</v>
      </c>
      <c r="C709" s="16" t="s">
        <v>442</v>
      </c>
      <c r="D709" s="16" t="s">
        <v>240</v>
      </c>
      <c r="E709" s="16" t="s">
        <v>62</v>
      </c>
      <c r="F709" s="16" t="s">
        <v>20</v>
      </c>
      <c r="G709" s="7" t="n">
        <v>75</v>
      </c>
      <c r="H709" s="6" t="n">
        <v>148.19</v>
      </c>
      <c r="I709" s="6" t="n">
        <v>-11114.25</v>
      </c>
      <c r="J709" s="6" t="n">
        <v>-0</v>
      </c>
      <c r="K709" s="6" t="n">
        <v>-0</v>
      </c>
      <c r="L709" s="6" t="n">
        <v>-0</v>
      </c>
      <c r="M709" s="6" t="s">
        <f>=I709+J709+K709+L709</f>
      </c>
      <c r="N709" s="16"/>
      <c r="O709" s="16" t="s">
        <v>424</v>
      </c>
    </row>
    <row collapsed="false" customFormat="false" customHeight="false" hidden="false" ht="12.1" outlineLevel="0" r="710">
      <c r="A710" s="29" t="n">
        <v>46003.480046296</v>
      </c>
      <c r="B710" s="30" t="s">
        <v>292</v>
      </c>
      <c r="C710" s="30" t="s">
        <v>442</v>
      </c>
      <c r="D710" s="30" t="s">
        <v>241</v>
      </c>
      <c r="E710" s="30" t="s">
        <v>62</v>
      </c>
      <c r="F710" s="30" t="s">
        <v>20</v>
      </c>
      <c r="G710" s="31" t="n">
        <v>-8</v>
      </c>
      <c r="H710" s="32" t="n">
        <v>148.37</v>
      </c>
      <c r="I710" s="32" t="n">
        <v>1186.96</v>
      </c>
      <c r="J710" s="32" t="n">
        <v>0</v>
      </c>
      <c r="K710" s="32" t="n">
        <v>-0</v>
      </c>
      <c r="L710" s="32" t="n">
        <v>-0</v>
      </c>
      <c r="M710" s="6" t="s">
        <f>=I710+J710+K710+L710</f>
      </c>
      <c r="N710" s="30"/>
      <c r="O710" s="30" t="s">
        <v>424</v>
      </c>
    </row>
    <row collapsed="false" customFormat="false" customHeight="false" hidden="false" ht="12.1" outlineLevel="0" r="711">
      <c r="A711" s="37" t="n">
        <v>46003.480810185</v>
      </c>
      <c r="B711" s="38" t="s">
        <v>440</v>
      </c>
      <c r="C711" s="38" t="s">
        <v>144</v>
      </c>
      <c r="D711" s="38" t="s">
        <v>440</v>
      </c>
      <c r="E711" s="38" t="s">
        <v>440</v>
      </c>
      <c r="F711" s="38" t="s">
        <v>20</v>
      </c>
      <c r="G711" s="39" t="n">
        <v>1</v>
      </c>
      <c r="H711" s="40" t="n">
        <v>-1</v>
      </c>
      <c r="I711" s="40" t="n">
        <v>-1303.61</v>
      </c>
      <c r="J711" s="40" t="n">
        <v>0</v>
      </c>
      <c r="K711" s="40" t="n">
        <v>-0</v>
      </c>
      <c r="L711" s="40" t="n">
        <v>-0</v>
      </c>
      <c r="M711" s="6" t="s">
        <f>=I711+J711+K711+L711</f>
      </c>
      <c r="N711" s="38"/>
      <c r="O711" s="38" t="s">
        <v>424</v>
      </c>
    </row>
    <row collapsed="false" customFormat="false" customHeight="false" hidden="false" ht="12.1" outlineLevel="0" r="712">
      <c r="A712" s="33" t="n">
        <v>46003.480810185</v>
      </c>
      <c r="B712" s="34" t="s">
        <v>441</v>
      </c>
      <c r="C712" s="34" t="s">
        <v>144</v>
      </c>
      <c r="D712" s="34" t="s">
        <v>441</v>
      </c>
      <c r="E712" s="34" t="s">
        <v>441</v>
      </c>
      <c r="F712" s="34" t="s">
        <v>20</v>
      </c>
      <c r="G712" s="35" t="n">
        <v>1</v>
      </c>
      <c r="H712" s="36" t="n">
        <v>-357</v>
      </c>
      <c r="I712" s="36" t="n">
        <v>-357</v>
      </c>
      <c r="J712" s="36" t="n">
        <v>0</v>
      </c>
      <c r="K712" s="36" t="n">
        <v>-0</v>
      </c>
      <c r="L712" s="36" t="n">
        <v>-0</v>
      </c>
      <c r="M712" s="6" t="s">
        <f>=I712+J712+K712+L712</f>
      </c>
      <c r="N712" s="34"/>
      <c r="O712" s="34" t="s">
        <v>424</v>
      </c>
    </row>
    <row collapsed="false" customFormat="false" customHeight="false" hidden="false" ht="12.1" outlineLevel="0" r="713">
      <c r="A713" s="21" t="n">
        <v>46005.347974537</v>
      </c>
      <c r="B713" s="22" t="s">
        <v>363</v>
      </c>
      <c r="C713" s="22" t="s">
        <v>165</v>
      </c>
      <c r="D713" s="22" t="s">
        <v>363</v>
      </c>
      <c r="E713" s="22" t="s">
        <v>363</v>
      </c>
      <c r="F713" s="22" t="s">
        <v>20</v>
      </c>
      <c r="G713" s="23" t="n">
        <v>1</v>
      </c>
      <c r="H713" s="24" t="n">
        <v>100</v>
      </c>
      <c r="I713" s="24" t="n">
        <v>100</v>
      </c>
      <c r="J713" s="24" t="n">
        <v>0</v>
      </c>
      <c r="K713" s="24" t="n">
        <v>-0</v>
      </c>
      <c r="L713" s="24" t="n">
        <v>-0</v>
      </c>
      <c r="M713" s="6" t="s">
        <f>=I713+J713+K713+L713</f>
      </c>
      <c r="N713" s="22"/>
      <c r="O713" s="22" t="s">
        <v>471</v>
      </c>
    </row>
    <row collapsed="false" customFormat="false" customHeight="false" hidden="false" ht="12.1" outlineLevel="0" r="714">
      <c r="A714" s="20" t="n">
        <v>46006.536157407</v>
      </c>
      <c r="B714" s="16" t="s">
        <v>69</v>
      </c>
      <c r="C714" s="16" t="s">
        <v>472</v>
      </c>
      <c r="D714" s="16" t="s">
        <v>240</v>
      </c>
      <c r="E714" s="16" t="s">
        <v>62</v>
      </c>
      <c r="F714" s="16" t="s">
        <v>20</v>
      </c>
      <c r="G714" s="7" t="n">
        <v>86</v>
      </c>
      <c r="H714" s="6" t="n">
        <v>1.1483</v>
      </c>
      <c r="I714" s="6" t="n">
        <v>-98.75</v>
      </c>
      <c r="J714" s="6" t="n">
        <v>-0</v>
      </c>
      <c r="K714" s="6" t="n">
        <v>-0</v>
      </c>
      <c r="L714" s="6" t="n">
        <v>-0</v>
      </c>
      <c r="M714" s="6" t="s">
        <f>=I714+J714+K714+L714</f>
      </c>
      <c r="N714" s="16"/>
      <c r="O714" s="16" t="s">
        <v>471</v>
      </c>
    </row>
    <row collapsed="false" customFormat="false" customHeight="false" hidden="false" ht="12.1" outlineLevel="0" r="715">
      <c r="A715" s="20" t="n">
        <v>46006.597789352</v>
      </c>
      <c r="B715" s="16" t="s">
        <v>69</v>
      </c>
      <c r="C715" s="16" t="s">
        <v>472</v>
      </c>
      <c r="D715" s="16" t="s">
        <v>240</v>
      </c>
      <c r="E715" s="16" t="s">
        <v>62</v>
      </c>
      <c r="F715" s="16" t="s">
        <v>20</v>
      </c>
      <c r="G715" s="7" t="n">
        <v>1</v>
      </c>
      <c r="H715" s="6" t="n">
        <v>1.1483</v>
      </c>
      <c r="I715" s="6" t="n">
        <v>-1.15</v>
      </c>
      <c r="J715" s="6" t="n">
        <v>-0</v>
      </c>
      <c r="K715" s="6" t="n">
        <v>-0</v>
      </c>
      <c r="L715" s="6" t="n">
        <v>-0</v>
      </c>
      <c r="M715" s="6" t="s">
        <f>=I715+J715+K715+L715</f>
      </c>
      <c r="N715" s="16"/>
      <c r="O715" s="16" t="s">
        <v>471</v>
      </c>
    </row>
    <row collapsed="false" customFormat="false" customHeight="false" hidden="false" ht="12.1" outlineLevel="0" r="716">
      <c r="A716" s="21" t="n">
        <v>46006.828078704</v>
      </c>
      <c r="B716" s="22" t="s">
        <v>363</v>
      </c>
      <c r="C716" s="22" t="s">
        <v>165</v>
      </c>
      <c r="D716" s="22" t="s">
        <v>363</v>
      </c>
      <c r="E716" s="22" t="s">
        <v>363</v>
      </c>
      <c r="F716" s="22" t="s">
        <v>20</v>
      </c>
      <c r="G716" s="23" t="n">
        <v>1</v>
      </c>
      <c r="H716" s="24" t="n">
        <v>200</v>
      </c>
      <c r="I716" s="24" t="n">
        <v>200</v>
      </c>
      <c r="J716" s="24" t="n">
        <v>0</v>
      </c>
      <c r="K716" s="24" t="n">
        <v>-0</v>
      </c>
      <c r="L716" s="24" t="n">
        <v>-0</v>
      </c>
      <c r="M716" s="6" t="s">
        <f>=I716+J716+K716+L716</f>
      </c>
      <c r="N716" s="22"/>
      <c r="O716" s="22" t="s">
        <v>471</v>
      </c>
    </row>
    <row collapsed="false" customFormat="false" customHeight="false" hidden="false" ht="12.1" outlineLevel="0" r="717">
      <c r="A717" s="21" t="n">
        <v>46006.970578704</v>
      </c>
      <c r="B717" s="22" t="s">
        <v>363</v>
      </c>
      <c r="C717" s="22" t="s">
        <v>144</v>
      </c>
      <c r="D717" s="22" t="s">
        <v>363</v>
      </c>
      <c r="E717" s="22" t="s">
        <v>363</v>
      </c>
      <c r="F717" s="22" t="s">
        <v>20</v>
      </c>
      <c r="G717" s="23" t="n">
        <v>1</v>
      </c>
      <c r="H717" s="24" t="n">
        <v>1</v>
      </c>
      <c r="I717" s="24" t="n">
        <v>534.92</v>
      </c>
      <c r="J717" s="24" t="n">
        <v>0</v>
      </c>
      <c r="K717" s="24" t="n">
        <v>-0</v>
      </c>
      <c r="L717" s="24" t="n">
        <v>-0</v>
      </c>
      <c r="M717" s="6" t="s">
        <f>=I717+J717+K717+L717</f>
      </c>
      <c r="N717" s="22"/>
      <c r="O717" s="22" t="s">
        <v>424</v>
      </c>
    </row>
    <row collapsed="false" customFormat="false" customHeight="false" hidden="false" ht="12.1" outlineLevel="0" r="718">
      <c r="A718" s="21" t="n">
        <v>46007</v>
      </c>
      <c r="B718" s="22" t="s">
        <v>363</v>
      </c>
      <c r="C718" s="22" t="s">
        <v>124</v>
      </c>
      <c r="D718" s="22" t="s">
        <v>363</v>
      </c>
      <c r="E718" s="22" t="s">
        <v>363</v>
      </c>
      <c r="F718" s="22" t="s">
        <v>20</v>
      </c>
      <c r="G718" s="23" t="n">
        <v>1</v>
      </c>
      <c r="H718" s="24" t="n">
        <v>50</v>
      </c>
      <c r="I718" s="24" t="n">
        <v>50</v>
      </c>
      <c r="J718" s="24" t="n">
        <v>0</v>
      </c>
      <c r="K718" s="24" t="n">
        <v>-0</v>
      </c>
      <c r="L718" s="24" t="n">
        <v>-0</v>
      </c>
      <c r="M718" s="6" t="s">
        <f>=I718+J718+K718+L718</f>
      </c>
      <c r="N718" s="22"/>
      <c r="O718" s="22" t="s">
        <v>467</v>
      </c>
    </row>
    <row collapsed="false" customFormat="false" customHeight="false" hidden="false" ht="12.1" outlineLevel="0" r="719">
      <c r="A719" s="20" t="n">
        <v>46007.52162037</v>
      </c>
      <c r="B719" s="16" t="s">
        <v>69</v>
      </c>
      <c r="C719" s="16" t="s">
        <v>472</v>
      </c>
      <c r="D719" s="16" t="s">
        <v>240</v>
      </c>
      <c r="E719" s="16" t="s">
        <v>62</v>
      </c>
      <c r="F719" s="16" t="s">
        <v>20</v>
      </c>
      <c r="G719" s="7" t="n">
        <v>172</v>
      </c>
      <c r="H719" s="6" t="n">
        <v>1.1489</v>
      </c>
      <c r="I719" s="6" t="n">
        <v>-197.61</v>
      </c>
      <c r="J719" s="6" t="n">
        <v>-0</v>
      </c>
      <c r="K719" s="6" t="n">
        <v>-0</v>
      </c>
      <c r="L719" s="6" t="n">
        <v>-0</v>
      </c>
      <c r="M719" s="6" t="s">
        <f>=I719+J719+K719+L719</f>
      </c>
      <c r="N719" s="16"/>
      <c r="O719" s="16" t="s">
        <v>471</v>
      </c>
    </row>
    <row collapsed="false" customFormat="false" customHeight="false" hidden="false" ht="12.1" outlineLevel="0" r="720">
      <c r="A720" s="20" t="n">
        <v>46007.60025463</v>
      </c>
      <c r="B720" s="16" t="s">
        <v>69</v>
      </c>
      <c r="C720" s="16" t="s">
        <v>472</v>
      </c>
      <c r="D720" s="16" t="s">
        <v>240</v>
      </c>
      <c r="E720" s="16" t="s">
        <v>62</v>
      </c>
      <c r="F720" s="16" t="s">
        <v>20</v>
      </c>
      <c r="G720" s="7" t="n">
        <v>2</v>
      </c>
      <c r="H720" s="6" t="n">
        <v>1.1488</v>
      </c>
      <c r="I720" s="6" t="n">
        <v>-2.3</v>
      </c>
      <c r="J720" s="6" t="n">
        <v>-0</v>
      </c>
      <c r="K720" s="6" t="n">
        <v>-0</v>
      </c>
      <c r="L720" s="6" t="n">
        <v>-0</v>
      </c>
      <c r="M720" s="6" t="s">
        <f>=I720+J720+K720+L720</f>
      </c>
      <c r="N720" s="16"/>
      <c r="O720" s="16" t="s">
        <v>471</v>
      </c>
    </row>
    <row collapsed="false" customFormat="false" customHeight="false" hidden="false" ht="12.1" outlineLevel="0" r="721">
      <c r="A721" s="29" t="n">
        <v>46007.740416667</v>
      </c>
      <c r="B721" s="30" t="s">
        <v>47</v>
      </c>
      <c r="C721" s="30" t="s">
        <v>410</v>
      </c>
      <c r="D721" s="30" t="s">
        <v>241</v>
      </c>
      <c r="E721" s="30" t="s">
        <v>18</v>
      </c>
      <c r="F721" s="30" t="s">
        <v>20</v>
      </c>
      <c r="G721" s="31" t="n">
        <v>-1</v>
      </c>
      <c r="H721" s="32" t="n">
        <v>3275</v>
      </c>
      <c r="I721" s="32" t="n">
        <v>3275</v>
      </c>
      <c r="J721" s="32" t="n">
        <v>0</v>
      </c>
      <c r="K721" s="32" t="n">
        <v>-0</v>
      </c>
      <c r="L721" s="32" t="n">
        <v>-0</v>
      </c>
      <c r="M721" s="6" t="s">
        <f>=I721+J721+K721+L721</f>
      </c>
      <c r="N721" s="30"/>
      <c r="O721" s="30" t="s">
        <v>424</v>
      </c>
    </row>
    <row collapsed="false" customFormat="false" customHeight="false" hidden="false" ht="12.1" outlineLevel="0" r="722">
      <c r="A722" s="20" t="n">
        <v>46007.948726852</v>
      </c>
      <c r="B722" s="16" t="s">
        <v>313</v>
      </c>
      <c r="C722" s="16" t="s">
        <v>486</v>
      </c>
      <c r="D722" s="16" t="s">
        <v>240</v>
      </c>
      <c r="E722" s="16" t="s">
        <v>18</v>
      </c>
      <c r="F722" s="16" t="s">
        <v>20</v>
      </c>
      <c r="G722" s="7" t="n">
        <v>1</v>
      </c>
      <c r="H722" s="6" t="n">
        <v>64.5</v>
      </c>
      <c r="I722" s="6" t="n">
        <v>-64.5</v>
      </c>
      <c r="J722" s="6" t="n">
        <v>-0</v>
      </c>
      <c r="K722" s="6" t="n">
        <v>-0.04</v>
      </c>
      <c r="L722" s="6" t="n">
        <v>-0.02</v>
      </c>
      <c r="M722" s="6" t="s">
        <f>=I722+J722+K722+L722</f>
      </c>
      <c r="N722" s="16"/>
      <c r="O722" s="16" t="s">
        <v>467</v>
      </c>
    </row>
    <row collapsed="false" customFormat="false" customHeight="false" hidden="false" ht="12.1" outlineLevel="0" r="723">
      <c r="A723" s="20" t="n">
        <v>46007.969178241</v>
      </c>
      <c r="B723" s="16" t="s">
        <v>313</v>
      </c>
      <c r="C723" s="16" t="s">
        <v>486</v>
      </c>
      <c r="D723" s="16" t="s">
        <v>240</v>
      </c>
      <c r="E723" s="16" t="s">
        <v>18</v>
      </c>
      <c r="F723" s="16" t="s">
        <v>20</v>
      </c>
      <c r="G723" s="7" t="n">
        <v>1</v>
      </c>
      <c r="H723" s="6" t="n">
        <v>64.26</v>
      </c>
      <c r="I723" s="6" t="n">
        <v>-64.26</v>
      </c>
      <c r="J723" s="6" t="n">
        <v>-0</v>
      </c>
      <c r="K723" s="6" t="n">
        <v>-0.04</v>
      </c>
      <c r="L723" s="6" t="n">
        <v>-0</v>
      </c>
      <c r="M723" s="6" t="s">
        <f>=I723+J723+K723+L723</f>
      </c>
      <c r="N723" s="16"/>
      <c r="O723" s="16" t="s">
        <v>467</v>
      </c>
    </row>
    <row collapsed="false" customFormat="false" customHeight="false" hidden="false" ht="12.1" outlineLevel="0" r="724">
      <c r="A724" s="20" t="n">
        <v>46008.604918981</v>
      </c>
      <c r="B724" s="16" t="s">
        <v>69</v>
      </c>
      <c r="C724" s="16" t="s">
        <v>472</v>
      </c>
      <c r="D724" s="16" t="s">
        <v>240</v>
      </c>
      <c r="E724" s="16" t="s">
        <v>62</v>
      </c>
      <c r="F724" s="16" t="s">
        <v>20</v>
      </c>
      <c r="G724" s="7" t="n">
        <v>8</v>
      </c>
      <c r="H724" s="6" t="n">
        <v>1.1492</v>
      </c>
      <c r="I724" s="6" t="n">
        <v>-9.19</v>
      </c>
      <c r="J724" s="6" t="n">
        <v>-0</v>
      </c>
      <c r="K724" s="6" t="n">
        <v>-0</v>
      </c>
      <c r="L724" s="6" t="n">
        <v>-0</v>
      </c>
      <c r="M724" s="6" t="s">
        <f>=I724+J724+K724+L724</f>
      </c>
      <c r="N724" s="16"/>
      <c r="O724" s="16" t="s">
        <v>471</v>
      </c>
    </row>
    <row collapsed="false" customFormat="false" customHeight="false" hidden="false" ht="12.1" outlineLevel="0" r="725">
      <c r="A725" s="20" t="n">
        <v>46008.77599537</v>
      </c>
      <c r="B725" s="16" t="s">
        <v>69</v>
      </c>
      <c r="C725" s="16" t="s">
        <v>472</v>
      </c>
      <c r="D725" s="16" t="s">
        <v>240</v>
      </c>
      <c r="E725" s="16" t="s">
        <v>62</v>
      </c>
      <c r="F725" s="16" t="s">
        <v>20</v>
      </c>
      <c r="G725" s="7" t="n">
        <v>1</v>
      </c>
      <c r="H725" s="6" t="n">
        <v>1.1493</v>
      </c>
      <c r="I725" s="6" t="n">
        <v>-1.15</v>
      </c>
      <c r="J725" s="6" t="n">
        <v>-0</v>
      </c>
      <c r="K725" s="6" t="n">
        <v>-0</v>
      </c>
      <c r="L725" s="6" t="n">
        <v>-0</v>
      </c>
      <c r="M725" s="6" t="s">
        <f>=I725+J725+K725+L725</f>
      </c>
      <c r="N725" s="16"/>
      <c r="O725" s="16" t="s">
        <v>471</v>
      </c>
    </row>
    <row collapsed="false" customFormat="false" customHeight="false" hidden="false" ht="12.1" outlineLevel="0" r="726">
      <c r="A726" s="20" t="n">
        <v>46009.518865741</v>
      </c>
      <c r="B726" s="16" t="s">
        <v>69</v>
      </c>
      <c r="C726" s="16" t="s">
        <v>472</v>
      </c>
      <c r="D726" s="16" t="s">
        <v>240</v>
      </c>
      <c r="E726" s="16" t="s">
        <v>62</v>
      </c>
      <c r="F726" s="16" t="s">
        <v>20</v>
      </c>
      <c r="G726" s="7" t="n">
        <v>5</v>
      </c>
      <c r="H726" s="6" t="n">
        <v>1.1496</v>
      </c>
      <c r="I726" s="6" t="n">
        <v>-5.75</v>
      </c>
      <c r="J726" s="6" t="n">
        <v>-0</v>
      </c>
      <c r="K726" s="6" t="n">
        <v>-0</v>
      </c>
      <c r="L726" s="6" t="n">
        <v>-0</v>
      </c>
      <c r="M726" s="6" t="s">
        <f>=I726+J726+K726+L726</f>
      </c>
      <c r="N726" s="16"/>
      <c r="O726" s="16" t="s">
        <v>471</v>
      </c>
    </row>
    <row collapsed="false" customFormat="false" customHeight="false" hidden="false" ht="12.1" outlineLevel="0" r="727">
      <c r="A727" s="29" t="n">
        <v>46009.559490741</v>
      </c>
      <c r="B727" s="30" t="s">
        <v>86</v>
      </c>
      <c r="C727" s="30" t="s">
        <v>444</v>
      </c>
      <c r="D727" s="30" t="s">
        <v>241</v>
      </c>
      <c r="E727" s="30" t="s">
        <v>82</v>
      </c>
      <c r="F727" s="30" t="s">
        <v>20</v>
      </c>
      <c r="G727" s="31" t="n">
        <v>-60</v>
      </c>
      <c r="H727" s="32" t="n">
        <v>60.18</v>
      </c>
      <c r="I727" s="32" t="n">
        <v>36108</v>
      </c>
      <c r="J727" s="32" t="n">
        <v>1423.8</v>
      </c>
      <c r="K727" s="32" t="n">
        <v>-3.06</v>
      </c>
      <c r="L727" s="32" t="n">
        <v>-0</v>
      </c>
      <c r="M727" s="6" t="s">
        <f>=I727+J727+K727+L727</f>
      </c>
      <c r="N727" s="30"/>
      <c r="O727" s="30" t="s">
        <v>364</v>
      </c>
    </row>
    <row collapsed="false" customFormat="false" customHeight="false" hidden="false" ht="12.1" outlineLevel="0" r="728">
      <c r="A728" s="29" t="n">
        <v>46009.559490741</v>
      </c>
      <c r="B728" s="30" t="s">
        <v>86</v>
      </c>
      <c r="C728" s="30" t="s">
        <v>444</v>
      </c>
      <c r="D728" s="30" t="s">
        <v>241</v>
      </c>
      <c r="E728" s="30" t="s">
        <v>82</v>
      </c>
      <c r="F728" s="30" t="s">
        <v>20</v>
      </c>
      <c r="G728" s="31" t="n">
        <v>-25</v>
      </c>
      <c r="H728" s="32" t="n">
        <v>60.18</v>
      </c>
      <c r="I728" s="32" t="n">
        <v>15045</v>
      </c>
      <c r="J728" s="32" t="n">
        <v>593.25</v>
      </c>
      <c r="K728" s="32" t="n">
        <v>-1.28</v>
      </c>
      <c r="L728" s="32" t="n">
        <v>-0</v>
      </c>
      <c r="M728" s="6" t="s">
        <f>=I728+J728+K728+L728</f>
      </c>
      <c r="N728" s="30"/>
      <c r="O728" s="30" t="s">
        <v>364</v>
      </c>
    </row>
    <row collapsed="false" customFormat="false" customHeight="false" hidden="false" ht="12.1" outlineLevel="0" r="729">
      <c r="A729" s="29" t="n">
        <v>46009.559490741</v>
      </c>
      <c r="B729" s="30" t="s">
        <v>86</v>
      </c>
      <c r="C729" s="30" t="s">
        <v>444</v>
      </c>
      <c r="D729" s="30" t="s">
        <v>241</v>
      </c>
      <c r="E729" s="30" t="s">
        <v>82</v>
      </c>
      <c r="F729" s="30" t="s">
        <v>20</v>
      </c>
      <c r="G729" s="31" t="n">
        <v>-35</v>
      </c>
      <c r="H729" s="32" t="n">
        <v>60.18</v>
      </c>
      <c r="I729" s="32" t="n">
        <v>21063</v>
      </c>
      <c r="J729" s="32" t="n">
        <v>830.55</v>
      </c>
      <c r="K729" s="32" t="n">
        <v>-1.79</v>
      </c>
      <c r="L729" s="32" t="n">
        <v>-0</v>
      </c>
      <c r="M729" s="6" t="s">
        <f>=I729+J729+K729+L729</f>
      </c>
      <c r="N729" s="30"/>
      <c r="O729" s="30" t="s">
        <v>364</v>
      </c>
    </row>
    <row collapsed="false" customFormat="false" customHeight="false" hidden="false" ht="12.1" outlineLevel="0" r="730">
      <c r="A730" s="29" t="n">
        <v>46009.559490741</v>
      </c>
      <c r="B730" s="30" t="s">
        <v>86</v>
      </c>
      <c r="C730" s="30" t="s">
        <v>444</v>
      </c>
      <c r="D730" s="30" t="s">
        <v>241</v>
      </c>
      <c r="E730" s="30" t="s">
        <v>82</v>
      </c>
      <c r="F730" s="30" t="s">
        <v>20</v>
      </c>
      <c r="G730" s="31" t="n">
        <v>-17</v>
      </c>
      <c r="H730" s="32" t="n">
        <v>60.18</v>
      </c>
      <c r="I730" s="32" t="n">
        <v>10230.6</v>
      </c>
      <c r="J730" s="32" t="n">
        <v>403.41</v>
      </c>
      <c r="K730" s="32" t="n">
        <v>-0.87</v>
      </c>
      <c r="L730" s="32" t="n">
        <v>-0</v>
      </c>
      <c r="M730" s="6" t="s">
        <f>=I730+J730+K730+L730</f>
      </c>
      <c r="N730" s="30"/>
      <c r="O730" s="30" t="s">
        <v>364</v>
      </c>
    </row>
    <row collapsed="false" customFormat="false" customHeight="false" hidden="false" ht="12.1" outlineLevel="0" r="731">
      <c r="A731" s="29" t="n">
        <v>46009.559490741</v>
      </c>
      <c r="B731" s="30" t="s">
        <v>86</v>
      </c>
      <c r="C731" s="30" t="s">
        <v>444</v>
      </c>
      <c r="D731" s="30" t="s">
        <v>241</v>
      </c>
      <c r="E731" s="30" t="s">
        <v>82</v>
      </c>
      <c r="F731" s="30" t="s">
        <v>20</v>
      </c>
      <c r="G731" s="31" t="n">
        <v>-10</v>
      </c>
      <c r="H731" s="32" t="n">
        <v>60.18</v>
      </c>
      <c r="I731" s="32" t="n">
        <v>6018</v>
      </c>
      <c r="J731" s="32" t="n">
        <v>237.3</v>
      </c>
      <c r="K731" s="32" t="n">
        <v>-0.51</v>
      </c>
      <c r="L731" s="32" t="n">
        <v>-0</v>
      </c>
      <c r="M731" s="6" t="s">
        <f>=I731+J731+K731+L731</f>
      </c>
      <c r="N731" s="30"/>
      <c r="O731" s="30" t="s">
        <v>364</v>
      </c>
    </row>
    <row collapsed="false" customFormat="false" customHeight="false" hidden="false" ht="12.1" outlineLevel="0" r="732">
      <c r="A732" s="29" t="n">
        <v>46009.559490741</v>
      </c>
      <c r="B732" s="30" t="s">
        <v>86</v>
      </c>
      <c r="C732" s="30" t="s">
        <v>444</v>
      </c>
      <c r="D732" s="30" t="s">
        <v>241</v>
      </c>
      <c r="E732" s="30" t="s">
        <v>82</v>
      </c>
      <c r="F732" s="30" t="s">
        <v>20</v>
      </c>
      <c r="G732" s="31" t="n">
        <v>-7</v>
      </c>
      <c r="H732" s="32" t="n">
        <v>60.18</v>
      </c>
      <c r="I732" s="32" t="n">
        <v>4212.6</v>
      </c>
      <c r="J732" s="32" t="n">
        <v>166.11</v>
      </c>
      <c r="K732" s="32" t="n">
        <v>-0.36</v>
      </c>
      <c r="L732" s="32" t="n">
        <v>-0</v>
      </c>
      <c r="M732" s="6" t="s">
        <f>=I732+J732+K732+L732</f>
      </c>
      <c r="N732" s="30"/>
      <c r="O732" s="30" t="s">
        <v>364</v>
      </c>
    </row>
    <row collapsed="false" customFormat="false" customHeight="false" hidden="false" ht="12.1" outlineLevel="0" r="733">
      <c r="A733" s="20" t="n">
        <v>46009.559861111</v>
      </c>
      <c r="B733" s="16" t="s">
        <v>244</v>
      </c>
      <c r="C733" s="16" t="s">
        <v>365</v>
      </c>
      <c r="D733" s="16" t="s">
        <v>240</v>
      </c>
      <c r="E733" s="16" t="s">
        <v>18</v>
      </c>
      <c r="F733" s="16" t="s">
        <v>20</v>
      </c>
      <c r="G733" s="7" t="n">
        <v>90</v>
      </c>
      <c r="H733" s="6" t="n">
        <v>128.93</v>
      </c>
      <c r="I733" s="6" t="n">
        <v>-11603.7</v>
      </c>
      <c r="J733" s="6" t="n">
        <v>-0</v>
      </c>
      <c r="K733" s="6" t="n">
        <v>-9.28</v>
      </c>
      <c r="L733" s="6" t="n">
        <v>-0</v>
      </c>
      <c r="M733" s="6" t="s">
        <f>=I733+J733+K733+L733</f>
      </c>
      <c r="N733" s="16"/>
      <c r="O733" s="16" t="s">
        <v>364</v>
      </c>
    </row>
    <row collapsed="false" customFormat="false" customHeight="false" hidden="false" ht="12.1" outlineLevel="0" r="734">
      <c r="A734" s="20" t="n">
        <v>46009.559861111</v>
      </c>
      <c r="B734" s="16" t="s">
        <v>43</v>
      </c>
      <c r="C734" s="16" t="s">
        <v>422</v>
      </c>
      <c r="D734" s="16" t="s">
        <v>240</v>
      </c>
      <c r="E734" s="16" t="s">
        <v>18</v>
      </c>
      <c r="F734" s="16" t="s">
        <v>20</v>
      </c>
      <c r="G734" s="7" t="n">
        <v>1</v>
      </c>
      <c r="H734" s="6" t="n">
        <v>4395.5</v>
      </c>
      <c r="I734" s="6" t="n">
        <v>-4395.5</v>
      </c>
      <c r="J734" s="6" t="n">
        <v>-0</v>
      </c>
      <c r="K734" s="6" t="n">
        <v>-3.52</v>
      </c>
      <c r="L734" s="6" t="n">
        <v>-0</v>
      </c>
      <c r="M734" s="6" t="s">
        <f>=I734+J734+K734+L734</f>
      </c>
      <c r="N734" s="16"/>
      <c r="O734" s="16" t="s">
        <v>364</v>
      </c>
    </row>
    <row collapsed="false" customFormat="false" customHeight="false" hidden="false" ht="12.1" outlineLevel="0" r="735">
      <c r="A735" s="20" t="n">
        <v>46009.559861111</v>
      </c>
      <c r="B735" s="16" t="s">
        <v>254</v>
      </c>
      <c r="C735" s="16" t="s">
        <v>381</v>
      </c>
      <c r="D735" s="16" t="s">
        <v>240</v>
      </c>
      <c r="E735" s="16" t="s">
        <v>18</v>
      </c>
      <c r="F735" s="16" t="s">
        <v>20</v>
      </c>
      <c r="G735" s="7" t="n">
        <v>2</v>
      </c>
      <c r="H735" s="6" t="n">
        <v>1208.2</v>
      </c>
      <c r="I735" s="6" t="n">
        <v>-2416.4</v>
      </c>
      <c r="J735" s="6" t="n">
        <v>-0</v>
      </c>
      <c r="K735" s="6" t="n">
        <v>-1.94</v>
      </c>
      <c r="L735" s="6" t="n">
        <v>-0</v>
      </c>
      <c r="M735" s="6" t="s">
        <f>=I735+J735+K735+L735</f>
      </c>
      <c r="N735" s="16"/>
      <c r="O735" s="16" t="s">
        <v>364</v>
      </c>
    </row>
    <row collapsed="false" customFormat="false" customHeight="false" hidden="false" ht="12.1" outlineLevel="0" r="736">
      <c r="A736" s="20" t="n">
        <v>46009.559872685</v>
      </c>
      <c r="B736" s="16" t="s">
        <v>314</v>
      </c>
      <c r="C736" s="16" t="s">
        <v>487</v>
      </c>
      <c r="D736" s="16" t="s">
        <v>240</v>
      </c>
      <c r="E736" s="16" t="s">
        <v>18</v>
      </c>
      <c r="F736" s="16" t="s">
        <v>20</v>
      </c>
      <c r="G736" s="7" t="n">
        <v>7</v>
      </c>
      <c r="H736" s="6" t="n">
        <v>597.4</v>
      </c>
      <c r="I736" s="6" t="n">
        <v>-4181.8</v>
      </c>
      <c r="J736" s="6" t="n">
        <v>-0</v>
      </c>
      <c r="K736" s="6" t="n">
        <v>-3.34</v>
      </c>
      <c r="L736" s="6" t="n">
        <v>-0</v>
      </c>
      <c r="M736" s="6" t="s">
        <f>=I736+J736+K736+L736</f>
      </c>
      <c r="N736" s="16"/>
      <c r="O736" s="16" t="s">
        <v>364</v>
      </c>
    </row>
    <row collapsed="false" customFormat="false" customHeight="false" hidden="false" ht="12.1" outlineLevel="0" r="737">
      <c r="A737" s="20" t="n">
        <v>46009.559872685</v>
      </c>
      <c r="B737" s="16" t="s">
        <v>315</v>
      </c>
      <c r="C737" s="16" t="s">
        <v>488</v>
      </c>
      <c r="D737" s="16" t="s">
        <v>240</v>
      </c>
      <c r="E737" s="16" t="s">
        <v>18</v>
      </c>
      <c r="F737" s="16" t="s">
        <v>20</v>
      </c>
      <c r="G737" s="7" t="n">
        <v>2</v>
      </c>
      <c r="H737" s="6" t="n">
        <v>2297</v>
      </c>
      <c r="I737" s="6" t="n">
        <v>-4594</v>
      </c>
      <c r="J737" s="6" t="n">
        <v>-0</v>
      </c>
      <c r="K737" s="6" t="n">
        <v>-3.68</v>
      </c>
      <c r="L737" s="6" t="n">
        <v>-0</v>
      </c>
      <c r="M737" s="6" t="s">
        <f>=I737+J737+K737+L737</f>
      </c>
      <c r="N737" s="16"/>
      <c r="O737" s="16" t="s">
        <v>364</v>
      </c>
    </row>
    <row collapsed="false" customFormat="false" customHeight="false" hidden="false" ht="12.1" outlineLevel="0" r="738">
      <c r="A738" s="20" t="n">
        <v>46009.559872685</v>
      </c>
      <c r="B738" s="16" t="s">
        <v>252</v>
      </c>
      <c r="C738" s="16" t="s">
        <v>376</v>
      </c>
      <c r="D738" s="16" t="s">
        <v>240</v>
      </c>
      <c r="E738" s="16" t="s">
        <v>18</v>
      </c>
      <c r="F738" s="16" t="s">
        <v>20</v>
      </c>
      <c r="G738" s="7" t="n">
        <v>2</v>
      </c>
      <c r="H738" s="6" t="n">
        <v>5751.5</v>
      </c>
      <c r="I738" s="6" t="n">
        <v>-11503</v>
      </c>
      <c r="J738" s="6" t="n">
        <v>-0</v>
      </c>
      <c r="K738" s="6" t="n">
        <v>-9.2</v>
      </c>
      <c r="L738" s="6" t="n">
        <v>-0</v>
      </c>
      <c r="M738" s="6" t="s">
        <f>=I738+J738+K738+L738</f>
      </c>
      <c r="N738" s="16"/>
      <c r="O738" s="16" t="s">
        <v>364</v>
      </c>
    </row>
    <row collapsed="false" customFormat="false" customHeight="false" hidden="false" ht="12.1" outlineLevel="0" r="739">
      <c r="A739" s="20" t="n">
        <v>46009.559872685</v>
      </c>
      <c r="B739" s="16" t="s">
        <v>286</v>
      </c>
      <c r="C739" s="16" t="s">
        <v>428</v>
      </c>
      <c r="D739" s="16" t="s">
        <v>240</v>
      </c>
      <c r="E739" s="16" t="s">
        <v>18</v>
      </c>
      <c r="F739" s="16" t="s">
        <v>20</v>
      </c>
      <c r="G739" s="7" t="n">
        <v>10</v>
      </c>
      <c r="H739" s="6" t="n">
        <v>79.23</v>
      </c>
      <c r="I739" s="6" t="n">
        <v>-792.3</v>
      </c>
      <c r="J739" s="6" t="n">
        <v>-0</v>
      </c>
      <c r="K739" s="6" t="n">
        <v>-0.64</v>
      </c>
      <c r="L739" s="6" t="n">
        <v>-0</v>
      </c>
      <c r="M739" s="6" t="s">
        <f>=I739+J739+K739+L739</f>
      </c>
      <c r="N739" s="16"/>
      <c r="O739" s="16" t="s">
        <v>364</v>
      </c>
    </row>
    <row collapsed="false" customFormat="false" customHeight="false" hidden="false" ht="12.1" outlineLevel="0" r="740">
      <c r="A740" s="20" t="n">
        <v>46009.559872685</v>
      </c>
      <c r="B740" s="16" t="s">
        <v>286</v>
      </c>
      <c r="C740" s="16" t="s">
        <v>428</v>
      </c>
      <c r="D740" s="16" t="s">
        <v>240</v>
      </c>
      <c r="E740" s="16" t="s">
        <v>18</v>
      </c>
      <c r="F740" s="16" t="s">
        <v>20</v>
      </c>
      <c r="G740" s="7" t="n">
        <v>10</v>
      </c>
      <c r="H740" s="6" t="n">
        <v>79.22</v>
      </c>
      <c r="I740" s="6" t="n">
        <v>-792.2</v>
      </c>
      <c r="J740" s="6" t="n">
        <v>-0</v>
      </c>
      <c r="K740" s="6" t="n">
        <v>-0.64</v>
      </c>
      <c r="L740" s="6" t="n">
        <v>-0</v>
      </c>
      <c r="M740" s="6" t="s">
        <f>=I740+J740+K740+L740</f>
      </c>
      <c r="N740" s="16"/>
      <c r="O740" s="16" t="s">
        <v>364</v>
      </c>
    </row>
    <row collapsed="false" customFormat="false" customHeight="false" hidden="false" ht="12.1" outlineLevel="0" r="741">
      <c r="A741" s="20" t="n">
        <v>46009.559872685</v>
      </c>
      <c r="B741" s="16" t="s">
        <v>286</v>
      </c>
      <c r="C741" s="16" t="s">
        <v>428</v>
      </c>
      <c r="D741" s="16" t="s">
        <v>240</v>
      </c>
      <c r="E741" s="16" t="s">
        <v>18</v>
      </c>
      <c r="F741" s="16" t="s">
        <v>20</v>
      </c>
      <c r="G741" s="7" t="n">
        <v>10</v>
      </c>
      <c r="H741" s="6" t="n">
        <v>79.23</v>
      </c>
      <c r="I741" s="6" t="n">
        <v>-792.3</v>
      </c>
      <c r="J741" s="6" t="n">
        <v>-0</v>
      </c>
      <c r="K741" s="6" t="n">
        <v>-0.64</v>
      </c>
      <c r="L741" s="6" t="n">
        <v>-0</v>
      </c>
      <c r="M741" s="6" t="s">
        <f>=I741+J741+K741+L741</f>
      </c>
      <c r="N741" s="16"/>
      <c r="O741" s="16" t="s">
        <v>364</v>
      </c>
    </row>
    <row collapsed="false" customFormat="false" customHeight="false" hidden="false" ht="12.1" outlineLevel="0" r="742">
      <c r="A742" s="20" t="n">
        <v>46009.559872685</v>
      </c>
      <c r="B742" s="16" t="s">
        <v>286</v>
      </c>
      <c r="C742" s="16" t="s">
        <v>428</v>
      </c>
      <c r="D742" s="16" t="s">
        <v>240</v>
      </c>
      <c r="E742" s="16" t="s">
        <v>18</v>
      </c>
      <c r="F742" s="16" t="s">
        <v>20</v>
      </c>
      <c r="G742" s="7" t="n">
        <v>10</v>
      </c>
      <c r="H742" s="6" t="n">
        <v>79.24</v>
      </c>
      <c r="I742" s="6" t="n">
        <v>-792.4</v>
      </c>
      <c r="J742" s="6" t="n">
        <v>-0</v>
      </c>
      <c r="K742" s="6" t="n">
        <v>-0.64</v>
      </c>
      <c r="L742" s="6" t="n">
        <v>-0</v>
      </c>
      <c r="M742" s="6" t="s">
        <f>=I742+J742+K742+L742</f>
      </c>
      <c r="N742" s="16"/>
      <c r="O742" s="16" t="s">
        <v>364</v>
      </c>
    </row>
    <row collapsed="false" customFormat="false" customHeight="false" hidden="false" ht="12.1" outlineLevel="0" r="743">
      <c r="A743" s="20" t="n">
        <v>46009.559872685</v>
      </c>
      <c r="B743" s="16" t="s">
        <v>47</v>
      </c>
      <c r="C743" s="16" t="s">
        <v>410</v>
      </c>
      <c r="D743" s="16" t="s">
        <v>240</v>
      </c>
      <c r="E743" s="16" t="s">
        <v>18</v>
      </c>
      <c r="F743" s="16" t="s">
        <v>20</v>
      </c>
      <c r="G743" s="7" t="n">
        <v>1</v>
      </c>
      <c r="H743" s="6" t="n">
        <v>3255</v>
      </c>
      <c r="I743" s="6" t="n">
        <v>-3255</v>
      </c>
      <c r="J743" s="6" t="n">
        <v>-0</v>
      </c>
      <c r="K743" s="6" t="n">
        <v>-2.61</v>
      </c>
      <c r="L743" s="6" t="n">
        <v>-0</v>
      </c>
      <c r="M743" s="6" t="s">
        <f>=I743+J743+K743+L743</f>
      </c>
      <c r="N743" s="16"/>
      <c r="O743" s="16" t="s">
        <v>364</v>
      </c>
    </row>
    <row collapsed="false" customFormat="false" customHeight="false" hidden="false" ht="12.1" outlineLevel="0" r="744">
      <c r="A744" s="20" t="n">
        <v>46009.559884259</v>
      </c>
      <c r="B744" s="16" t="s">
        <v>39</v>
      </c>
      <c r="C744" s="16" t="s">
        <v>427</v>
      </c>
      <c r="D744" s="16" t="s">
        <v>240</v>
      </c>
      <c r="E744" s="16" t="s">
        <v>18</v>
      </c>
      <c r="F744" s="16" t="s">
        <v>20</v>
      </c>
      <c r="G744" s="7" t="n">
        <v>30</v>
      </c>
      <c r="H744" s="6" t="n">
        <v>142.78</v>
      </c>
      <c r="I744" s="6" t="n">
        <v>-4283.4</v>
      </c>
      <c r="J744" s="6" t="n">
        <v>-0</v>
      </c>
      <c r="K744" s="6" t="n">
        <v>-3.43</v>
      </c>
      <c r="L744" s="6" t="n">
        <v>-0</v>
      </c>
      <c r="M744" s="6" t="s">
        <f>=I744+J744+K744+L744</f>
      </c>
      <c r="N744" s="16"/>
      <c r="O744" s="16" t="s">
        <v>364</v>
      </c>
    </row>
    <row collapsed="false" customFormat="false" customHeight="false" hidden="false" ht="12.1" outlineLevel="0" r="745">
      <c r="A745" s="20" t="n">
        <v>46009.559884259</v>
      </c>
      <c r="B745" s="16" t="s">
        <v>253</v>
      </c>
      <c r="C745" s="16" t="s">
        <v>379</v>
      </c>
      <c r="D745" s="16" t="s">
        <v>240</v>
      </c>
      <c r="E745" s="16" t="s">
        <v>18</v>
      </c>
      <c r="F745" s="16" t="s">
        <v>20</v>
      </c>
      <c r="G745" s="7" t="n">
        <v>5</v>
      </c>
      <c r="H745" s="6" t="n">
        <v>414.45</v>
      </c>
      <c r="I745" s="6" t="n">
        <v>-2072.25</v>
      </c>
      <c r="J745" s="6" t="n">
        <v>-0</v>
      </c>
      <c r="K745" s="6" t="n">
        <v>-1.66</v>
      </c>
      <c r="L745" s="6" t="n">
        <v>-0</v>
      </c>
      <c r="M745" s="6" t="s">
        <f>=I745+J745+K745+L745</f>
      </c>
      <c r="N745" s="16"/>
      <c r="O745" s="16" t="s">
        <v>364</v>
      </c>
    </row>
    <row collapsed="false" customFormat="false" customHeight="false" hidden="false" ht="12.1" outlineLevel="0" r="746">
      <c r="A746" s="20" t="n">
        <v>46009.559884259</v>
      </c>
      <c r="B746" s="16" t="s">
        <v>17</v>
      </c>
      <c r="C746" s="16" t="s">
        <v>366</v>
      </c>
      <c r="D746" s="16" t="s">
        <v>240</v>
      </c>
      <c r="E746" s="16" t="s">
        <v>18</v>
      </c>
      <c r="F746" s="16" t="s">
        <v>20</v>
      </c>
      <c r="G746" s="7" t="n">
        <v>59</v>
      </c>
      <c r="H746" s="6" t="n">
        <v>302</v>
      </c>
      <c r="I746" s="6" t="n">
        <v>-17818</v>
      </c>
      <c r="J746" s="6" t="n">
        <v>-0</v>
      </c>
      <c r="K746" s="6" t="n">
        <v>-14.25</v>
      </c>
      <c r="L746" s="6" t="n">
        <v>-0</v>
      </c>
      <c r="M746" s="6" t="s">
        <f>=I746+J746+K746+L746</f>
      </c>
      <c r="N746" s="16"/>
      <c r="O746" s="16" t="s">
        <v>364</v>
      </c>
    </row>
    <row collapsed="false" customFormat="false" customHeight="false" hidden="false" ht="12.1" outlineLevel="0" r="747">
      <c r="A747" s="20" t="n">
        <v>46009.559884259</v>
      </c>
      <c r="B747" s="16" t="s">
        <v>278</v>
      </c>
      <c r="C747" s="16" t="s">
        <v>415</v>
      </c>
      <c r="D747" s="16" t="s">
        <v>240</v>
      </c>
      <c r="E747" s="16" t="s">
        <v>62</v>
      </c>
      <c r="F747" s="16" t="s">
        <v>20</v>
      </c>
      <c r="G747" s="7" t="n">
        <v>1470</v>
      </c>
      <c r="H747" s="6" t="n">
        <v>2.71</v>
      </c>
      <c r="I747" s="6" t="n">
        <v>-3983.7</v>
      </c>
      <c r="J747" s="6" t="n">
        <v>-0</v>
      </c>
      <c r="K747" s="6" t="n">
        <v>-0.8</v>
      </c>
      <c r="L747" s="6" t="n">
        <v>-0</v>
      </c>
      <c r="M747" s="6" t="s">
        <f>=I747+J747+K747+L747</f>
      </c>
      <c r="N747" s="16"/>
      <c r="O747" s="16" t="s">
        <v>364</v>
      </c>
    </row>
    <row collapsed="false" customFormat="false" customHeight="false" hidden="false" ht="12.1" outlineLevel="0" r="748">
      <c r="A748" s="20" t="n">
        <v>46009.559884259</v>
      </c>
      <c r="B748" s="16" t="s">
        <v>263</v>
      </c>
      <c r="C748" s="16" t="s">
        <v>393</v>
      </c>
      <c r="D748" s="16" t="s">
        <v>240</v>
      </c>
      <c r="E748" s="16" t="s">
        <v>62</v>
      </c>
      <c r="F748" s="16" t="s">
        <v>20</v>
      </c>
      <c r="G748" s="7" t="n">
        <v>75</v>
      </c>
      <c r="H748" s="6" t="n">
        <v>1.8746</v>
      </c>
      <c r="I748" s="6" t="n">
        <v>-140.6</v>
      </c>
      <c r="J748" s="6" t="n">
        <v>-0</v>
      </c>
      <c r="K748" s="6" t="n">
        <v>-0</v>
      </c>
      <c r="L748" s="6" t="n">
        <v>-0</v>
      </c>
      <c r="M748" s="6" t="s">
        <f>=I748+J748+K748+L748</f>
      </c>
      <c r="N748" s="16"/>
      <c r="O748" s="16" t="s">
        <v>364</v>
      </c>
    </row>
    <row collapsed="false" customFormat="false" customHeight="false" hidden="false" ht="12.1" outlineLevel="0" r="749">
      <c r="A749" s="20" t="n">
        <v>46009.559895833</v>
      </c>
      <c r="B749" s="16" t="s">
        <v>51</v>
      </c>
      <c r="C749" s="16" t="s">
        <v>412</v>
      </c>
      <c r="D749" s="16" t="s">
        <v>240</v>
      </c>
      <c r="E749" s="16" t="s">
        <v>18</v>
      </c>
      <c r="F749" s="16" t="s">
        <v>20</v>
      </c>
      <c r="G749" s="7" t="n">
        <v>70</v>
      </c>
      <c r="H749" s="6" t="n">
        <v>40.965</v>
      </c>
      <c r="I749" s="6" t="n">
        <v>-2867.55</v>
      </c>
      <c r="J749" s="6" t="n">
        <v>-0</v>
      </c>
      <c r="K749" s="6" t="n">
        <v>-2.29</v>
      </c>
      <c r="L749" s="6" t="n">
        <v>-0</v>
      </c>
      <c r="M749" s="6" t="s">
        <f>=I749+J749+K749+L749</f>
      </c>
      <c r="N749" s="16"/>
      <c r="O749" s="16" t="s">
        <v>364</v>
      </c>
    </row>
    <row collapsed="false" customFormat="false" customHeight="false" hidden="false" ht="12.1" outlineLevel="0" r="750">
      <c r="A750" s="20" t="n">
        <v>46009.559895833</v>
      </c>
      <c r="B750" s="16" t="s">
        <v>316</v>
      </c>
      <c r="C750" s="16" t="s">
        <v>489</v>
      </c>
      <c r="D750" s="16" t="s">
        <v>240</v>
      </c>
      <c r="E750" s="16" t="s">
        <v>18</v>
      </c>
      <c r="F750" s="16" t="s">
        <v>20</v>
      </c>
      <c r="G750" s="7" t="n">
        <v>50</v>
      </c>
      <c r="H750" s="6" t="n">
        <v>64.27</v>
      </c>
      <c r="I750" s="6" t="n">
        <v>-3213.5</v>
      </c>
      <c r="J750" s="6" t="n">
        <v>-0</v>
      </c>
      <c r="K750" s="6" t="n">
        <v>-2.57</v>
      </c>
      <c r="L750" s="6" t="n">
        <v>-0</v>
      </c>
      <c r="M750" s="6" t="s">
        <f>=I750+J750+K750+L750</f>
      </c>
      <c r="N750" s="16"/>
      <c r="O750" s="16" t="s">
        <v>364</v>
      </c>
    </row>
    <row collapsed="false" customFormat="false" customHeight="false" hidden="false" ht="12.1" outlineLevel="0" r="751">
      <c r="A751" s="20" t="n">
        <v>46009.559895833</v>
      </c>
      <c r="B751" s="16" t="s">
        <v>35</v>
      </c>
      <c r="C751" s="16" t="s">
        <v>429</v>
      </c>
      <c r="D751" s="16" t="s">
        <v>240</v>
      </c>
      <c r="E751" s="16" t="s">
        <v>18</v>
      </c>
      <c r="F751" s="16" t="s">
        <v>20</v>
      </c>
      <c r="G751" s="7" t="n">
        <v>1</v>
      </c>
      <c r="H751" s="6" t="n">
        <v>2995</v>
      </c>
      <c r="I751" s="6" t="n">
        <v>-2995</v>
      </c>
      <c r="J751" s="6" t="n">
        <v>-0</v>
      </c>
      <c r="K751" s="6" t="n">
        <v>-2.4</v>
      </c>
      <c r="L751" s="6" t="n">
        <v>-0</v>
      </c>
      <c r="M751" s="6" t="s">
        <f>=I751+J751+K751+L751</f>
      </c>
      <c r="N751" s="16"/>
      <c r="O751" s="16" t="s">
        <v>364</v>
      </c>
    </row>
    <row collapsed="false" customFormat="false" customHeight="false" hidden="false" ht="12.1" outlineLevel="0" r="752">
      <c r="A752" s="20" t="n">
        <v>46009.559895833</v>
      </c>
      <c r="B752" s="16" t="s">
        <v>317</v>
      </c>
      <c r="C752" s="16" t="s">
        <v>490</v>
      </c>
      <c r="D752" s="16" t="s">
        <v>240</v>
      </c>
      <c r="E752" s="16" t="s">
        <v>62</v>
      </c>
      <c r="F752" s="16" t="s">
        <v>20</v>
      </c>
      <c r="G752" s="7" t="n">
        <v>91</v>
      </c>
      <c r="H752" s="6" t="n">
        <v>141.55</v>
      </c>
      <c r="I752" s="6" t="n">
        <v>-12881.05</v>
      </c>
      <c r="J752" s="6" t="n">
        <v>-0</v>
      </c>
      <c r="K752" s="6" t="n">
        <v>-2.57</v>
      </c>
      <c r="L752" s="6" t="n">
        <v>-0</v>
      </c>
      <c r="M752" s="6" t="s">
        <f>=I752+J752+K752+L752</f>
      </c>
      <c r="N752" s="16"/>
      <c r="O752" s="16" t="s">
        <v>364</v>
      </c>
    </row>
    <row collapsed="false" customFormat="false" customHeight="false" hidden="false" ht="12.1" outlineLevel="0" r="753">
      <c r="A753" s="20" t="n">
        <v>46009.840601852</v>
      </c>
      <c r="B753" s="16" t="s">
        <v>313</v>
      </c>
      <c r="C753" s="16" t="s">
        <v>486</v>
      </c>
      <c r="D753" s="16" t="s">
        <v>240</v>
      </c>
      <c r="E753" s="16" t="s">
        <v>18</v>
      </c>
      <c r="F753" s="16" t="s">
        <v>20</v>
      </c>
      <c r="G753" s="7" t="n">
        <v>1</v>
      </c>
      <c r="H753" s="6" t="n">
        <v>63.57</v>
      </c>
      <c r="I753" s="6" t="n">
        <v>-63.57</v>
      </c>
      <c r="J753" s="6" t="n">
        <v>-0</v>
      </c>
      <c r="K753" s="6" t="n">
        <v>-0.04</v>
      </c>
      <c r="L753" s="6" t="n">
        <v>-0</v>
      </c>
      <c r="M753" s="6" t="s">
        <f>=I753+J753+K753+L753</f>
      </c>
      <c r="N753" s="16"/>
      <c r="O753" s="16" t="s">
        <v>467</v>
      </c>
    </row>
    <row collapsed="false" customFormat="false" customHeight="false" hidden="false" ht="12.1" outlineLevel="0" r="754">
      <c r="A754" s="20" t="n">
        <v>46009.840601852</v>
      </c>
      <c r="B754" s="16" t="s">
        <v>313</v>
      </c>
      <c r="C754" s="16" t="s">
        <v>486</v>
      </c>
      <c r="D754" s="16" t="s">
        <v>240</v>
      </c>
      <c r="E754" s="16" t="s">
        <v>18</v>
      </c>
      <c r="F754" s="16" t="s">
        <v>20</v>
      </c>
      <c r="G754" s="7" t="n">
        <v>1</v>
      </c>
      <c r="H754" s="6" t="n">
        <v>63.57</v>
      </c>
      <c r="I754" s="6" t="n">
        <v>-63.57</v>
      </c>
      <c r="J754" s="6" t="n">
        <v>-0</v>
      </c>
      <c r="K754" s="6" t="n">
        <v>-0.04</v>
      </c>
      <c r="L754" s="6" t="n">
        <v>-0</v>
      </c>
      <c r="M754" s="6" t="s">
        <f>=I754+J754+K754+L754</f>
      </c>
      <c r="N754" s="16"/>
      <c r="O754" s="16" t="s">
        <v>467</v>
      </c>
    </row>
    <row collapsed="false" customFormat="false" customHeight="false" hidden="false" ht="12.1" outlineLevel="0" r="755">
      <c r="A755" s="29" t="n">
        <v>46010.55693287</v>
      </c>
      <c r="B755" s="30" t="s">
        <v>244</v>
      </c>
      <c r="C755" s="30" t="s">
        <v>365</v>
      </c>
      <c r="D755" s="30" t="s">
        <v>241</v>
      </c>
      <c r="E755" s="30" t="s">
        <v>18</v>
      </c>
      <c r="F755" s="30" t="s">
        <v>20</v>
      </c>
      <c r="G755" s="31" t="n">
        <v>-10</v>
      </c>
      <c r="H755" s="32" t="n">
        <v>129.81</v>
      </c>
      <c r="I755" s="32" t="n">
        <v>1298.1</v>
      </c>
      <c r="J755" s="32" t="n">
        <v>0</v>
      </c>
      <c r="K755" s="32" t="n">
        <v>-1.04</v>
      </c>
      <c r="L755" s="32" t="n">
        <v>-0</v>
      </c>
      <c r="M755" s="6" t="s">
        <f>=I755+J755+K755+L755</f>
      </c>
      <c r="N755" s="30"/>
      <c r="O755" s="30" t="s">
        <v>364</v>
      </c>
    </row>
    <row collapsed="false" customFormat="false" customHeight="false" hidden="false" ht="12.1" outlineLevel="0" r="756">
      <c r="A756" s="29" t="n">
        <v>46010.556944444</v>
      </c>
      <c r="B756" s="30" t="s">
        <v>314</v>
      </c>
      <c r="C756" s="30" t="s">
        <v>487</v>
      </c>
      <c r="D756" s="30" t="s">
        <v>241</v>
      </c>
      <c r="E756" s="30" t="s">
        <v>18</v>
      </c>
      <c r="F756" s="30" t="s">
        <v>20</v>
      </c>
      <c r="G756" s="31" t="n">
        <v>-1</v>
      </c>
      <c r="H756" s="32" t="n">
        <v>595.2</v>
      </c>
      <c r="I756" s="32" t="n">
        <v>595.2</v>
      </c>
      <c r="J756" s="32" t="n">
        <v>0</v>
      </c>
      <c r="K756" s="32" t="n">
        <v>-0.48</v>
      </c>
      <c r="L756" s="32" t="n">
        <v>-0</v>
      </c>
      <c r="M756" s="6" t="s">
        <f>=I756+J756+K756+L756</f>
      </c>
      <c r="N756" s="30"/>
      <c r="O756" s="30" t="s">
        <v>364</v>
      </c>
    </row>
    <row collapsed="false" customFormat="false" customHeight="false" hidden="false" ht="12.1" outlineLevel="0" r="757">
      <c r="A757" s="29" t="n">
        <v>46010.556944444</v>
      </c>
      <c r="B757" s="30" t="s">
        <v>315</v>
      </c>
      <c r="C757" s="30" t="s">
        <v>488</v>
      </c>
      <c r="D757" s="30" t="s">
        <v>241</v>
      </c>
      <c r="E757" s="30" t="s">
        <v>18</v>
      </c>
      <c r="F757" s="30" t="s">
        <v>20</v>
      </c>
      <c r="G757" s="31" t="n">
        <v>-1</v>
      </c>
      <c r="H757" s="32" t="n">
        <v>2308.2</v>
      </c>
      <c r="I757" s="32" t="n">
        <v>2308.2</v>
      </c>
      <c r="J757" s="32" t="n">
        <v>0</v>
      </c>
      <c r="K757" s="32" t="n">
        <v>-1.84</v>
      </c>
      <c r="L757" s="32" t="n">
        <v>-0</v>
      </c>
      <c r="M757" s="6" t="s">
        <f>=I757+J757+K757+L757</f>
      </c>
      <c r="N757" s="30"/>
      <c r="O757" s="30" t="s">
        <v>364</v>
      </c>
    </row>
    <row collapsed="false" customFormat="false" customHeight="false" hidden="false" ht="12.1" outlineLevel="0" r="758">
      <c r="A758" s="29" t="n">
        <v>46010.556944444</v>
      </c>
      <c r="B758" s="30" t="s">
        <v>286</v>
      </c>
      <c r="C758" s="30" t="s">
        <v>428</v>
      </c>
      <c r="D758" s="30" t="s">
        <v>241</v>
      </c>
      <c r="E758" s="30" t="s">
        <v>18</v>
      </c>
      <c r="F758" s="30" t="s">
        <v>20</v>
      </c>
      <c r="G758" s="31" t="n">
        <v>-40</v>
      </c>
      <c r="H758" s="32" t="n">
        <v>78.51</v>
      </c>
      <c r="I758" s="32" t="n">
        <v>3140.4</v>
      </c>
      <c r="J758" s="32" t="n">
        <v>0</v>
      </c>
      <c r="K758" s="32" t="n">
        <v>-2.51</v>
      </c>
      <c r="L758" s="32" t="n">
        <v>-0</v>
      </c>
      <c r="M758" s="6" t="s">
        <f>=I758+J758+K758+L758</f>
      </c>
      <c r="N758" s="30"/>
      <c r="O758" s="30" t="s">
        <v>364</v>
      </c>
    </row>
    <row collapsed="false" customFormat="false" customHeight="false" hidden="false" ht="12.1" outlineLevel="0" r="759">
      <c r="A759" s="29" t="n">
        <v>46010.556944444</v>
      </c>
      <c r="B759" s="30" t="s">
        <v>253</v>
      </c>
      <c r="C759" s="30" t="s">
        <v>379</v>
      </c>
      <c r="D759" s="30" t="s">
        <v>241</v>
      </c>
      <c r="E759" s="30" t="s">
        <v>18</v>
      </c>
      <c r="F759" s="30" t="s">
        <v>20</v>
      </c>
      <c r="G759" s="31" t="n">
        <v>-5</v>
      </c>
      <c r="H759" s="32" t="n">
        <v>414.25</v>
      </c>
      <c r="I759" s="32" t="n">
        <v>2071.25</v>
      </c>
      <c r="J759" s="32" t="n">
        <v>0</v>
      </c>
      <c r="K759" s="32" t="n">
        <v>-1.66</v>
      </c>
      <c r="L759" s="32" t="n">
        <v>-0</v>
      </c>
      <c r="M759" s="6" t="s">
        <f>=I759+J759+K759+L759</f>
      </c>
      <c r="N759" s="30"/>
      <c r="O759" s="30" t="s">
        <v>364</v>
      </c>
    </row>
    <row collapsed="false" customFormat="false" customHeight="false" hidden="false" ht="12.1" outlineLevel="0" r="760">
      <c r="A760" s="29" t="n">
        <v>46010.556956019</v>
      </c>
      <c r="B760" s="30" t="s">
        <v>17</v>
      </c>
      <c r="C760" s="30" t="s">
        <v>366</v>
      </c>
      <c r="D760" s="30" t="s">
        <v>241</v>
      </c>
      <c r="E760" s="30" t="s">
        <v>18</v>
      </c>
      <c r="F760" s="30" t="s">
        <v>20</v>
      </c>
      <c r="G760" s="31" t="n">
        <v>-7</v>
      </c>
      <c r="H760" s="32" t="n">
        <v>302.3</v>
      </c>
      <c r="I760" s="32" t="n">
        <v>2116.1</v>
      </c>
      <c r="J760" s="32" t="n">
        <v>0</v>
      </c>
      <c r="K760" s="32" t="n">
        <v>-1.7</v>
      </c>
      <c r="L760" s="32" t="n">
        <v>-0</v>
      </c>
      <c r="M760" s="6" t="s">
        <f>=I760+J760+K760+L760</f>
      </c>
      <c r="N760" s="30"/>
      <c r="O760" s="30" t="s">
        <v>364</v>
      </c>
    </row>
    <row collapsed="false" customFormat="false" customHeight="false" hidden="false" ht="12.1" outlineLevel="0" r="761">
      <c r="A761" s="29" t="n">
        <v>46010.556956019</v>
      </c>
      <c r="B761" s="30" t="s">
        <v>278</v>
      </c>
      <c r="C761" s="30" t="s">
        <v>415</v>
      </c>
      <c r="D761" s="30" t="s">
        <v>241</v>
      </c>
      <c r="E761" s="30" t="s">
        <v>62</v>
      </c>
      <c r="F761" s="30" t="s">
        <v>20</v>
      </c>
      <c r="G761" s="31" t="n">
        <v>-3</v>
      </c>
      <c r="H761" s="32" t="n">
        <v>2.732</v>
      </c>
      <c r="I761" s="32" t="n">
        <v>8.2</v>
      </c>
      <c r="J761" s="32" t="n">
        <v>0</v>
      </c>
      <c r="K761" s="32" t="n">
        <v>-0.02</v>
      </c>
      <c r="L761" s="32" t="n">
        <v>-0</v>
      </c>
      <c r="M761" s="6" t="s">
        <f>=I761+J761+K761+L761</f>
      </c>
      <c r="N761" s="30"/>
      <c r="O761" s="30" t="s">
        <v>364</v>
      </c>
    </row>
    <row collapsed="false" customFormat="false" customHeight="false" hidden="false" ht="12.1" outlineLevel="0" r="762">
      <c r="A762" s="29" t="n">
        <v>46010.556956019</v>
      </c>
      <c r="B762" s="30" t="s">
        <v>263</v>
      </c>
      <c r="C762" s="30" t="s">
        <v>393</v>
      </c>
      <c r="D762" s="30" t="s">
        <v>241</v>
      </c>
      <c r="E762" s="30" t="s">
        <v>62</v>
      </c>
      <c r="F762" s="30" t="s">
        <v>20</v>
      </c>
      <c r="G762" s="31" t="n">
        <v>-32</v>
      </c>
      <c r="H762" s="32" t="n">
        <v>1.8768</v>
      </c>
      <c r="I762" s="32" t="n">
        <v>60.06</v>
      </c>
      <c r="J762" s="32" t="n">
        <v>0</v>
      </c>
      <c r="K762" s="32" t="n">
        <v>-0</v>
      </c>
      <c r="L762" s="32" t="n">
        <v>-0</v>
      </c>
      <c r="M762" s="6" t="s">
        <f>=I762+J762+K762+L762</f>
      </c>
      <c r="N762" s="30"/>
      <c r="O762" s="30" t="s">
        <v>364</v>
      </c>
    </row>
    <row collapsed="false" customFormat="false" customHeight="false" hidden="false" ht="12.1" outlineLevel="0" r="763">
      <c r="A763" s="29" t="n">
        <v>46010.556956019</v>
      </c>
      <c r="B763" s="30" t="s">
        <v>51</v>
      </c>
      <c r="C763" s="30" t="s">
        <v>412</v>
      </c>
      <c r="D763" s="30" t="s">
        <v>241</v>
      </c>
      <c r="E763" s="30" t="s">
        <v>18</v>
      </c>
      <c r="F763" s="30" t="s">
        <v>20</v>
      </c>
      <c r="G763" s="31" t="n">
        <v>-10</v>
      </c>
      <c r="H763" s="32" t="n">
        <v>40.97</v>
      </c>
      <c r="I763" s="32" t="n">
        <v>409.7</v>
      </c>
      <c r="J763" s="32" t="n">
        <v>0</v>
      </c>
      <c r="K763" s="32" t="n">
        <v>-0.32</v>
      </c>
      <c r="L763" s="32" t="n">
        <v>-0</v>
      </c>
      <c r="M763" s="6" t="s">
        <f>=I763+J763+K763+L763</f>
      </c>
      <c r="N763" s="30"/>
      <c r="O763" s="30" t="s">
        <v>364</v>
      </c>
    </row>
    <row collapsed="false" customFormat="false" customHeight="false" hidden="false" ht="12.1" outlineLevel="0" r="764">
      <c r="A764" s="20" t="n">
        <v>46010.556979167</v>
      </c>
      <c r="B764" s="16" t="s">
        <v>318</v>
      </c>
      <c r="C764" s="16" t="s">
        <v>491</v>
      </c>
      <c r="D764" s="16" t="s">
        <v>240</v>
      </c>
      <c r="E764" s="16" t="s">
        <v>18</v>
      </c>
      <c r="F764" s="16" t="s">
        <v>20</v>
      </c>
      <c r="G764" s="7" t="n">
        <v>1</v>
      </c>
      <c r="H764" s="6" t="n">
        <v>4235.5</v>
      </c>
      <c r="I764" s="6" t="n">
        <v>-4235.5</v>
      </c>
      <c r="J764" s="6" t="n">
        <v>-0</v>
      </c>
      <c r="K764" s="6" t="n">
        <v>-3.39</v>
      </c>
      <c r="L764" s="6" t="n">
        <v>-0</v>
      </c>
      <c r="M764" s="6" t="s">
        <f>=I764+J764+K764+L764</f>
      </c>
      <c r="N764" s="16"/>
      <c r="O764" s="16" t="s">
        <v>364</v>
      </c>
    </row>
    <row collapsed="false" customFormat="false" customHeight="false" hidden="false" ht="12.1" outlineLevel="0" r="765">
      <c r="A765" s="20" t="n">
        <v>46010.556979167</v>
      </c>
      <c r="B765" s="16" t="s">
        <v>319</v>
      </c>
      <c r="C765" s="16" t="s">
        <v>492</v>
      </c>
      <c r="D765" s="16" t="s">
        <v>240</v>
      </c>
      <c r="E765" s="16" t="s">
        <v>18</v>
      </c>
      <c r="F765" s="16" t="s">
        <v>20</v>
      </c>
      <c r="G765" s="7" t="n">
        <v>2</v>
      </c>
      <c r="H765" s="6" t="n">
        <v>1804</v>
      </c>
      <c r="I765" s="6" t="n">
        <v>-3608</v>
      </c>
      <c r="J765" s="6" t="n">
        <v>-0</v>
      </c>
      <c r="K765" s="6" t="n">
        <v>-2.88</v>
      </c>
      <c r="L765" s="6" t="n">
        <v>-0</v>
      </c>
      <c r="M765" s="6" t="s">
        <f>=I765+J765+K765+L765</f>
      </c>
      <c r="N765" s="16"/>
      <c r="O765" s="16" t="s">
        <v>364</v>
      </c>
    </row>
    <row collapsed="false" customFormat="false" customHeight="false" hidden="false" ht="12.1" outlineLevel="0" r="766">
      <c r="A766" s="20" t="n">
        <v>46010.556979167</v>
      </c>
      <c r="B766" s="16" t="s">
        <v>316</v>
      </c>
      <c r="C766" s="16" t="s">
        <v>489</v>
      </c>
      <c r="D766" s="16" t="s">
        <v>240</v>
      </c>
      <c r="E766" s="16" t="s">
        <v>18</v>
      </c>
      <c r="F766" s="16" t="s">
        <v>20</v>
      </c>
      <c r="G766" s="7" t="n">
        <v>10</v>
      </c>
      <c r="H766" s="6" t="n">
        <v>64.7</v>
      </c>
      <c r="I766" s="6" t="n">
        <v>-647</v>
      </c>
      <c r="J766" s="6" t="n">
        <v>-0</v>
      </c>
      <c r="K766" s="6" t="n">
        <v>-0.51</v>
      </c>
      <c r="L766" s="6" t="n">
        <v>-0</v>
      </c>
      <c r="M766" s="6" t="s">
        <f>=I766+J766+K766+L766</f>
      </c>
      <c r="N766" s="16"/>
      <c r="O766" s="16" t="s">
        <v>364</v>
      </c>
    </row>
    <row collapsed="false" customFormat="false" customHeight="false" hidden="false" ht="12.1" outlineLevel="0" r="767">
      <c r="A767" s="20" t="n">
        <v>46010.556979167</v>
      </c>
      <c r="B767" s="16" t="s">
        <v>317</v>
      </c>
      <c r="C767" s="16" t="s">
        <v>490</v>
      </c>
      <c r="D767" s="16" t="s">
        <v>240</v>
      </c>
      <c r="E767" s="16" t="s">
        <v>62</v>
      </c>
      <c r="F767" s="16" t="s">
        <v>20</v>
      </c>
      <c r="G767" s="7" t="n">
        <v>24</v>
      </c>
      <c r="H767" s="6" t="n">
        <v>142.45</v>
      </c>
      <c r="I767" s="6" t="n">
        <v>-3418.8</v>
      </c>
      <c r="J767" s="6" t="n">
        <v>-0</v>
      </c>
      <c r="K767" s="6" t="n">
        <v>-0.69</v>
      </c>
      <c r="L767" s="6" t="n">
        <v>-0</v>
      </c>
      <c r="M767" s="6" t="s">
        <f>=I767+J767+K767+L767</f>
      </c>
      <c r="N767" s="16"/>
      <c r="O767" s="16" t="s">
        <v>364</v>
      </c>
    </row>
    <row collapsed="false" customFormat="false" customHeight="false" hidden="false" ht="12.1" outlineLevel="0" r="768">
      <c r="A768" s="20" t="n">
        <v>46010.602997685</v>
      </c>
      <c r="B768" s="16" t="s">
        <v>69</v>
      </c>
      <c r="C768" s="16" t="s">
        <v>472</v>
      </c>
      <c r="D768" s="16" t="s">
        <v>240</v>
      </c>
      <c r="E768" s="16" t="s">
        <v>62</v>
      </c>
      <c r="F768" s="16" t="s">
        <v>20</v>
      </c>
      <c r="G768" s="7" t="n">
        <v>8</v>
      </c>
      <c r="H768" s="6" t="n">
        <v>1.1508</v>
      </c>
      <c r="I768" s="6" t="n">
        <v>-9.21</v>
      </c>
      <c r="J768" s="6" t="n">
        <v>-0</v>
      </c>
      <c r="K768" s="6" t="n">
        <v>-0</v>
      </c>
      <c r="L768" s="6" t="n">
        <v>-0</v>
      </c>
      <c r="M768" s="6" t="s">
        <f>=I768+J768+K768+L768</f>
      </c>
      <c r="N768" s="16"/>
      <c r="O768" s="16" t="s">
        <v>471</v>
      </c>
    </row>
    <row collapsed="false" customFormat="false" customHeight="false" hidden="false" ht="12.1" outlineLevel="0" r="769">
      <c r="A769" s="20" t="n">
        <v>46012.559189815</v>
      </c>
      <c r="B769" s="16" t="s">
        <v>244</v>
      </c>
      <c r="C769" s="16" t="s">
        <v>365</v>
      </c>
      <c r="D769" s="16" t="s">
        <v>240</v>
      </c>
      <c r="E769" s="16" t="s">
        <v>18</v>
      </c>
      <c r="F769" s="16" t="s">
        <v>20</v>
      </c>
      <c r="G769" s="7" t="n">
        <v>1</v>
      </c>
      <c r="H769" s="6" t="n">
        <v>127.49</v>
      </c>
      <c r="I769" s="6" t="n">
        <v>-127.49</v>
      </c>
      <c r="J769" s="6" t="n">
        <v>-0</v>
      </c>
      <c r="K769" s="6" t="n">
        <v>-0.08</v>
      </c>
      <c r="L769" s="6" t="n">
        <v>-0.04</v>
      </c>
      <c r="M769" s="6" t="s">
        <f>=I769+J769+K769+L769</f>
      </c>
      <c r="N769" s="16"/>
      <c r="O769" s="16" t="s">
        <v>467</v>
      </c>
    </row>
    <row collapsed="false" customFormat="false" customHeight="false" hidden="false" ht="12.1" outlineLevel="0" r="770">
      <c r="A770" s="20" t="n">
        <v>46012.561053241</v>
      </c>
      <c r="B770" s="16" t="s">
        <v>274</v>
      </c>
      <c r="C770" s="16" t="s">
        <v>409</v>
      </c>
      <c r="D770" s="16" t="s">
        <v>240</v>
      </c>
      <c r="E770" s="16" t="s">
        <v>18</v>
      </c>
      <c r="F770" s="16" t="s">
        <v>20</v>
      </c>
      <c r="G770" s="7" t="n">
        <v>1</v>
      </c>
      <c r="H770" s="6" t="n">
        <v>298.28</v>
      </c>
      <c r="I770" s="6" t="n">
        <v>-298.28</v>
      </c>
      <c r="J770" s="6" t="n">
        <v>-0</v>
      </c>
      <c r="K770" s="6" t="n">
        <v>-0.18</v>
      </c>
      <c r="L770" s="6" t="n">
        <v>-0</v>
      </c>
      <c r="M770" s="6" t="s">
        <f>=I770+J770+K770+L770</f>
      </c>
      <c r="N770" s="16"/>
      <c r="O770" s="16" t="s">
        <v>467</v>
      </c>
    </row>
    <row collapsed="false" customFormat="false" customHeight="false" hidden="false" ht="12.1" outlineLevel="0" r="771">
      <c r="A771" s="20" t="n">
        <v>46013.527685185</v>
      </c>
      <c r="B771" s="16" t="s">
        <v>69</v>
      </c>
      <c r="C771" s="16" t="s">
        <v>472</v>
      </c>
      <c r="D771" s="16" t="s">
        <v>240</v>
      </c>
      <c r="E771" s="16" t="s">
        <v>62</v>
      </c>
      <c r="F771" s="16" t="s">
        <v>20</v>
      </c>
      <c r="G771" s="7" t="n">
        <v>4</v>
      </c>
      <c r="H771" s="6" t="n">
        <v>1.1515</v>
      </c>
      <c r="I771" s="6" t="n">
        <v>-4.61</v>
      </c>
      <c r="J771" s="6" t="n">
        <v>-0</v>
      </c>
      <c r="K771" s="6" t="n">
        <v>-0</v>
      </c>
      <c r="L771" s="6" t="n">
        <v>-0</v>
      </c>
      <c r="M771" s="6" t="s">
        <f>=I771+J771+K771+L771</f>
      </c>
      <c r="N771" s="16"/>
      <c r="O771" s="16" t="s">
        <v>471</v>
      </c>
    </row>
    <row collapsed="false" customFormat="false" customHeight="false" hidden="false" ht="12.1" outlineLevel="0" r="772">
      <c r="A772" s="21" t="n">
        <v>46013.871585648</v>
      </c>
      <c r="B772" s="22" t="s">
        <v>363</v>
      </c>
      <c r="C772" s="22" t="s">
        <v>165</v>
      </c>
      <c r="D772" s="22" t="s">
        <v>363</v>
      </c>
      <c r="E772" s="22" t="s">
        <v>363</v>
      </c>
      <c r="F772" s="22" t="s">
        <v>20</v>
      </c>
      <c r="G772" s="23" t="n">
        <v>1</v>
      </c>
      <c r="H772" s="24" t="n">
        <v>100</v>
      </c>
      <c r="I772" s="24" t="n">
        <v>100</v>
      </c>
      <c r="J772" s="24" t="n">
        <v>0</v>
      </c>
      <c r="K772" s="24" t="n">
        <v>-0</v>
      </c>
      <c r="L772" s="24" t="n">
        <v>-0</v>
      </c>
      <c r="M772" s="6" t="s">
        <f>=I772+J772+K772+L772</f>
      </c>
      <c r="N772" s="22"/>
      <c r="O772" s="22" t="s">
        <v>471</v>
      </c>
    </row>
    <row collapsed="false" customFormat="false" customHeight="false" hidden="false" ht="12.1" outlineLevel="0" r="773">
      <c r="A773" s="20" t="n">
        <v>46014.388530093</v>
      </c>
      <c r="B773" s="16" t="s">
        <v>17</v>
      </c>
      <c r="C773" s="16" t="s">
        <v>366</v>
      </c>
      <c r="D773" s="16" t="s">
        <v>240</v>
      </c>
      <c r="E773" s="16" t="s">
        <v>18</v>
      </c>
      <c r="F773" s="16" t="s">
        <v>20</v>
      </c>
      <c r="G773" s="7" t="n">
        <v>1</v>
      </c>
      <c r="H773" s="6" t="n">
        <v>297.86</v>
      </c>
      <c r="I773" s="6" t="n">
        <v>-297.86</v>
      </c>
      <c r="J773" s="6" t="n">
        <v>-0</v>
      </c>
      <c r="K773" s="6" t="n">
        <v>-0.18</v>
      </c>
      <c r="L773" s="6" t="n">
        <v>-0.09</v>
      </c>
      <c r="M773" s="6" t="s">
        <f>=I773+J773+K773+L773</f>
      </c>
      <c r="N773" s="16"/>
      <c r="O773" s="16" t="s">
        <v>467</v>
      </c>
    </row>
    <row collapsed="false" customFormat="false" customHeight="false" hidden="false" ht="12.1" outlineLevel="0" r="774">
      <c r="A774" s="20" t="n">
        <v>46014.520856481</v>
      </c>
      <c r="B774" s="16" t="s">
        <v>27</v>
      </c>
      <c r="C774" s="16" t="s">
        <v>431</v>
      </c>
      <c r="D774" s="16" t="s">
        <v>240</v>
      </c>
      <c r="E774" s="16" t="s">
        <v>18</v>
      </c>
      <c r="F774" s="16" t="s">
        <v>20</v>
      </c>
      <c r="G774" s="7" t="n">
        <v>1</v>
      </c>
      <c r="H774" s="6" t="n">
        <v>111.62</v>
      </c>
      <c r="I774" s="6" t="n">
        <v>-111.62</v>
      </c>
      <c r="J774" s="6" t="n">
        <v>-0</v>
      </c>
      <c r="K774" s="6" t="n">
        <v>-0.33</v>
      </c>
      <c r="L774" s="6" t="n">
        <v>-0</v>
      </c>
      <c r="M774" s="6" t="s">
        <f>=I774+J774+K774+L774</f>
      </c>
      <c r="N774" s="16"/>
      <c r="O774" s="16" t="s">
        <v>424</v>
      </c>
    </row>
    <row collapsed="false" customFormat="false" customHeight="false" hidden="false" ht="12.1" outlineLevel="0" r="775">
      <c r="A775" s="20" t="n">
        <v>46014.521863426</v>
      </c>
      <c r="B775" s="16" t="s">
        <v>69</v>
      </c>
      <c r="C775" s="16" t="s">
        <v>472</v>
      </c>
      <c r="D775" s="16" t="s">
        <v>240</v>
      </c>
      <c r="E775" s="16" t="s">
        <v>62</v>
      </c>
      <c r="F775" s="16" t="s">
        <v>20</v>
      </c>
      <c r="G775" s="7" t="n">
        <v>86</v>
      </c>
      <c r="H775" s="6" t="n">
        <v>1.152</v>
      </c>
      <c r="I775" s="6" t="n">
        <v>-99.07</v>
      </c>
      <c r="J775" s="6" t="n">
        <v>-0</v>
      </c>
      <c r="K775" s="6" t="n">
        <v>-0</v>
      </c>
      <c r="L775" s="6" t="n">
        <v>-0</v>
      </c>
      <c r="M775" s="6" t="s">
        <f>=I775+J775+K775+L775</f>
      </c>
      <c r="N775" s="16"/>
      <c r="O775" s="16" t="s">
        <v>471</v>
      </c>
    </row>
    <row collapsed="false" customFormat="false" customHeight="false" hidden="false" ht="12.1" outlineLevel="0" r="776">
      <c r="A776" s="20" t="n">
        <v>46014.60349537</v>
      </c>
      <c r="B776" s="16" t="s">
        <v>69</v>
      </c>
      <c r="C776" s="16" t="s">
        <v>472</v>
      </c>
      <c r="D776" s="16" t="s">
        <v>240</v>
      </c>
      <c r="E776" s="16" t="s">
        <v>62</v>
      </c>
      <c r="F776" s="16" t="s">
        <v>20</v>
      </c>
      <c r="G776" s="7" t="n">
        <v>1</v>
      </c>
      <c r="H776" s="6" t="n">
        <v>1.152</v>
      </c>
      <c r="I776" s="6" t="n">
        <v>-1.15</v>
      </c>
      <c r="J776" s="6" t="n">
        <v>-0</v>
      </c>
      <c r="K776" s="6" t="n">
        <v>-0</v>
      </c>
      <c r="L776" s="6" t="n">
        <v>-0</v>
      </c>
      <c r="M776" s="6" t="s">
        <f>=I776+J776+K776+L776</f>
      </c>
      <c r="N776" s="16"/>
      <c r="O776" s="16" t="s">
        <v>471</v>
      </c>
    </row>
    <row collapsed="false" customFormat="false" customHeight="false" hidden="false" ht="12.1" outlineLevel="0" r="777">
      <c r="A777" s="20" t="n">
        <v>46014.645115741</v>
      </c>
      <c r="B777" s="16" t="s">
        <v>313</v>
      </c>
      <c r="C777" s="16" t="s">
        <v>486</v>
      </c>
      <c r="D777" s="16" t="s">
        <v>240</v>
      </c>
      <c r="E777" s="16" t="s">
        <v>18</v>
      </c>
      <c r="F777" s="16" t="s">
        <v>20</v>
      </c>
      <c r="G777" s="7" t="n">
        <v>1</v>
      </c>
      <c r="H777" s="6" t="n">
        <v>59.08</v>
      </c>
      <c r="I777" s="6" t="n">
        <v>-59.08</v>
      </c>
      <c r="J777" s="6" t="n">
        <v>-0</v>
      </c>
      <c r="K777" s="6" t="n">
        <v>-0.03</v>
      </c>
      <c r="L777" s="6" t="n">
        <v>-0</v>
      </c>
      <c r="M777" s="6" t="s">
        <f>=I777+J777+K777+L777</f>
      </c>
      <c r="N777" s="16"/>
      <c r="O777" s="16" t="s">
        <v>467</v>
      </c>
    </row>
    <row collapsed="false" customFormat="false" customHeight="false" hidden="false" ht="12.1" outlineLevel="0" r="778">
      <c r="A778" s="21" t="n">
        <v>46015</v>
      </c>
      <c r="B778" s="22" t="s">
        <v>363</v>
      </c>
      <c r="C778" s="22" t="s">
        <v>124</v>
      </c>
      <c r="D778" s="22" t="s">
        <v>363</v>
      </c>
      <c r="E778" s="22" t="s">
        <v>363</v>
      </c>
      <c r="F778" s="22" t="s">
        <v>20</v>
      </c>
      <c r="G778" s="23" t="n">
        <v>1</v>
      </c>
      <c r="H778" s="24" t="n">
        <v>1000</v>
      </c>
      <c r="I778" s="24" t="n">
        <v>1000</v>
      </c>
      <c r="J778" s="24" t="n">
        <v>0</v>
      </c>
      <c r="K778" s="24" t="n">
        <v>-0</v>
      </c>
      <c r="L778" s="24" t="n">
        <v>-0</v>
      </c>
      <c r="M778" s="6" t="s">
        <f>=I778+J778+K778+L778</f>
      </c>
      <c r="N778" s="22"/>
      <c r="O778" s="22" t="s">
        <v>467</v>
      </c>
    </row>
    <row collapsed="false" customFormat="false" customHeight="false" hidden="false" ht="12.1" outlineLevel="0" r="779">
      <c r="A779" s="21" t="n">
        <v>46015.020636574</v>
      </c>
      <c r="B779" s="22" t="s">
        <v>377</v>
      </c>
      <c r="C779" s="22" t="s">
        <v>493</v>
      </c>
      <c r="D779" s="22" t="s">
        <v>377</v>
      </c>
      <c r="E779" s="22" t="s">
        <v>377</v>
      </c>
      <c r="F779" s="22" t="s">
        <v>20</v>
      </c>
      <c r="G779" s="23" t="n">
        <v>1</v>
      </c>
      <c r="H779" s="24" t="n">
        <v>31</v>
      </c>
      <c r="I779" s="24" t="n">
        <v>31</v>
      </c>
      <c r="J779" s="24" t="n">
        <v>0</v>
      </c>
      <c r="K779" s="24" t="n">
        <v>-0</v>
      </c>
      <c r="L779" s="24" t="n">
        <v>-0</v>
      </c>
      <c r="M779" s="6" t="s">
        <f>=I779+J779+K779+L779</f>
      </c>
      <c r="N779" s="22"/>
      <c r="O779" s="22" t="s">
        <v>364</v>
      </c>
    </row>
    <row collapsed="false" customFormat="false" customHeight="false" hidden="false" ht="12.1" outlineLevel="0" r="780">
      <c r="A780" s="20" t="n">
        <v>46015.714108796</v>
      </c>
      <c r="B780" s="16" t="s">
        <v>27</v>
      </c>
      <c r="C780" s="16" t="s">
        <v>431</v>
      </c>
      <c r="D780" s="16" t="s">
        <v>240</v>
      </c>
      <c r="E780" s="16" t="s">
        <v>18</v>
      </c>
      <c r="F780" s="16" t="s">
        <v>20</v>
      </c>
      <c r="G780" s="7" t="n">
        <v>1</v>
      </c>
      <c r="H780" s="6" t="n">
        <v>111.38</v>
      </c>
      <c r="I780" s="6" t="n">
        <v>-111.38</v>
      </c>
      <c r="J780" s="6" t="n">
        <v>-0</v>
      </c>
      <c r="K780" s="6" t="n">
        <v>-0.33</v>
      </c>
      <c r="L780" s="6" t="n">
        <v>-0</v>
      </c>
      <c r="M780" s="6" t="s">
        <f>=I780+J780+K780+L780</f>
      </c>
      <c r="N780" s="16"/>
      <c r="O780" s="16" t="s">
        <v>424</v>
      </c>
    </row>
    <row collapsed="false" customFormat="false" customHeight="false" hidden="false" ht="12.1" outlineLevel="0" r="781">
      <c r="A781" s="20" t="n">
        <v>46015.722256944</v>
      </c>
      <c r="B781" s="16" t="s">
        <v>313</v>
      </c>
      <c r="C781" s="16" t="s">
        <v>486</v>
      </c>
      <c r="D781" s="16" t="s">
        <v>240</v>
      </c>
      <c r="E781" s="16" t="s">
        <v>18</v>
      </c>
      <c r="F781" s="16" t="s">
        <v>20</v>
      </c>
      <c r="G781" s="7" t="n">
        <v>1</v>
      </c>
      <c r="H781" s="6" t="n">
        <v>60.01</v>
      </c>
      <c r="I781" s="6" t="n">
        <v>-60.01</v>
      </c>
      <c r="J781" s="6" t="n">
        <v>-0</v>
      </c>
      <c r="K781" s="6" t="n">
        <v>-0.04</v>
      </c>
      <c r="L781" s="6" t="n">
        <v>-0</v>
      </c>
      <c r="M781" s="6" t="s">
        <f>=I781+J781+K781+L781</f>
      </c>
      <c r="N781" s="16"/>
      <c r="O781" s="16" t="s">
        <v>467</v>
      </c>
    </row>
    <row collapsed="false" customFormat="false" customHeight="false" hidden="false" ht="12.1" outlineLevel="0" r="782">
      <c r="A782" s="20" t="n">
        <v>46015.722604167</v>
      </c>
      <c r="B782" s="16" t="s">
        <v>313</v>
      </c>
      <c r="C782" s="16" t="s">
        <v>486</v>
      </c>
      <c r="D782" s="16" t="s">
        <v>240</v>
      </c>
      <c r="E782" s="16" t="s">
        <v>18</v>
      </c>
      <c r="F782" s="16" t="s">
        <v>20</v>
      </c>
      <c r="G782" s="7" t="n">
        <v>9</v>
      </c>
      <c r="H782" s="6" t="n">
        <v>60.01</v>
      </c>
      <c r="I782" s="6" t="n">
        <v>-540.09</v>
      </c>
      <c r="J782" s="6" t="n">
        <v>-0</v>
      </c>
      <c r="K782" s="6" t="n">
        <v>-0.32</v>
      </c>
      <c r="L782" s="6" t="n">
        <v>-0</v>
      </c>
      <c r="M782" s="6" t="s">
        <f>=I782+J782+K782+L782</f>
      </c>
      <c r="N782" s="16"/>
      <c r="O782" s="16" t="s">
        <v>467</v>
      </c>
    </row>
    <row collapsed="false" customFormat="false" customHeight="false" hidden="false" ht="12.1" outlineLevel="0" r="783">
      <c r="A783" s="21" t="n">
        <v>46016.020636574</v>
      </c>
      <c r="B783" s="22" t="s">
        <v>377</v>
      </c>
      <c r="C783" s="22" t="s">
        <v>494</v>
      </c>
      <c r="D783" s="22" t="s">
        <v>377</v>
      </c>
      <c r="E783" s="22" t="s">
        <v>377</v>
      </c>
      <c r="F783" s="22" t="s">
        <v>20</v>
      </c>
      <c r="G783" s="23" t="n">
        <v>1</v>
      </c>
      <c r="H783" s="24" t="n">
        <v>124.55</v>
      </c>
      <c r="I783" s="24" t="n">
        <v>124.55</v>
      </c>
      <c r="J783" s="24" t="n">
        <v>0</v>
      </c>
      <c r="K783" s="24" t="n">
        <v>-0</v>
      </c>
      <c r="L783" s="24" t="n">
        <v>-0</v>
      </c>
      <c r="M783" s="6" t="s">
        <f>=I783+J783+K783+L783</f>
      </c>
      <c r="N783" s="22"/>
      <c r="O783" s="22" t="s">
        <v>364</v>
      </c>
    </row>
    <row collapsed="false" customFormat="false" customHeight="false" hidden="false" ht="12.1" outlineLevel="0" r="784">
      <c r="A784" s="20" t="n">
        <v>46016.430810185</v>
      </c>
      <c r="B784" s="16" t="s">
        <v>320</v>
      </c>
      <c r="C784" s="16" t="s">
        <v>495</v>
      </c>
      <c r="D784" s="16" t="s">
        <v>240</v>
      </c>
      <c r="E784" s="16" t="s">
        <v>82</v>
      </c>
      <c r="F784" s="16" t="s">
        <v>20</v>
      </c>
      <c r="G784" s="7" t="n">
        <v>1</v>
      </c>
      <c r="H784" s="6" t="n">
        <v>69.59</v>
      </c>
      <c r="I784" s="6" t="n">
        <v>-695.9</v>
      </c>
      <c r="J784" s="6" t="n">
        <v>-18.3</v>
      </c>
      <c r="K784" s="6" t="n">
        <v>-2.09</v>
      </c>
      <c r="L784" s="6" t="n">
        <v>-0</v>
      </c>
      <c r="M784" s="6" t="s">
        <f>=I784+J784+K784+L784</f>
      </c>
      <c r="N784" s="16"/>
      <c r="O784" s="16" t="s">
        <v>424</v>
      </c>
    </row>
    <row collapsed="false" customFormat="false" customHeight="false" hidden="false" ht="12.1" outlineLevel="0" r="785">
      <c r="A785" s="20" t="n">
        <v>46016.431076389</v>
      </c>
      <c r="B785" s="16" t="s">
        <v>320</v>
      </c>
      <c r="C785" s="16" t="s">
        <v>495</v>
      </c>
      <c r="D785" s="16" t="s">
        <v>240</v>
      </c>
      <c r="E785" s="16" t="s">
        <v>82</v>
      </c>
      <c r="F785" s="16" t="s">
        <v>20</v>
      </c>
      <c r="G785" s="7" t="n">
        <v>1</v>
      </c>
      <c r="H785" s="6" t="n">
        <v>69.56</v>
      </c>
      <c r="I785" s="6" t="n">
        <v>-695.6</v>
      </c>
      <c r="J785" s="6" t="n">
        <v>-18.3</v>
      </c>
      <c r="K785" s="6" t="n">
        <v>-2.09</v>
      </c>
      <c r="L785" s="6" t="n">
        <v>-0</v>
      </c>
      <c r="M785" s="6" t="s">
        <f>=I785+J785+K785+L785</f>
      </c>
      <c r="N785" s="16"/>
      <c r="O785" s="16" t="s">
        <v>424</v>
      </c>
    </row>
    <row collapsed="false" customFormat="false" customHeight="false" hidden="false" ht="12.1" outlineLevel="0" r="786">
      <c r="A786" s="20" t="n">
        <v>46016.431493056</v>
      </c>
      <c r="B786" s="16" t="s">
        <v>321</v>
      </c>
      <c r="C786" s="16" t="s">
        <v>496</v>
      </c>
      <c r="D786" s="16" t="s">
        <v>240</v>
      </c>
      <c r="E786" s="16" t="s">
        <v>82</v>
      </c>
      <c r="F786" s="16" t="s">
        <v>20</v>
      </c>
      <c r="G786" s="7" t="n">
        <v>1</v>
      </c>
      <c r="H786" s="6" t="n">
        <v>65.31</v>
      </c>
      <c r="I786" s="6" t="n">
        <v>-653.1</v>
      </c>
      <c r="J786" s="6" t="n">
        <v>-14.7</v>
      </c>
      <c r="K786" s="6" t="n">
        <v>-1.96</v>
      </c>
      <c r="L786" s="6" t="n">
        <v>-0</v>
      </c>
      <c r="M786" s="6" t="s">
        <f>=I786+J786+K786+L786</f>
      </c>
      <c r="N786" s="16"/>
      <c r="O786" s="16" t="s">
        <v>424</v>
      </c>
    </row>
    <row collapsed="false" customFormat="false" customHeight="false" hidden="false" ht="12.1" outlineLevel="0" r="787">
      <c r="A787" s="20" t="n">
        <v>46016.4365625</v>
      </c>
      <c r="B787" s="16" t="s">
        <v>322</v>
      </c>
      <c r="C787" s="16" t="s">
        <v>497</v>
      </c>
      <c r="D787" s="16" t="s">
        <v>240</v>
      </c>
      <c r="E787" s="16" t="s">
        <v>82</v>
      </c>
      <c r="F787" s="16" t="s">
        <v>20</v>
      </c>
      <c r="G787" s="7" t="n">
        <v>1</v>
      </c>
      <c r="H787" s="6" t="n">
        <v>96.59</v>
      </c>
      <c r="I787" s="6" t="n">
        <v>-965.9</v>
      </c>
      <c r="J787" s="6" t="n">
        <v>-22.25</v>
      </c>
      <c r="K787" s="6" t="n">
        <v>-2.9</v>
      </c>
      <c r="L787" s="6" t="n">
        <v>-0</v>
      </c>
      <c r="M787" s="6" t="s">
        <f>=I787+J787+K787+L787</f>
      </c>
      <c r="N787" s="16"/>
      <c r="O787" s="16" t="s">
        <v>424</v>
      </c>
    </row>
    <row collapsed="false" customFormat="false" customHeight="false" hidden="false" ht="12.1" outlineLevel="0" r="788">
      <c r="A788" s="29" t="n">
        <v>46016.443148148</v>
      </c>
      <c r="B788" s="30" t="s">
        <v>292</v>
      </c>
      <c r="C788" s="30" t="s">
        <v>442</v>
      </c>
      <c r="D788" s="30" t="s">
        <v>241</v>
      </c>
      <c r="E788" s="30" t="s">
        <v>62</v>
      </c>
      <c r="F788" s="30" t="s">
        <v>20</v>
      </c>
      <c r="G788" s="31" t="n">
        <v>-68</v>
      </c>
      <c r="H788" s="32" t="n">
        <v>149.08</v>
      </c>
      <c r="I788" s="32" t="n">
        <v>10137.44</v>
      </c>
      <c r="J788" s="32" t="n">
        <v>0</v>
      </c>
      <c r="K788" s="32" t="n">
        <v>-0</v>
      </c>
      <c r="L788" s="32" t="n">
        <v>-0</v>
      </c>
      <c r="M788" s="6" t="s">
        <f>=I788+J788+K788+L788</f>
      </c>
      <c r="N788" s="30"/>
      <c r="O788" s="30" t="s">
        <v>424</v>
      </c>
    </row>
    <row collapsed="false" customFormat="false" customHeight="false" hidden="false" ht="12.1" outlineLevel="0" r="789">
      <c r="A789" s="20" t="n">
        <v>46016.443321759</v>
      </c>
      <c r="B789" s="16" t="s">
        <v>320</v>
      </c>
      <c r="C789" s="16" t="s">
        <v>495</v>
      </c>
      <c r="D789" s="16" t="s">
        <v>240</v>
      </c>
      <c r="E789" s="16" t="s">
        <v>82</v>
      </c>
      <c r="F789" s="16" t="s">
        <v>20</v>
      </c>
      <c r="G789" s="7" t="n">
        <v>14</v>
      </c>
      <c r="H789" s="6" t="n">
        <v>69.01</v>
      </c>
      <c r="I789" s="6" t="n">
        <v>-9661.4</v>
      </c>
      <c r="J789" s="6" t="n">
        <v>-256.2</v>
      </c>
      <c r="K789" s="6" t="n">
        <v>-28.98</v>
      </c>
      <c r="L789" s="6" t="n">
        <v>-0</v>
      </c>
      <c r="M789" s="6" t="s">
        <f>=I789+J789+K789+L789</f>
      </c>
      <c r="N789" s="16"/>
      <c r="O789" s="16" t="s">
        <v>424</v>
      </c>
    </row>
    <row collapsed="false" customFormat="false" customHeight="false" hidden="false" ht="12.1" outlineLevel="0" r="790">
      <c r="A790" s="29" t="n">
        <v>46016.459097222</v>
      </c>
      <c r="B790" s="30" t="s">
        <v>320</v>
      </c>
      <c r="C790" s="30" t="s">
        <v>495</v>
      </c>
      <c r="D790" s="30" t="s">
        <v>241</v>
      </c>
      <c r="E790" s="30" t="s">
        <v>82</v>
      </c>
      <c r="F790" s="30" t="s">
        <v>20</v>
      </c>
      <c r="G790" s="31" t="n">
        <v>-16</v>
      </c>
      <c r="H790" s="32" t="n">
        <v>71.656875</v>
      </c>
      <c r="I790" s="32" t="n">
        <v>11465.1</v>
      </c>
      <c r="J790" s="32" t="n">
        <v>292.8</v>
      </c>
      <c r="K790" s="32" t="n">
        <v>-34.4</v>
      </c>
      <c r="L790" s="32" t="n">
        <v>-0</v>
      </c>
      <c r="M790" s="6" t="s">
        <f>=I790+J790+K790+L790</f>
      </c>
      <c r="N790" s="30"/>
      <c r="O790" s="30" t="s">
        <v>424</v>
      </c>
    </row>
    <row collapsed="false" customFormat="false" customHeight="false" hidden="false" ht="12.1" outlineLevel="0" r="791">
      <c r="A791" s="20" t="n">
        <v>46016.462604167</v>
      </c>
      <c r="B791" s="16" t="s">
        <v>320</v>
      </c>
      <c r="C791" s="16" t="s">
        <v>495</v>
      </c>
      <c r="D791" s="16" t="s">
        <v>240</v>
      </c>
      <c r="E791" s="16" t="s">
        <v>82</v>
      </c>
      <c r="F791" s="16" t="s">
        <v>20</v>
      </c>
      <c r="G791" s="7" t="n">
        <v>9</v>
      </c>
      <c r="H791" s="6" t="n">
        <v>71.7744444</v>
      </c>
      <c r="I791" s="6" t="n">
        <v>-6459.699996</v>
      </c>
      <c r="J791" s="6" t="n">
        <v>-164.700004</v>
      </c>
      <c r="K791" s="6" t="n">
        <v>-19.37</v>
      </c>
      <c r="L791" s="6" t="n">
        <v>-0</v>
      </c>
      <c r="M791" s="6" t="s">
        <f>=I791+J791+K791+L791</f>
      </c>
      <c r="N791" s="16"/>
      <c r="O791" s="16" t="s">
        <v>424</v>
      </c>
    </row>
    <row collapsed="false" customFormat="false" customHeight="false" hidden="false" ht="12.1" outlineLevel="0" r="792">
      <c r="A792" s="20" t="n">
        <v>46016.465266204</v>
      </c>
      <c r="B792" s="16" t="s">
        <v>320</v>
      </c>
      <c r="C792" s="16" t="s">
        <v>495</v>
      </c>
      <c r="D792" s="16" t="s">
        <v>240</v>
      </c>
      <c r="E792" s="16" t="s">
        <v>82</v>
      </c>
      <c r="F792" s="16" t="s">
        <v>20</v>
      </c>
      <c r="G792" s="7" t="n">
        <v>7</v>
      </c>
      <c r="H792" s="6" t="n">
        <v>71.9057143</v>
      </c>
      <c r="I792" s="6" t="n">
        <v>-5033.400001</v>
      </c>
      <c r="J792" s="6" t="n">
        <v>-128.099999</v>
      </c>
      <c r="K792" s="6" t="n">
        <v>-15.1</v>
      </c>
      <c r="L792" s="6" t="n">
        <v>-0</v>
      </c>
      <c r="M792" s="6" t="s">
        <f>=I792+J792+K792+L792</f>
      </c>
      <c r="N792" s="16"/>
      <c r="O792" s="16" t="s">
        <v>424</v>
      </c>
    </row>
    <row collapsed="false" customFormat="false" customHeight="false" hidden="false" ht="12.1" outlineLevel="0" r="793">
      <c r="A793" s="20" t="n">
        <v>46016.465902778</v>
      </c>
      <c r="B793" s="16" t="s">
        <v>27</v>
      </c>
      <c r="C793" s="16" t="s">
        <v>431</v>
      </c>
      <c r="D793" s="16" t="s">
        <v>240</v>
      </c>
      <c r="E793" s="16" t="s">
        <v>18</v>
      </c>
      <c r="F793" s="16" t="s">
        <v>20</v>
      </c>
      <c r="G793" s="7" t="n">
        <v>2</v>
      </c>
      <c r="H793" s="6" t="n">
        <v>111.34</v>
      </c>
      <c r="I793" s="6" t="n">
        <v>-222.68</v>
      </c>
      <c r="J793" s="6" t="n">
        <v>-0</v>
      </c>
      <c r="K793" s="6" t="n">
        <v>-0.67</v>
      </c>
      <c r="L793" s="6" t="n">
        <v>-0</v>
      </c>
      <c r="M793" s="6" t="s">
        <f>=I793+J793+K793+L793</f>
      </c>
      <c r="N793" s="16"/>
      <c r="O793" s="16" t="s">
        <v>424</v>
      </c>
    </row>
    <row collapsed="false" customFormat="false" customHeight="false" hidden="false" ht="12.1" outlineLevel="0" r="794">
      <c r="A794" s="20" t="n">
        <v>46016.487523148</v>
      </c>
      <c r="B794" s="16" t="s">
        <v>320</v>
      </c>
      <c r="C794" s="16" t="s">
        <v>495</v>
      </c>
      <c r="D794" s="16" t="s">
        <v>240</v>
      </c>
      <c r="E794" s="16" t="s">
        <v>82</v>
      </c>
      <c r="F794" s="16" t="s">
        <v>20</v>
      </c>
      <c r="G794" s="7" t="n">
        <v>9</v>
      </c>
      <c r="H794" s="6" t="n">
        <v>70.69</v>
      </c>
      <c r="I794" s="6" t="n">
        <v>-6362.1</v>
      </c>
      <c r="J794" s="6" t="n">
        <v>-164.7</v>
      </c>
      <c r="K794" s="6" t="n">
        <v>-19.09</v>
      </c>
      <c r="L794" s="6" t="n">
        <v>-0</v>
      </c>
      <c r="M794" s="6" t="s">
        <f>=I794+J794+K794+L794</f>
      </c>
      <c r="N794" s="16"/>
      <c r="O794" s="16" t="s">
        <v>424</v>
      </c>
    </row>
    <row collapsed="false" customFormat="false" customHeight="false" hidden="false" ht="12.1" outlineLevel="0" r="795">
      <c r="A795" s="29" t="n">
        <v>46016.511168981</v>
      </c>
      <c r="B795" s="30" t="s">
        <v>31</v>
      </c>
      <c r="C795" s="30" t="s">
        <v>404</v>
      </c>
      <c r="D795" s="30" t="s">
        <v>241</v>
      </c>
      <c r="E795" s="30" t="s">
        <v>18</v>
      </c>
      <c r="F795" s="30" t="s">
        <v>20</v>
      </c>
      <c r="G795" s="31" t="n">
        <v>-10</v>
      </c>
      <c r="H795" s="32" t="n">
        <v>175.79</v>
      </c>
      <c r="I795" s="32" t="n">
        <v>1757.9</v>
      </c>
      <c r="J795" s="32" t="n">
        <v>0</v>
      </c>
      <c r="K795" s="32" t="n">
        <v>-0.88</v>
      </c>
      <c r="L795" s="32" t="n">
        <v>-0</v>
      </c>
      <c r="M795" s="6" t="s">
        <f>=I795+J795+K795+L795</f>
      </c>
      <c r="N795" s="30"/>
      <c r="O795" s="30" t="s">
        <v>424</v>
      </c>
    </row>
    <row collapsed="false" customFormat="false" customHeight="false" hidden="false" ht="12.1" outlineLevel="0" r="796">
      <c r="A796" s="33" t="n">
        <v>46016.511388889</v>
      </c>
      <c r="B796" s="34" t="s">
        <v>425</v>
      </c>
      <c r="C796" s="34" t="s">
        <v>144</v>
      </c>
      <c r="D796" s="34" t="s">
        <v>425</v>
      </c>
      <c r="E796" s="34" t="s">
        <v>425</v>
      </c>
      <c r="F796" s="34" t="s">
        <v>20</v>
      </c>
      <c r="G796" s="35" t="n">
        <v>1</v>
      </c>
      <c r="H796" s="36" t="n">
        <v>-1</v>
      </c>
      <c r="I796" s="36" t="n">
        <v>-390</v>
      </c>
      <c r="J796" s="36" t="n">
        <v>0</v>
      </c>
      <c r="K796" s="36" t="n">
        <v>-0</v>
      </c>
      <c r="L796" s="36" t="n">
        <v>-0</v>
      </c>
      <c r="M796" s="6" t="s">
        <f>=I796+J796+K796+L796</f>
      </c>
      <c r="N796" s="34"/>
      <c r="O796" s="34" t="s">
        <v>424</v>
      </c>
    </row>
    <row collapsed="false" customFormat="false" customHeight="false" hidden="false" ht="12.1" outlineLevel="0" r="797">
      <c r="A797" s="21" t="n">
        <v>46016.729594907</v>
      </c>
      <c r="B797" s="22" t="s">
        <v>363</v>
      </c>
      <c r="C797" s="22" t="s">
        <v>144</v>
      </c>
      <c r="D797" s="22" t="s">
        <v>363</v>
      </c>
      <c r="E797" s="22" t="s">
        <v>363</v>
      </c>
      <c r="F797" s="22" t="s">
        <v>20</v>
      </c>
      <c r="G797" s="23" t="n">
        <v>1</v>
      </c>
      <c r="H797" s="24" t="n">
        <v>1</v>
      </c>
      <c r="I797" s="24" t="n">
        <v>12000</v>
      </c>
      <c r="J797" s="24" t="n">
        <v>0</v>
      </c>
      <c r="K797" s="24" t="n">
        <v>-0</v>
      </c>
      <c r="L797" s="24" t="n">
        <v>-0</v>
      </c>
      <c r="M797" s="6" t="s">
        <f>=I797+J797+K797+L797</f>
      </c>
      <c r="N797" s="22"/>
      <c r="O797" s="22" t="s">
        <v>424</v>
      </c>
    </row>
    <row collapsed="false" customFormat="false" customHeight="false" hidden="false" ht="12.1" outlineLevel="0" r="798">
      <c r="A798" s="29" t="n">
        <v>46016.73505787</v>
      </c>
      <c r="B798" s="30" t="s">
        <v>43</v>
      </c>
      <c r="C798" s="30" t="s">
        <v>422</v>
      </c>
      <c r="D798" s="30" t="s">
        <v>241</v>
      </c>
      <c r="E798" s="30" t="s">
        <v>18</v>
      </c>
      <c r="F798" s="30" t="s">
        <v>20</v>
      </c>
      <c r="G798" s="31" t="n">
        <v>-1</v>
      </c>
      <c r="H798" s="32" t="n">
        <v>4485.5</v>
      </c>
      <c r="I798" s="32" t="n">
        <v>4485.5</v>
      </c>
      <c r="J798" s="32" t="n">
        <v>0</v>
      </c>
      <c r="K798" s="32" t="n">
        <v>-2.24</v>
      </c>
      <c r="L798" s="32" t="n">
        <v>-0</v>
      </c>
      <c r="M798" s="6" t="s">
        <f>=I798+J798+K798+L798</f>
      </c>
      <c r="N798" s="30"/>
      <c r="O798" s="30" t="s">
        <v>424</v>
      </c>
    </row>
    <row collapsed="false" customFormat="false" customHeight="false" hidden="false" ht="12.1" outlineLevel="0" r="799">
      <c r="A799" s="20" t="n">
        <v>46016.883912037</v>
      </c>
      <c r="B799" s="16" t="s">
        <v>244</v>
      </c>
      <c r="C799" s="16" t="s">
        <v>365</v>
      </c>
      <c r="D799" s="16" t="s">
        <v>240</v>
      </c>
      <c r="E799" s="16" t="s">
        <v>18</v>
      </c>
      <c r="F799" s="16" t="s">
        <v>20</v>
      </c>
      <c r="G799" s="7" t="n">
        <v>3</v>
      </c>
      <c r="H799" s="6" t="n">
        <v>124.05</v>
      </c>
      <c r="I799" s="6" t="n">
        <v>-372.15</v>
      </c>
      <c r="J799" s="6" t="n">
        <v>-0</v>
      </c>
      <c r="K799" s="6" t="n">
        <v>-0.22</v>
      </c>
      <c r="L799" s="6" t="n">
        <v>-0</v>
      </c>
      <c r="M799" s="6" t="s">
        <f>=I799+J799+K799+L799</f>
      </c>
      <c r="N799" s="16"/>
      <c r="O799" s="16" t="s">
        <v>467</v>
      </c>
    </row>
    <row collapsed="false" customFormat="false" customHeight="false" hidden="false" ht="12.1" outlineLevel="0" r="800">
      <c r="A800" s="21" t="n">
        <v>46017.020636574</v>
      </c>
      <c r="B800" s="22" t="s">
        <v>363</v>
      </c>
      <c r="C800" s="22" t="s">
        <v>177</v>
      </c>
      <c r="D800" s="22" t="s">
        <v>363</v>
      </c>
      <c r="E800" s="22" t="s">
        <v>363</v>
      </c>
      <c r="F800" s="22" t="s">
        <v>20</v>
      </c>
      <c r="G800" s="23" t="n">
        <v>1</v>
      </c>
      <c r="H800" s="24" t="n">
        <v>5000</v>
      </c>
      <c r="I800" s="24" t="n">
        <v>5000</v>
      </c>
      <c r="J800" s="24" t="n">
        <v>0</v>
      </c>
      <c r="K800" s="24" t="n">
        <v>-0</v>
      </c>
      <c r="L800" s="24" t="n">
        <v>-0</v>
      </c>
      <c r="M800" s="6" t="s">
        <f>=I800+J800+K800+L800</f>
      </c>
      <c r="N800" s="22"/>
      <c r="O800" s="22" t="s">
        <v>364</v>
      </c>
    </row>
    <row collapsed="false" customFormat="false" customHeight="false" hidden="false" ht="12.1" outlineLevel="0" r="801">
      <c r="A801" s="29" t="n">
        <v>46017.502858796</v>
      </c>
      <c r="B801" s="30" t="s">
        <v>321</v>
      </c>
      <c r="C801" s="30" t="s">
        <v>496</v>
      </c>
      <c r="D801" s="30" t="s">
        <v>241</v>
      </c>
      <c r="E801" s="30" t="s">
        <v>82</v>
      </c>
      <c r="F801" s="30" t="s">
        <v>20</v>
      </c>
      <c r="G801" s="31" t="n">
        <v>-1</v>
      </c>
      <c r="H801" s="32" t="n">
        <v>74.5</v>
      </c>
      <c r="I801" s="32" t="n">
        <v>745</v>
      </c>
      <c r="J801" s="32" t="n">
        <v>1.01</v>
      </c>
      <c r="K801" s="32" t="n">
        <v>-0.37</v>
      </c>
      <c r="L801" s="32" t="n">
        <v>-0</v>
      </c>
      <c r="M801" s="6" t="s">
        <f>=I801+J801+K801+L801</f>
      </c>
      <c r="N801" s="30"/>
      <c r="O801" s="30" t="s">
        <v>424</v>
      </c>
    </row>
    <row collapsed="false" customFormat="false" customHeight="false" hidden="false" ht="12.1" outlineLevel="0" r="802">
      <c r="A802" s="29" t="n">
        <v>46017.552164352</v>
      </c>
      <c r="B802" s="30" t="s">
        <v>320</v>
      </c>
      <c r="C802" s="30" t="s">
        <v>495</v>
      </c>
      <c r="D802" s="30" t="s">
        <v>241</v>
      </c>
      <c r="E802" s="30" t="s">
        <v>82</v>
      </c>
      <c r="F802" s="30" t="s">
        <v>20</v>
      </c>
      <c r="G802" s="31" t="n">
        <v>-25</v>
      </c>
      <c r="H802" s="32" t="n">
        <v>74.16</v>
      </c>
      <c r="I802" s="32" t="n">
        <v>18540</v>
      </c>
      <c r="J802" s="32" t="n">
        <v>479.25</v>
      </c>
      <c r="K802" s="32" t="n">
        <v>-9.27</v>
      </c>
      <c r="L802" s="32" t="n">
        <v>-0</v>
      </c>
      <c r="M802" s="6" t="s">
        <f>=I802+J802+K802+L802</f>
      </c>
      <c r="N802" s="30"/>
      <c r="O802" s="30" t="s">
        <v>424</v>
      </c>
    </row>
    <row collapsed="false" customFormat="false" customHeight="false" hidden="false" ht="12.1" outlineLevel="0" r="803">
      <c r="A803" s="37" t="n">
        <v>46017.559606481</v>
      </c>
      <c r="B803" s="38" t="s">
        <v>440</v>
      </c>
      <c r="C803" s="38" t="s">
        <v>144</v>
      </c>
      <c r="D803" s="38" t="s">
        <v>440</v>
      </c>
      <c r="E803" s="38" t="s">
        <v>440</v>
      </c>
      <c r="F803" s="38" t="s">
        <v>20</v>
      </c>
      <c r="G803" s="39" t="n">
        <v>1</v>
      </c>
      <c r="H803" s="40" t="n">
        <v>-1</v>
      </c>
      <c r="I803" s="40" t="n">
        <v>-31380.82</v>
      </c>
      <c r="J803" s="40" t="n">
        <v>0</v>
      </c>
      <c r="K803" s="40" t="n">
        <v>-0</v>
      </c>
      <c r="L803" s="40" t="n">
        <v>-0</v>
      </c>
      <c r="M803" s="6" t="s">
        <f>=I803+J803+K803+L803</f>
      </c>
      <c r="N803" s="38"/>
      <c r="O803" s="38" t="s">
        <v>424</v>
      </c>
    </row>
    <row collapsed="false" customFormat="false" customHeight="false" hidden="false" ht="12.1" outlineLevel="0" r="804">
      <c r="A804" s="33" t="n">
        <v>46017.559606481</v>
      </c>
      <c r="B804" s="34" t="s">
        <v>441</v>
      </c>
      <c r="C804" s="34" t="s">
        <v>144</v>
      </c>
      <c r="D804" s="34" t="s">
        <v>441</v>
      </c>
      <c r="E804" s="34" t="s">
        <v>441</v>
      </c>
      <c r="F804" s="34" t="s">
        <v>20</v>
      </c>
      <c r="G804" s="35" t="n">
        <v>1</v>
      </c>
      <c r="H804" s="36" t="n">
        <v>-43</v>
      </c>
      <c r="I804" s="36" t="n">
        <v>-43</v>
      </c>
      <c r="J804" s="36" t="n">
        <v>0</v>
      </c>
      <c r="K804" s="36" t="n">
        <v>-0</v>
      </c>
      <c r="L804" s="36" t="n">
        <v>-0</v>
      </c>
      <c r="M804" s="6" t="s">
        <f>=I804+J804+K804+L804</f>
      </c>
      <c r="N804" s="34"/>
      <c r="O804" s="34" t="s">
        <v>424</v>
      </c>
    </row>
    <row collapsed="false" customFormat="false" customHeight="false" hidden="false" ht="12.1" outlineLevel="0" r="805">
      <c r="A805" s="29" t="n">
        <v>46017.583900463</v>
      </c>
      <c r="B805" s="30" t="s">
        <v>317</v>
      </c>
      <c r="C805" s="30" t="s">
        <v>490</v>
      </c>
      <c r="D805" s="30" t="s">
        <v>241</v>
      </c>
      <c r="E805" s="30" t="s">
        <v>62</v>
      </c>
      <c r="F805" s="30" t="s">
        <v>20</v>
      </c>
      <c r="G805" s="31" t="n">
        <v>-30</v>
      </c>
      <c r="H805" s="32" t="n">
        <v>140.15</v>
      </c>
      <c r="I805" s="32" t="n">
        <v>4204.5</v>
      </c>
      <c r="J805" s="32" t="n">
        <v>0</v>
      </c>
      <c r="K805" s="32" t="n">
        <v>-0.84</v>
      </c>
      <c r="L805" s="32" t="n">
        <v>-0</v>
      </c>
      <c r="M805" s="6" t="s">
        <f>=I805+J805+K805+L805</f>
      </c>
      <c r="N805" s="30"/>
      <c r="O805" s="30" t="s">
        <v>364</v>
      </c>
    </row>
    <row collapsed="false" customFormat="false" customHeight="false" hidden="false" ht="12.1" outlineLevel="0" r="806">
      <c r="A806" s="20" t="n">
        <v>46017.583935185</v>
      </c>
      <c r="B806" s="16" t="s">
        <v>244</v>
      </c>
      <c r="C806" s="16" t="s">
        <v>365</v>
      </c>
      <c r="D806" s="16" t="s">
        <v>240</v>
      </c>
      <c r="E806" s="16" t="s">
        <v>18</v>
      </c>
      <c r="F806" s="16" t="s">
        <v>20</v>
      </c>
      <c r="G806" s="7" t="n">
        <v>10</v>
      </c>
      <c r="H806" s="6" t="n">
        <v>126.14</v>
      </c>
      <c r="I806" s="6" t="n">
        <v>-1261.4</v>
      </c>
      <c r="J806" s="6" t="n">
        <v>-0</v>
      </c>
      <c r="K806" s="6" t="n">
        <v>-1.01</v>
      </c>
      <c r="L806" s="6" t="n">
        <v>-0</v>
      </c>
      <c r="M806" s="6" t="s">
        <f>=I806+J806+K806+L806</f>
      </c>
      <c r="N806" s="16"/>
      <c r="O806" s="16" t="s">
        <v>364</v>
      </c>
    </row>
    <row collapsed="false" customFormat="false" customHeight="false" hidden="false" ht="12.1" outlineLevel="0" r="807">
      <c r="A807" s="20" t="n">
        <v>46017.583935185</v>
      </c>
      <c r="B807" s="16" t="s">
        <v>314</v>
      </c>
      <c r="C807" s="16" t="s">
        <v>487</v>
      </c>
      <c r="D807" s="16" t="s">
        <v>240</v>
      </c>
      <c r="E807" s="16" t="s">
        <v>18</v>
      </c>
      <c r="F807" s="16" t="s">
        <v>20</v>
      </c>
      <c r="G807" s="7" t="n">
        <v>1</v>
      </c>
      <c r="H807" s="6" t="n">
        <v>574.9</v>
      </c>
      <c r="I807" s="6" t="n">
        <v>-574.9</v>
      </c>
      <c r="J807" s="6" t="n">
        <v>-0</v>
      </c>
      <c r="K807" s="6" t="n">
        <v>-0.46</v>
      </c>
      <c r="L807" s="6" t="n">
        <v>-0</v>
      </c>
      <c r="M807" s="6" t="s">
        <f>=I807+J807+K807+L807</f>
      </c>
      <c r="N807" s="16"/>
      <c r="O807" s="16" t="s">
        <v>364</v>
      </c>
    </row>
    <row collapsed="false" customFormat="false" customHeight="false" hidden="false" ht="12.1" outlineLevel="0" r="808">
      <c r="A808" s="20" t="n">
        <v>46017.583946759</v>
      </c>
      <c r="B808" s="16" t="s">
        <v>252</v>
      </c>
      <c r="C808" s="16" t="s">
        <v>376</v>
      </c>
      <c r="D808" s="16" t="s">
        <v>240</v>
      </c>
      <c r="E808" s="16" t="s">
        <v>18</v>
      </c>
      <c r="F808" s="16" t="s">
        <v>20</v>
      </c>
      <c r="G808" s="7" t="n">
        <v>1</v>
      </c>
      <c r="H808" s="6" t="n">
        <v>5727.5</v>
      </c>
      <c r="I808" s="6" t="n">
        <v>-5727.5</v>
      </c>
      <c r="J808" s="6" t="n">
        <v>-0</v>
      </c>
      <c r="K808" s="6" t="n">
        <v>-4.58</v>
      </c>
      <c r="L808" s="6" t="n">
        <v>-0</v>
      </c>
      <c r="M808" s="6" t="s">
        <f>=I808+J808+K808+L808</f>
      </c>
      <c r="N808" s="16"/>
      <c r="O808" s="16" t="s">
        <v>364</v>
      </c>
    </row>
    <row collapsed="false" customFormat="false" customHeight="false" hidden="false" ht="12.1" outlineLevel="0" r="809">
      <c r="A809" s="20" t="n">
        <v>46017.583946759</v>
      </c>
      <c r="B809" s="16" t="s">
        <v>17</v>
      </c>
      <c r="C809" s="16" t="s">
        <v>366</v>
      </c>
      <c r="D809" s="16" t="s">
        <v>240</v>
      </c>
      <c r="E809" s="16" t="s">
        <v>18</v>
      </c>
      <c r="F809" s="16" t="s">
        <v>20</v>
      </c>
      <c r="G809" s="7" t="n">
        <v>3</v>
      </c>
      <c r="H809" s="6" t="n">
        <v>301.5</v>
      </c>
      <c r="I809" s="6" t="n">
        <v>-904.5</v>
      </c>
      <c r="J809" s="6" t="n">
        <v>-0</v>
      </c>
      <c r="K809" s="6" t="n">
        <v>-0.73</v>
      </c>
      <c r="L809" s="6" t="n">
        <v>-0</v>
      </c>
      <c r="M809" s="6" t="s">
        <f>=I809+J809+K809+L809</f>
      </c>
      <c r="N809" s="16"/>
      <c r="O809" s="16" t="s">
        <v>364</v>
      </c>
    </row>
    <row collapsed="false" customFormat="false" customHeight="false" hidden="false" ht="12.1" outlineLevel="0" r="810">
      <c r="A810" s="20" t="n">
        <v>46017.583946759</v>
      </c>
      <c r="B810" s="16" t="s">
        <v>278</v>
      </c>
      <c r="C810" s="16" t="s">
        <v>415</v>
      </c>
      <c r="D810" s="16" t="s">
        <v>240</v>
      </c>
      <c r="E810" s="16" t="s">
        <v>62</v>
      </c>
      <c r="F810" s="16" t="s">
        <v>20</v>
      </c>
      <c r="G810" s="7" t="n">
        <v>65</v>
      </c>
      <c r="H810" s="6" t="n">
        <v>2.751</v>
      </c>
      <c r="I810" s="6" t="n">
        <v>-178.82</v>
      </c>
      <c r="J810" s="6" t="n">
        <v>-0</v>
      </c>
      <c r="K810" s="6" t="n">
        <v>-0.03</v>
      </c>
      <c r="L810" s="6" t="n">
        <v>-0</v>
      </c>
      <c r="M810" s="6" t="s">
        <f>=I810+J810+K810+L810</f>
      </c>
      <c r="N810" s="16"/>
      <c r="O810" s="16" t="s">
        <v>364</v>
      </c>
    </row>
    <row collapsed="false" customFormat="false" customHeight="false" hidden="false" ht="12.1" outlineLevel="0" r="811">
      <c r="A811" s="20" t="n">
        <v>46017.583946759</v>
      </c>
      <c r="B811" s="16" t="s">
        <v>263</v>
      </c>
      <c r="C811" s="16" t="s">
        <v>393</v>
      </c>
      <c r="D811" s="16" t="s">
        <v>240</v>
      </c>
      <c r="E811" s="16" t="s">
        <v>62</v>
      </c>
      <c r="F811" s="16" t="s">
        <v>20</v>
      </c>
      <c r="G811" s="7" t="n">
        <v>8</v>
      </c>
      <c r="H811" s="6" t="n">
        <v>1.8825</v>
      </c>
      <c r="I811" s="6" t="n">
        <v>-15.06</v>
      </c>
      <c r="J811" s="6" t="n">
        <v>-0</v>
      </c>
      <c r="K811" s="6" t="n">
        <v>-0</v>
      </c>
      <c r="L811" s="6" t="n">
        <v>-0</v>
      </c>
      <c r="M811" s="6" t="s">
        <f>=I811+J811+K811+L811</f>
      </c>
      <c r="N811" s="16"/>
      <c r="O811" s="16" t="s">
        <v>364</v>
      </c>
    </row>
    <row collapsed="false" customFormat="false" customHeight="false" hidden="false" ht="12.1" outlineLevel="0" r="812">
      <c r="A812" s="20" t="n">
        <v>46017.583958333</v>
      </c>
      <c r="B812" s="16" t="s">
        <v>316</v>
      </c>
      <c r="C812" s="16" t="s">
        <v>489</v>
      </c>
      <c r="D812" s="16" t="s">
        <v>240</v>
      </c>
      <c r="E812" s="16" t="s">
        <v>18</v>
      </c>
      <c r="F812" s="16" t="s">
        <v>20</v>
      </c>
      <c r="G812" s="7" t="n">
        <v>10</v>
      </c>
      <c r="H812" s="6" t="n">
        <v>63.64</v>
      </c>
      <c r="I812" s="6" t="n">
        <v>-636.4</v>
      </c>
      <c r="J812" s="6" t="n">
        <v>-0</v>
      </c>
      <c r="K812" s="6" t="n">
        <v>-0.51</v>
      </c>
      <c r="L812" s="6" t="n">
        <v>-0</v>
      </c>
      <c r="M812" s="6" t="s">
        <f>=I812+J812+K812+L812</f>
      </c>
      <c r="N812" s="16"/>
      <c r="O812" s="16" t="s">
        <v>364</v>
      </c>
    </row>
    <row collapsed="false" customFormat="false" customHeight="false" hidden="false" ht="12.1" outlineLevel="0" r="813">
      <c r="A813" s="29" t="n">
        <v>46019.66869213</v>
      </c>
      <c r="B813" s="30" t="s">
        <v>274</v>
      </c>
      <c r="C813" s="30" t="s">
        <v>409</v>
      </c>
      <c r="D813" s="30" t="s">
        <v>241</v>
      </c>
      <c r="E813" s="30" t="s">
        <v>18</v>
      </c>
      <c r="F813" s="30" t="s">
        <v>20</v>
      </c>
      <c r="G813" s="31" t="n">
        <v>-1</v>
      </c>
      <c r="H813" s="32" t="n">
        <v>300.22</v>
      </c>
      <c r="I813" s="32" t="n">
        <v>300.22</v>
      </c>
      <c r="J813" s="32" t="n">
        <v>0</v>
      </c>
      <c r="K813" s="32" t="n">
        <v>-0.18</v>
      </c>
      <c r="L813" s="32" t="n">
        <v>-0</v>
      </c>
      <c r="M813" s="6" t="s">
        <f>=I813+J813+K813+L813</f>
      </c>
      <c r="N813" s="30"/>
      <c r="O813" s="30" t="s">
        <v>467</v>
      </c>
    </row>
    <row collapsed="false" customFormat="false" customHeight="false" hidden="false" ht="12.1" outlineLevel="0" r="814">
      <c r="A814" s="20" t="n">
        <v>46019.698761574</v>
      </c>
      <c r="B814" s="16" t="s">
        <v>313</v>
      </c>
      <c r="C814" s="16" t="s">
        <v>486</v>
      </c>
      <c r="D814" s="16" t="s">
        <v>240</v>
      </c>
      <c r="E814" s="16" t="s">
        <v>18</v>
      </c>
      <c r="F814" s="16" t="s">
        <v>20</v>
      </c>
      <c r="G814" s="7" t="n">
        <v>5</v>
      </c>
      <c r="H814" s="6" t="n">
        <v>58.85</v>
      </c>
      <c r="I814" s="6" t="n">
        <v>-294.25</v>
      </c>
      <c r="J814" s="6" t="n">
        <v>-0</v>
      </c>
      <c r="K814" s="6" t="n">
        <v>-0.18</v>
      </c>
      <c r="L814" s="6" t="n">
        <v>-0</v>
      </c>
      <c r="M814" s="6" t="s">
        <f>=I814+J814+K814+L814</f>
      </c>
      <c r="N814" s="16"/>
      <c r="O814" s="16" t="s">
        <v>467</v>
      </c>
    </row>
    <row collapsed="false" customFormat="false" customHeight="false" hidden="false" ht="12.1" outlineLevel="0" r="815">
      <c r="A815" s="21" t="n">
        <v>46020.445590278</v>
      </c>
      <c r="B815" s="22" t="s">
        <v>363</v>
      </c>
      <c r="C815" s="22" t="s">
        <v>165</v>
      </c>
      <c r="D815" s="22" t="s">
        <v>363</v>
      </c>
      <c r="E815" s="22" t="s">
        <v>363</v>
      </c>
      <c r="F815" s="22" t="s">
        <v>20</v>
      </c>
      <c r="G815" s="23" t="n">
        <v>1</v>
      </c>
      <c r="H815" s="24" t="n">
        <v>200</v>
      </c>
      <c r="I815" s="24" t="n">
        <v>200</v>
      </c>
      <c r="J815" s="24" t="n">
        <v>0</v>
      </c>
      <c r="K815" s="24" t="n">
        <v>-0</v>
      </c>
      <c r="L815" s="24" t="n">
        <v>-0</v>
      </c>
      <c r="M815" s="6" t="s">
        <f>=I815+J815+K815+L815</f>
      </c>
      <c r="N815" s="22"/>
      <c r="O815" s="22" t="s">
        <v>471</v>
      </c>
    </row>
    <row collapsed="false" customFormat="false" customHeight="false" hidden="false" ht="12.1" outlineLevel="0" r="816">
      <c r="A816" s="20" t="n">
        <v>46020.564282407</v>
      </c>
      <c r="B816" s="16" t="s">
        <v>69</v>
      </c>
      <c r="C816" s="16" t="s">
        <v>472</v>
      </c>
      <c r="D816" s="16" t="s">
        <v>240</v>
      </c>
      <c r="E816" s="16" t="s">
        <v>62</v>
      </c>
      <c r="F816" s="16" t="s">
        <v>20</v>
      </c>
      <c r="G816" s="7" t="n">
        <v>172</v>
      </c>
      <c r="H816" s="6" t="n">
        <v>1.1546</v>
      </c>
      <c r="I816" s="6" t="n">
        <v>-198.59</v>
      </c>
      <c r="J816" s="6" t="n">
        <v>-0</v>
      </c>
      <c r="K816" s="6" t="n">
        <v>-0</v>
      </c>
      <c r="L816" s="6" t="n">
        <v>-0</v>
      </c>
      <c r="M816" s="6" t="s">
        <f>=I816+J816+K816+L816</f>
      </c>
      <c r="N816" s="16"/>
      <c r="O816" s="16" t="s">
        <v>471</v>
      </c>
    </row>
    <row collapsed="false" customFormat="false" customHeight="false" hidden="false" ht="12.1" outlineLevel="0" r="817">
      <c r="A817" s="20" t="n">
        <v>46020.626053241</v>
      </c>
      <c r="B817" s="16" t="s">
        <v>69</v>
      </c>
      <c r="C817" s="16" t="s">
        <v>472</v>
      </c>
      <c r="D817" s="16" t="s">
        <v>240</v>
      </c>
      <c r="E817" s="16" t="s">
        <v>62</v>
      </c>
      <c r="F817" s="16" t="s">
        <v>20</v>
      </c>
      <c r="G817" s="7" t="n">
        <v>1</v>
      </c>
      <c r="H817" s="6" t="n">
        <v>1.1544</v>
      </c>
      <c r="I817" s="6" t="n">
        <v>-1.15</v>
      </c>
      <c r="J817" s="6" t="n">
        <v>-0</v>
      </c>
      <c r="K817" s="6" t="n">
        <v>-0</v>
      </c>
      <c r="L817" s="6" t="n">
        <v>-0</v>
      </c>
      <c r="M817" s="6" t="s">
        <f>=I817+J817+K817+L817</f>
      </c>
      <c r="N817" s="16"/>
      <c r="O817" s="16" t="s">
        <v>471</v>
      </c>
    </row>
    <row collapsed="false" customFormat="false" customHeight="false" hidden="false" ht="12.1" outlineLevel="0" r="818">
      <c r="A818" s="20" t="n">
        <v>46020.698773148</v>
      </c>
      <c r="B818" s="16" t="s">
        <v>69</v>
      </c>
      <c r="C818" s="16" t="s">
        <v>472</v>
      </c>
      <c r="D818" s="16" t="s">
        <v>240</v>
      </c>
      <c r="E818" s="16" t="s">
        <v>62</v>
      </c>
      <c r="F818" s="16" t="s">
        <v>20</v>
      </c>
      <c r="G818" s="7" t="n">
        <v>1</v>
      </c>
      <c r="H818" s="6" t="n">
        <v>1.1546</v>
      </c>
      <c r="I818" s="6" t="n">
        <v>-1.15</v>
      </c>
      <c r="J818" s="6" t="n">
        <v>-0</v>
      </c>
      <c r="K818" s="6" t="n">
        <v>-0</v>
      </c>
      <c r="L818" s="6" t="n">
        <v>-0</v>
      </c>
      <c r="M818" s="6" t="s">
        <f>=I818+J818+K818+L818</f>
      </c>
      <c r="N818" s="16"/>
      <c r="O818" s="16" t="s">
        <v>471</v>
      </c>
    </row>
    <row collapsed="false" customFormat="false" customHeight="false" hidden="false" ht="12.1" outlineLevel="0" r="819">
      <c r="A819" s="21" t="n">
        <v>46020.739618056</v>
      </c>
      <c r="B819" s="22" t="s">
        <v>377</v>
      </c>
      <c r="C819" s="22" t="s">
        <v>498</v>
      </c>
      <c r="D819" s="22" t="s">
        <v>377</v>
      </c>
      <c r="E819" s="22" t="s">
        <v>377</v>
      </c>
      <c r="F819" s="22" t="s">
        <v>20</v>
      </c>
      <c r="G819" s="23" t="n">
        <v>1</v>
      </c>
      <c r="H819" s="24" t="n">
        <v>1</v>
      </c>
      <c r="I819" s="24" t="n">
        <v>15.21</v>
      </c>
      <c r="J819" s="24" t="n">
        <v>0</v>
      </c>
      <c r="K819" s="24" t="n">
        <v>-0</v>
      </c>
      <c r="L819" s="24" t="n">
        <v>-0</v>
      </c>
      <c r="M819" s="6" t="s">
        <f>=I819+J819+K819+L819</f>
      </c>
      <c r="N819" s="22"/>
      <c r="O819" s="22" t="s">
        <v>424</v>
      </c>
    </row>
    <row collapsed="false" customFormat="false" customHeight="false" hidden="false" ht="12.1" outlineLevel="0" r="820">
      <c r="A820" s="21" t="n">
        <v>46020.766851852</v>
      </c>
      <c r="B820" s="22" t="s">
        <v>377</v>
      </c>
      <c r="C820" s="22" t="s">
        <v>499</v>
      </c>
      <c r="D820" s="22" t="s">
        <v>377</v>
      </c>
      <c r="E820" s="22" t="s">
        <v>377</v>
      </c>
      <c r="F820" s="22" t="s">
        <v>20</v>
      </c>
      <c r="G820" s="23" t="n">
        <v>1</v>
      </c>
      <c r="H820" s="24" t="n">
        <v>1</v>
      </c>
      <c r="I820" s="24" t="n">
        <v>23.84</v>
      </c>
      <c r="J820" s="24" t="n">
        <v>0</v>
      </c>
      <c r="K820" s="24" t="n">
        <v>-0</v>
      </c>
      <c r="L820" s="24" t="n">
        <v>-0</v>
      </c>
      <c r="M820" s="6" t="s">
        <f>=I820+J820+K820+L820</f>
      </c>
      <c r="N820" s="22"/>
      <c r="O820" s="22" t="s">
        <v>424</v>
      </c>
    </row>
    <row collapsed="false" customFormat="false" customHeight="false" hidden="false" ht="12.1" outlineLevel="0" r="821">
      <c r="A821" s="33" t="n">
        <v>46021.18212963</v>
      </c>
      <c r="B821" s="34" t="s">
        <v>441</v>
      </c>
      <c r="C821" s="34" t="s">
        <v>144</v>
      </c>
      <c r="D821" s="34" t="s">
        <v>441</v>
      </c>
      <c r="E821" s="34" t="s">
        <v>441</v>
      </c>
      <c r="F821" s="34" t="s">
        <v>20</v>
      </c>
      <c r="G821" s="35" t="n">
        <v>1</v>
      </c>
      <c r="H821" s="36" t="n">
        <v>-39</v>
      </c>
      <c r="I821" s="36" t="n">
        <v>-39</v>
      </c>
      <c r="J821" s="36" t="n">
        <v>0</v>
      </c>
      <c r="K821" s="36" t="n">
        <v>-0</v>
      </c>
      <c r="L821" s="36" t="n">
        <v>-0</v>
      </c>
      <c r="M821" s="6" t="s">
        <f>=I821+J821+K821+L821</f>
      </c>
      <c r="N821" s="34"/>
      <c r="O821" s="34" t="s">
        <v>424</v>
      </c>
    </row>
    <row collapsed="false" customFormat="false" customHeight="false" hidden="false" ht="12.1" outlineLevel="0" r="822">
      <c r="A822" s="21" t="n">
        <v>46023.964166667</v>
      </c>
      <c r="B822" s="22" t="s">
        <v>363</v>
      </c>
      <c r="C822" s="22" t="s">
        <v>144</v>
      </c>
      <c r="D822" s="22" t="s">
        <v>363</v>
      </c>
      <c r="E822" s="22" t="s">
        <v>363</v>
      </c>
      <c r="F822" s="22" t="s">
        <v>20</v>
      </c>
      <c r="G822" s="23" t="n">
        <v>1</v>
      </c>
      <c r="H822" s="24" t="n">
        <v>1</v>
      </c>
      <c r="I822" s="24" t="n">
        <v>46</v>
      </c>
      <c r="J822" s="24" t="n">
        <v>0</v>
      </c>
      <c r="K822" s="24" t="n">
        <v>-0</v>
      </c>
      <c r="L822" s="24" t="n">
        <v>-0</v>
      </c>
      <c r="M822" s="6" t="s">
        <f>=I822+J822+K822+L822</f>
      </c>
      <c r="N822" s="22"/>
      <c r="O822" s="22" t="s">
        <v>424</v>
      </c>
    </row>
    <row collapsed="false" customFormat="false" customHeight="false" hidden="false" ht="12.1" outlineLevel="0" r="823">
      <c r="A823" s="33" t="n">
        <v>46023.964178241</v>
      </c>
      <c r="B823" s="34" t="s">
        <v>441</v>
      </c>
      <c r="C823" s="34" t="s">
        <v>144</v>
      </c>
      <c r="D823" s="34" t="s">
        <v>441</v>
      </c>
      <c r="E823" s="34" t="s">
        <v>441</v>
      </c>
      <c r="F823" s="34" t="s">
        <v>20</v>
      </c>
      <c r="G823" s="35" t="n">
        <v>1</v>
      </c>
      <c r="H823" s="36" t="n">
        <v>-46</v>
      </c>
      <c r="I823" s="36" t="n">
        <v>-46</v>
      </c>
      <c r="J823" s="36" t="n">
        <v>0</v>
      </c>
      <c r="K823" s="36" t="n">
        <v>-0</v>
      </c>
      <c r="L823" s="36" t="n">
        <v>-0</v>
      </c>
      <c r="M823" s="6" t="s">
        <f>=I823+J823+K823+L823</f>
      </c>
      <c r="N823" s="34"/>
      <c r="O823" s="34" t="s">
        <v>424</v>
      </c>
    </row>
    <row collapsed="false" customFormat="false" customHeight="false" hidden="false" ht="12.1" outlineLevel="0" r="824">
      <c r="A824" s="29" t="n">
        <v>46027.484467593</v>
      </c>
      <c r="B824" s="30" t="s">
        <v>322</v>
      </c>
      <c r="C824" s="30" t="s">
        <v>497</v>
      </c>
      <c r="D824" s="30" t="s">
        <v>241</v>
      </c>
      <c r="E824" s="30" t="s">
        <v>82</v>
      </c>
      <c r="F824" s="30" t="s">
        <v>20</v>
      </c>
      <c r="G824" s="31" t="n">
        <v>-1</v>
      </c>
      <c r="H824" s="32" t="n">
        <v>99.43</v>
      </c>
      <c r="I824" s="32" t="n">
        <v>994.3</v>
      </c>
      <c r="J824" s="32" t="n">
        <v>7.1500000000001</v>
      </c>
      <c r="K824" s="32" t="n">
        <v>-0.5</v>
      </c>
      <c r="L824" s="32" t="n">
        <v>-0</v>
      </c>
      <c r="M824" s="6" t="s">
        <f>=I824+J824+K824+L824</f>
      </c>
      <c r="N824" s="30"/>
      <c r="O824" s="30" t="s">
        <v>424</v>
      </c>
    </row>
    <row collapsed="false" customFormat="false" customHeight="false" hidden="false" ht="12.1" outlineLevel="0" r="825">
      <c r="A825" s="29" t="n">
        <v>46027.484583333</v>
      </c>
      <c r="B825" s="30" t="s">
        <v>312</v>
      </c>
      <c r="C825" s="30" t="s">
        <v>484</v>
      </c>
      <c r="D825" s="30" t="s">
        <v>241</v>
      </c>
      <c r="E825" s="30" t="s">
        <v>82</v>
      </c>
      <c r="F825" s="30" t="s">
        <v>20</v>
      </c>
      <c r="G825" s="31" t="n">
        <v>-1</v>
      </c>
      <c r="H825" s="32" t="n">
        <v>97.74</v>
      </c>
      <c r="I825" s="32" t="n">
        <v>977.4</v>
      </c>
      <c r="J825" s="32" t="n">
        <v>10.5</v>
      </c>
      <c r="K825" s="32" t="n">
        <v>-0.49</v>
      </c>
      <c r="L825" s="32" t="n">
        <v>-0</v>
      </c>
      <c r="M825" s="6" t="s">
        <f>=I825+J825+K825+L825</f>
      </c>
      <c r="N825" s="30"/>
      <c r="O825" s="30" t="s">
        <v>424</v>
      </c>
    </row>
    <row collapsed="false" customFormat="false" customHeight="false" hidden="false" ht="12.1" outlineLevel="0" r="826">
      <c r="A826" s="20" t="n">
        <v>46027.552928241</v>
      </c>
      <c r="B826" s="16" t="s">
        <v>69</v>
      </c>
      <c r="C826" s="16" t="s">
        <v>472</v>
      </c>
      <c r="D826" s="16" t="s">
        <v>240</v>
      </c>
      <c r="E826" s="16" t="s">
        <v>62</v>
      </c>
      <c r="F826" s="16" t="s">
        <v>20</v>
      </c>
      <c r="G826" s="7" t="n">
        <v>5</v>
      </c>
      <c r="H826" s="6" t="n">
        <v>1.1578</v>
      </c>
      <c r="I826" s="6" t="n">
        <v>-5.79</v>
      </c>
      <c r="J826" s="6" t="n">
        <v>-0</v>
      </c>
      <c r="K826" s="6" t="n">
        <v>-0</v>
      </c>
      <c r="L826" s="6" t="n">
        <v>-0</v>
      </c>
      <c r="M826" s="6" t="s">
        <f>=I826+J826+K826+L826</f>
      </c>
      <c r="N826" s="16"/>
      <c r="O826" s="16" t="s">
        <v>471</v>
      </c>
    </row>
    <row collapsed="false" customFormat="false" customHeight="false" hidden="false" ht="12.1" outlineLevel="0" r="827">
      <c r="A827" s="20" t="n">
        <v>46028.52994213</v>
      </c>
      <c r="B827" s="16" t="s">
        <v>69</v>
      </c>
      <c r="C827" s="16" t="s">
        <v>472</v>
      </c>
      <c r="D827" s="16" t="s">
        <v>240</v>
      </c>
      <c r="E827" s="16" t="s">
        <v>62</v>
      </c>
      <c r="F827" s="16" t="s">
        <v>20</v>
      </c>
      <c r="G827" s="7" t="n">
        <v>5</v>
      </c>
      <c r="H827" s="6" t="n">
        <v>1.1585</v>
      </c>
      <c r="I827" s="6" t="n">
        <v>-5.79</v>
      </c>
      <c r="J827" s="6" t="n">
        <v>-0</v>
      </c>
      <c r="K827" s="6" t="n">
        <v>-0</v>
      </c>
      <c r="L827" s="6" t="n">
        <v>-0</v>
      </c>
      <c r="M827" s="6" t="s">
        <f>=I827+J827+K827+L827</f>
      </c>
      <c r="N827" s="16"/>
      <c r="O827" s="16" t="s">
        <v>471</v>
      </c>
    </row>
    <row collapsed="false" customFormat="false" customHeight="false" hidden="false" ht="12.1" outlineLevel="0" r="828">
      <c r="A828" s="20" t="n">
        <v>46028.609803241</v>
      </c>
      <c r="B828" s="16" t="s">
        <v>69</v>
      </c>
      <c r="C828" s="16" t="s">
        <v>472</v>
      </c>
      <c r="D828" s="16" t="s">
        <v>240</v>
      </c>
      <c r="E828" s="16" t="s">
        <v>62</v>
      </c>
      <c r="F828" s="16" t="s">
        <v>20</v>
      </c>
      <c r="G828" s="7" t="n">
        <v>6</v>
      </c>
      <c r="H828" s="6" t="n">
        <v>1.1582</v>
      </c>
      <c r="I828" s="6" t="n">
        <v>-6.95</v>
      </c>
      <c r="J828" s="6" t="n">
        <v>-0</v>
      </c>
      <c r="K828" s="6" t="n">
        <v>-0</v>
      </c>
      <c r="L828" s="6" t="n">
        <v>-0</v>
      </c>
      <c r="M828" s="6" t="s">
        <f>=I828+J828+K828+L828</f>
      </c>
      <c r="N828" s="16"/>
      <c r="O828" s="16" t="s">
        <v>471</v>
      </c>
    </row>
    <row collapsed="false" customFormat="false" customHeight="false" hidden="false" ht="12.1" outlineLevel="0" r="829">
      <c r="A829" s="20" t="n">
        <v>46030.533599537</v>
      </c>
      <c r="B829" s="16" t="s">
        <v>69</v>
      </c>
      <c r="C829" s="16" t="s">
        <v>472</v>
      </c>
      <c r="D829" s="16" t="s">
        <v>240</v>
      </c>
      <c r="E829" s="16" t="s">
        <v>62</v>
      </c>
      <c r="F829" s="16" t="s">
        <v>20</v>
      </c>
      <c r="G829" s="7" t="n">
        <v>17</v>
      </c>
      <c r="H829" s="6" t="n">
        <v>1.159</v>
      </c>
      <c r="I829" s="6" t="n">
        <v>-19.7</v>
      </c>
      <c r="J829" s="6" t="n">
        <v>-0</v>
      </c>
      <c r="K829" s="6" t="n">
        <v>-0</v>
      </c>
      <c r="L829" s="6" t="n">
        <v>-0</v>
      </c>
      <c r="M829" s="6" t="s">
        <f>=I829+J829+K829+L829</f>
      </c>
      <c r="N829" s="16"/>
      <c r="O829" s="16" t="s">
        <v>471</v>
      </c>
    </row>
    <row collapsed="false" customFormat="false" customHeight="false" hidden="false" ht="12.1" outlineLevel="0" r="830">
      <c r="A830" s="20" t="n">
        <v>46030.61099537</v>
      </c>
      <c r="B830" s="16" t="s">
        <v>69</v>
      </c>
      <c r="C830" s="16" t="s">
        <v>472</v>
      </c>
      <c r="D830" s="16" t="s">
        <v>240</v>
      </c>
      <c r="E830" s="16" t="s">
        <v>62</v>
      </c>
      <c r="F830" s="16" t="s">
        <v>20</v>
      </c>
      <c r="G830" s="7" t="n">
        <v>1</v>
      </c>
      <c r="H830" s="6" t="n">
        <v>1.1589</v>
      </c>
      <c r="I830" s="6" t="n">
        <v>-1.16</v>
      </c>
      <c r="J830" s="6" t="n">
        <v>-0</v>
      </c>
      <c r="K830" s="6" t="n">
        <v>-0</v>
      </c>
      <c r="L830" s="6" t="n">
        <v>-0</v>
      </c>
      <c r="M830" s="6" t="s">
        <f>=I830+J830+K830+L830</f>
      </c>
      <c r="N830" s="16"/>
      <c r="O830" s="16" t="s">
        <v>471</v>
      </c>
    </row>
    <row collapsed="false" customFormat="false" customHeight="false" hidden="false" ht="12.1" outlineLevel="0" r="831">
      <c r="A831" s="20" t="n">
        <v>46031.772511574</v>
      </c>
      <c r="B831" s="16" t="s">
        <v>69</v>
      </c>
      <c r="C831" s="16" t="s">
        <v>472</v>
      </c>
      <c r="D831" s="16" t="s">
        <v>240</v>
      </c>
      <c r="E831" s="16" t="s">
        <v>62</v>
      </c>
      <c r="F831" s="16" t="s">
        <v>20</v>
      </c>
      <c r="G831" s="7" t="n">
        <v>6</v>
      </c>
      <c r="H831" s="6" t="n">
        <v>1.16</v>
      </c>
      <c r="I831" s="6" t="n">
        <v>-6.96</v>
      </c>
      <c r="J831" s="6" t="n">
        <v>-0</v>
      </c>
      <c r="K831" s="6" t="n">
        <v>-0</v>
      </c>
      <c r="L831" s="6" t="n">
        <v>-0</v>
      </c>
      <c r="M831" s="6" t="s">
        <f>=I831+J831+K831+L831</f>
      </c>
      <c r="N831" s="16"/>
      <c r="O831" s="16" t="s">
        <v>471</v>
      </c>
    </row>
    <row collapsed="false" customFormat="false" customHeight="false" hidden="false" ht="12.1" outlineLevel="0" r="832">
      <c r="A832" s="20" t="n">
        <v>46034.589027778</v>
      </c>
      <c r="B832" s="16" t="s">
        <v>69</v>
      </c>
      <c r="C832" s="16" t="s">
        <v>472</v>
      </c>
      <c r="D832" s="16" t="s">
        <v>240</v>
      </c>
      <c r="E832" s="16" t="s">
        <v>62</v>
      </c>
      <c r="F832" s="16" t="s">
        <v>20</v>
      </c>
      <c r="G832" s="7" t="n">
        <v>20</v>
      </c>
      <c r="H832" s="6" t="n">
        <v>1.1609</v>
      </c>
      <c r="I832" s="6" t="n">
        <v>-23.22</v>
      </c>
      <c r="J832" s="6" t="n">
        <v>-0</v>
      </c>
      <c r="K832" s="6" t="n">
        <v>-0</v>
      </c>
      <c r="L832" s="6" t="n">
        <v>-0</v>
      </c>
      <c r="M832" s="6" t="s">
        <f>=I832+J832+K832+L832</f>
      </c>
      <c r="N832" s="16"/>
      <c r="O832" s="16" t="s">
        <v>471</v>
      </c>
    </row>
    <row collapsed="false" customFormat="false" customHeight="false" hidden="false" ht="12.1" outlineLevel="0" r="833">
      <c r="A833" s="21" t="n">
        <v>46034.887476852</v>
      </c>
      <c r="B833" s="22" t="s">
        <v>363</v>
      </c>
      <c r="C833" s="22" t="s">
        <v>165</v>
      </c>
      <c r="D833" s="22" t="s">
        <v>363</v>
      </c>
      <c r="E833" s="22" t="s">
        <v>363</v>
      </c>
      <c r="F833" s="22" t="s">
        <v>20</v>
      </c>
      <c r="G833" s="23" t="n">
        <v>1</v>
      </c>
      <c r="H833" s="24" t="n">
        <v>300</v>
      </c>
      <c r="I833" s="24" t="n">
        <v>300</v>
      </c>
      <c r="J833" s="24" t="n">
        <v>0</v>
      </c>
      <c r="K833" s="24" t="n">
        <v>-0</v>
      </c>
      <c r="L833" s="24" t="n">
        <v>-0</v>
      </c>
      <c r="M833" s="6" t="s">
        <f>=I833+J833+K833+L833</f>
      </c>
      <c r="N833" s="22"/>
      <c r="O833" s="22" t="s">
        <v>471</v>
      </c>
    </row>
    <row collapsed="false" customFormat="false" customHeight="false" hidden="false" ht="12.1" outlineLevel="0" r="834">
      <c r="A834" s="20" t="n">
        <v>46034.97005787</v>
      </c>
      <c r="B834" s="16" t="s">
        <v>55</v>
      </c>
      <c r="C834" s="16" t="s">
        <v>368</v>
      </c>
      <c r="D834" s="16" t="s">
        <v>240</v>
      </c>
      <c r="E834" s="16" t="s">
        <v>18</v>
      </c>
      <c r="F834" s="16" t="s">
        <v>20</v>
      </c>
      <c r="G834" s="7" t="n">
        <v>100</v>
      </c>
      <c r="H834" s="6" t="n">
        <v>3.1955</v>
      </c>
      <c r="I834" s="6" t="n">
        <v>-319.55</v>
      </c>
      <c r="J834" s="6" t="n">
        <v>-0</v>
      </c>
      <c r="K834" s="6" t="n">
        <v>-0.13</v>
      </c>
      <c r="L834" s="6" t="n">
        <v>-0</v>
      </c>
      <c r="M834" s="6" t="s">
        <f>=I834+J834+K834+L834</f>
      </c>
      <c r="N834" s="16"/>
      <c r="O834" s="16" t="s">
        <v>424</v>
      </c>
    </row>
    <row collapsed="false" customFormat="false" customHeight="false" hidden="false" ht="12.1" outlineLevel="0" r="835">
      <c r="A835" s="20" t="n">
        <v>46035.516446759</v>
      </c>
      <c r="B835" s="16" t="s">
        <v>69</v>
      </c>
      <c r="C835" s="16" t="s">
        <v>472</v>
      </c>
      <c r="D835" s="16" t="s">
        <v>240</v>
      </c>
      <c r="E835" s="16" t="s">
        <v>62</v>
      </c>
      <c r="F835" s="16" t="s">
        <v>20</v>
      </c>
      <c r="G835" s="7" t="n">
        <v>264</v>
      </c>
      <c r="H835" s="6" t="n">
        <v>1.1611</v>
      </c>
      <c r="I835" s="6" t="n">
        <v>-306.53</v>
      </c>
      <c r="J835" s="6" t="n">
        <v>-0</v>
      </c>
      <c r="K835" s="6" t="n">
        <v>-0</v>
      </c>
      <c r="L835" s="6" t="n">
        <v>-0</v>
      </c>
      <c r="M835" s="6" t="s">
        <f>=I835+J835+K835+L835</f>
      </c>
      <c r="N835" s="16"/>
      <c r="O835" s="16" t="s">
        <v>471</v>
      </c>
    </row>
    <row collapsed="false" customFormat="false" customHeight="false" hidden="false" ht="12.1" outlineLevel="0" r="836">
      <c r="A836" s="20" t="n">
        <v>46035.611724537</v>
      </c>
      <c r="B836" s="16" t="s">
        <v>69</v>
      </c>
      <c r="C836" s="16" t="s">
        <v>472</v>
      </c>
      <c r="D836" s="16" t="s">
        <v>240</v>
      </c>
      <c r="E836" s="16" t="s">
        <v>62</v>
      </c>
      <c r="F836" s="16" t="s">
        <v>20</v>
      </c>
      <c r="G836" s="7" t="n">
        <v>2</v>
      </c>
      <c r="H836" s="6" t="n">
        <v>1.1611</v>
      </c>
      <c r="I836" s="6" t="n">
        <v>-2.32</v>
      </c>
      <c r="J836" s="6" t="n">
        <v>-0</v>
      </c>
      <c r="K836" s="6" t="n">
        <v>-0</v>
      </c>
      <c r="L836" s="6" t="n">
        <v>-0</v>
      </c>
      <c r="M836" s="6" t="s">
        <f>=I836+J836+K836+L836</f>
      </c>
      <c r="N836" s="16"/>
      <c r="O836" s="16" t="s">
        <v>471</v>
      </c>
    </row>
    <row collapsed="false" customFormat="false" customHeight="false" hidden="false" ht="12.1" outlineLevel="0" r="837">
      <c r="A837" s="20" t="n">
        <v>46035.802627315</v>
      </c>
      <c r="B837" s="16" t="s">
        <v>269</v>
      </c>
      <c r="C837" s="16" t="s">
        <v>401</v>
      </c>
      <c r="D837" s="16" t="s">
        <v>240</v>
      </c>
      <c r="E837" s="16" t="s">
        <v>18</v>
      </c>
      <c r="F837" s="16" t="s">
        <v>20</v>
      </c>
      <c r="G837" s="7" t="n">
        <v>1</v>
      </c>
      <c r="H837" s="6" t="n">
        <v>292.4</v>
      </c>
      <c r="I837" s="6" t="n">
        <v>-292.4</v>
      </c>
      <c r="J837" s="6" t="n">
        <v>-0</v>
      </c>
      <c r="K837" s="6" t="n">
        <v>-0.12</v>
      </c>
      <c r="L837" s="6" t="n">
        <v>-0</v>
      </c>
      <c r="M837" s="6" t="s">
        <f>=I837+J837+K837+L837</f>
      </c>
      <c r="N837" s="16"/>
      <c r="O837" s="16" t="s">
        <v>424</v>
      </c>
    </row>
    <row collapsed="false" customFormat="false" customHeight="false" hidden="false" ht="12.1" outlineLevel="0" r="838">
      <c r="A838" s="21" t="n">
        <v>46036.346215278</v>
      </c>
      <c r="B838" s="22" t="s">
        <v>363</v>
      </c>
      <c r="C838" s="22" t="s">
        <v>165</v>
      </c>
      <c r="D838" s="22" t="s">
        <v>363</v>
      </c>
      <c r="E838" s="22" t="s">
        <v>363</v>
      </c>
      <c r="F838" s="22" t="s">
        <v>20</v>
      </c>
      <c r="G838" s="23" t="n">
        <v>1</v>
      </c>
      <c r="H838" s="24" t="n">
        <v>100</v>
      </c>
      <c r="I838" s="24" t="n">
        <v>100</v>
      </c>
      <c r="J838" s="24" t="n">
        <v>0</v>
      </c>
      <c r="K838" s="24" t="n">
        <v>-0</v>
      </c>
      <c r="L838" s="24" t="n">
        <v>-0</v>
      </c>
      <c r="M838" s="6" t="s">
        <f>=I838+J838+K838+L838</f>
      </c>
      <c r="N838" s="22"/>
      <c r="O838" s="22" t="s">
        <v>471</v>
      </c>
    </row>
    <row collapsed="false" customFormat="false" customHeight="false" hidden="false" ht="12.1" outlineLevel="0" r="839">
      <c r="A839" s="20" t="n">
        <v>46036.521319444</v>
      </c>
      <c r="B839" s="16" t="s">
        <v>69</v>
      </c>
      <c r="C839" s="16" t="s">
        <v>472</v>
      </c>
      <c r="D839" s="16" t="s">
        <v>240</v>
      </c>
      <c r="E839" s="16" t="s">
        <v>62</v>
      </c>
      <c r="F839" s="16" t="s">
        <v>20</v>
      </c>
      <c r="G839" s="7" t="n">
        <v>94</v>
      </c>
      <c r="H839" s="6" t="n">
        <v>1.1618</v>
      </c>
      <c r="I839" s="6" t="n">
        <v>-109.21</v>
      </c>
      <c r="J839" s="6" t="n">
        <v>-0</v>
      </c>
      <c r="K839" s="6" t="n">
        <v>-0</v>
      </c>
      <c r="L839" s="6" t="n">
        <v>-0</v>
      </c>
      <c r="M839" s="6" t="s">
        <f>=I839+J839+K839+L839</f>
      </c>
      <c r="N839" s="16"/>
      <c r="O839" s="16" t="s">
        <v>471</v>
      </c>
    </row>
    <row collapsed="false" customFormat="false" customHeight="false" hidden="false" ht="12.1" outlineLevel="0" r="840">
      <c r="A840" s="20" t="n">
        <v>46036.62056713</v>
      </c>
      <c r="B840" s="16" t="s">
        <v>69</v>
      </c>
      <c r="C840" s="16" t="s">
        <v>472</v>
      </c>
      <c r="D840" s="16" t="s">
        <v>240</v>
      </c>
      <c r="E840" s="16" t="s">
        <v>62</v>
      </c>
      <c r="F840" s="16" t="s">
        <v>20</v>
      </c>
      <c r="G840" s="7" t="n">
        <v>1</v>
      </c>
      <c r="H840" s="6" t="n">
        <v>1.1619</v>
      </c>
      <c r="I840" s="6" t="n">
        <v>-1.16</v>
      </c>
      <c r="J840" s="6" t="n">
        <v>-0</v>
      </c>
      <c r="K840" s="6" t="n">
        <v>-0</v>
      </c>
      <c r="L840" s="6" t="n">
        <v>-0</v>
      </c>
      <c r="M840" s="6" t="s">
        <f>=I840+J840+K840+L840</f>
      </c>
      <c r="N840" s="16"/>
      <c r="O840" s="16" t="s">
        <v>471</v>
      </c>
    </row>
    <row collapsed="false" customFormat="false" customHeight="false" hidden="false" ht="12.1" outlineLevel="0" r="841">
      <c r="A841" s="21" t="n">
        <v>46036.957199074</v>
      </c>
      <c r="B841" s="22" t="s">
        <v>363</v>
      </c>
      <c r="C841" s="22" t="s">
        <v>144</v>
      </c>
      <c r="D841" s="22" t="s">
        <v>363</v>
      </c>
      <c r="E841" s="22" t="s">
        <v>363</v>
      </c>
      <c r="F841" s="22" t="s">
        <v>20</v>
      </c>
      <c r="G841" s="23" t="n">
        <v>1</v>
      </c>
      <c r="H841" s="24" t="n">
        <v>1</v>
      </c>
      <c r="I841" s="24" t="n">
        <v>1304.7</v>
      </c>
      <c r="J841" s="24" t="n">
        <v>0</v>
      </c>
      <c r="K841" s="24" t="n">
        <v>-0</v>
      </c>
      <c r="L841" s="24" t="n">
        <v>-0</v>
      </c>
      <c r="M841" s="6" t="s">
        <f>=I841+J841+K841+L841</f>
      </c>
      <c r="N841" s="22"/>
      <c r="O841" s="22" t="s">
        <v>424</v>
      </c>
    </row>
    <row collapsed="false" customFormat="false" customHeight="false" hidden="false" ht="12.1" outlineLevel="0" r="842">
      <c r="A842" s="20" t="n">
        <v>46036.962106481</v>
      </c>
      <c r="B842" s="16" t="s">
        <v>102</v>
      </c>
      <c r="C842" s="16" t="s">
        <v>500</v>
      </c>
      <c r="D842" s="16" t="s">
        <v>240</v>
      </c>
      <c r="E842" s="16" t="s">
        <v>82</v>
      </c>
      <c r="F842" s="16" t="s">
        <v>20</v>
      </c>
      <c r="G842" s="7" t="n">
        <v>1</v>
      </c>
      <c r="H842" s="6" t="n">
        <v>87.032</v>
      </c>
      <c r="I842" s="6" t="n">
        <v>-870.32</v>
      </c>
      <c r="J842" s="6" t="n">
        <v>-37.15</v>
      </c>
      <c r="K842" s="6" t="n">
        <v>-0.35</v>
      </c>
      <c r="L842" s="6" t="n">
        <v>-0</v>
      </c>
      <c r="M842" s="6" t="s">
        <f>=I842+J842+K842+L842</f>
      </c>
      <c r="N842" s="16"/>
      <c r="O842" s="16" t="s">
        <v>424</v>
      </c>
    </row>
    <row collapsed="false" customFormat="false" customHeight="false" hidden="false" ht="12.1" outlineLevel="0" r="843">
      <c r="A843" s="20" t="n">
        <v>46036.962592593</v>
      </c>
      <c r="B843" s="16" t="s">
        <v>323</v>
      </c>
      <c r="C843" s="16" t="s">
        <v>501</v>
      </c>
      <c r="D843" s="16" t="s">
        <v>240</v>
      </c>
      <c r="E843" s="16" t="s">
        <v>82</v>
      </c>
      <c r="F843" s="16" t="s">
        <v>20</v>
      </c>
      <c r="G843" s="7" t="n">
        <v>1</v>
      </c>
      <c r="H843" s="6" t="n">
        <v>90.79</v>
      </c>
      <c r="I843" s="6" t="n">
        <v>-907.9</v>
      </c>
      <c r="J843" s="6" t="n">
        <v>-29.11</v>
      </c>
      <c r="K843" s="6" t="n">
        <v>-0.36</v>
      </c>
      <c r="L843" s="6" t="n">
        <v>-0</v>
      </c>
      <c r="M843" s="6" t="s">
        <f>=I843+J843+K843+L843</f>
      </c>
      <c r="N843" s="16"/>
      <c r="O843" s="16" t="s">
        <v>424</v>
      </c>
    </row>
    <row collapsed="false" customFormat="false" customHeight="false" hidden="false" ht="12.1" outlineLevel="0" r="844">
      <c r="A844" s="20" t="n">
        <v>46036.963009259</v>
      </c>
      <c r="B844" s="16" t="s">
        <v>276</v>
      </c>
      <c r="C844" s="16" t="s">
        <v>413</v>
      </c>
      <c r="D844" s="16" t="s">
        <v>240</v>
      </c>
      <c r="E844" s="16" t="s">
        <v>82</v>
      </c>
      <c r="F844" s="16" t="s">
        <v>20</v>
      </c>
      <c r="G844" s="7" t="n">
        <v>1</v>
      </c>
      <c r="H844" s="6" t="n">
        <v>58.211</v>
      </c>
      <c r="I844" s="6" t="n">
        <v>-582.11</v>
      </c>
      <c r="J844" s="6" t="n">
        <v>-8.36</v>
      </c>
      <c r="K844" s="6" t="n">
        <v>-0.23</v>
      </c>
      <c r="L844" s="6" t="n">
        <v>-0</v>
      </c>
      <c r="M844" s="6" t="s">
        <f>=I844+J844+K844+L844</f>
      </c>
      <c r="N844" s="16"/>
      <c r="O844" s="16" t="s">
        <v>424</v>
      </c>
    </row>
    <row collapsed="false" customFormat="false" customHeight="false" hidden="false" ht="12.1" outlineLevel="0" r="845">
      <c r="A845" s="20" t="n">
        <v>46036.963356481</v>
      </c>
      <c r="B845" s="16" t="s">
        <v>304</v>
      </c>
      <c r="C845" s="16" t="s">
        <v>457</v>
      </c>
      <c r="D845" s="16" t="s">
        <v>240</v>
      </c>
      <c r="E845" s="16" t="s">
        <v>62</v>
      </c>
      <c r="F845" s="16" t="s">
        <v>20</v>
      </c>
      <c r="G845" s="7" t="n">
        <v>2</v>
      </c>
      <c r="H845" s="6" t="n">
        <v>100.75</v>
      </c>
      <c r="I845" s="6" t="n">
        <v>-201.5</v>
      </c>
      <c r="J845" s="6" t="n">
        <v>-0</v>
      </c>
      <c r="K845" s="6" t="n">
        <v>-0</v>
      </c>
      <c r="L845" s="6" t="n">
        <v>-0</v>
      </c>
      <c r="M845" s="6" t="s">
        <f>=I845+J845+K845+L845</f>
      </c>
      <c r="N845" s="16"/>
      <c r="O845" s="16" t="s">
        <v>424</v>
      </c>
    </row>
    <row collapsed="false" customFormat="false" customHeight="false" hidden="false" ht="12.1" outlineLevel="0" r="846">
      <c r="A846" s="33" t="n">
        <v>46037.05431713</v>
      </c>
      <c r="B846" s="34" t="s">
        <v>441</v>
      </c>
      <c r="C846" s="34" t="s">
        <v>144</v>
      </c>
      <c r="D846" s="34" t="s">
        <v>441</v>
      </c>
      <c r="E846" s="34" t="s">
        <v>441</v>
      </c>
      <c r="F846" s="34" t="s">
        <v>20</v>
      </c>
      <c r="G846" s="35" t="n">
        <v>1</v>
      </c>
      <c r="H846" s="36" t="n">
        <v>-1</v>
      </c>
      <c r="I846" s="36" t="n">
        <v>-1</v>
      </c>
      <c r="J846" s="36" t="n">
        <v>0</v>
      </c>
      <c r="K846" s="36" t="n">
        <v>-0</v>
      </c>
      <c r="L846" s="36" t="n">
        <v>-0</v>
      </c>
      <c r="M846" s="6" t="s">
        <f>=I846+J846+K846+L846</f>
      </c>
      <c r="N846" s="34"/>
      <c r="O846" s="34" t="s">
        <v>424</v>
      </c>
    </row>
    <row collapsed="false" customFormat="false" customHeight="false" hidden="false" ht="12.1" outlineLevel="0" r="847">
      <c r="A847" s="20" t="n">
        <v>46037.517037037</v>
      </c>
      <c r="B847" s="16" t="s">
        <v>69</v>
      </c>
      <c r="C847" s="16" t="s">
        <v>472</v>
      </c>
      <c r="D847" s="16" t="s">
        <v>240</v>
      </c>
      <c r="E847" s="16" t="s">
        <v>62</v>
      </c>
      <c r="F847" s="16" t="s">
        <v>20</v>
      </c>
      <c r="G847" s="7" t="n">
        <v>4</v>
      </c>
      <c r="H847" s="6" t="n">
        <v>1.1626</v>
      </c>
      <c r="I847" s="6" t="n">
        <v>-4.65</v>
      </c>
      <c r="J847" s="6" t="n">
        <v>-0</v>
      </c>
      <c r="K847" s="6" t="n">
        <v>-0</v>
      </c>
      <c r="L847" s="6" t="n">
        <v>-0</v>
      </c>
      <c r="M847" s="6" t="s">
        <f>=I847+J847+K847+L847</f>
      </c>
      <c r="N847" s="16"/>
      <c r="O847" s="16" t="s">
        <v>471</v>
      </c>
    </row>
    <row collapsed="false" customFormat="false" customHeight="false" hidden="false" ht="12.1" outlineLevel="0" r="848">
      <c r="A848" s="20" t="n">
        <v>46038.535162037</v>
      </c>
      <c r="B848" s="16" t="s">
        <v>69</v>
      </c>
      <c r="C848" s="16" t="s">
        <v>472</v>
      </c>
      <c r="D848" s="16" t="s">
        <v>240</v>
      </c>
      <c r="E848" s="16" t="s">
        <v>62</v>
      </c>
      <c r="F848" s="16" t="s">
        <v>20</v>
      </c>
      <c r="G848" s="7" t="n">
        <v>6</v>
      </c>
      <c r="H848" s="6" t="n">
        <v>1.164</v>
      </c>
      <c r="I848" s="6" t="n">
        <v>-6.98</v>
      </c>
      <c r="J848" s="6" t="n">
        <v>-0</v>
      </c>
      <c r="K848" s="6" t="n">
        <v>-0</v>
      </c>
      <c r="L848" s="6" t="n">
        <v>-0</v>
      </c>
      <c r="M848" s="6" t="s">
        <f>=I848+J848+K848+L848</f>
      </c>
      <c r="N848" s="16"/>
      <c r="O848" s="16" t="s">
        <v>471</v>
      </c>
    </row>
    <row collapsed="false" customFormat="false" customHeight="false" hidden="false" ht="12.1" outlineLevel="0" r="849">
      <c r="A849" s="29" t="n">
        <v>46038.673240741</v>
      </c>
      <c r="B849" s="30" t="s">
        <v>244</v>
      </c>
      <c r="C849" s="30" t="s">
        <v>365</v>
      </c>
      <c r="D849" s="30" t="s">
        <v>241</v>
      </c>
      <c r="E849" s="30" t="s">
        <v>18</v>
      </c>
      <c r="F849" s="30" t="s">
        <v>20</v>
      </c>
      <c r="G849" s="31" t="n">
        <v>-10</v>
      </c>
      <c r="H849" s="32" t="n">
        <v>122.65</v>
      </c>
      <c r="I849" s="32" t="n">
        <v>1226.5</v>
      </c>
      <c r="J849" s="32" t="n">
        <v>0</v>
      </c>
      <c r="K849" s="32" t="n">
        <v>-0.98</v>
      </c>
      <c r="L849" s="32" t="n">
        <v>-0</v>
      </c>
      <c r="M849" s="6" t="s">
        <f>=I849+J849+K849+L849</f>
      </c>
      <c r="N849" s="30"/>
      <c r="O849" s="30" t="s">
        <v>364</v>
      </c>
    </row>
    <row collapsed="false" customFormat="false" customHeight="false" hidden="false" ht="12.1" outlineLevel="0" r="850">
      <c r="A850" s="29" t="n">
        <v>46038.673240741</v>
      </c>
      <c r="B850" s="30" t="s">
        <v>314</v>
      </c>
      <c r="C850" s="30" t="s">
        <v>487</v>
      </c>
      <c r="D850" s="30" t="s">
        <v>241</v>
      </c>
      <c r="E850" s="30" t="s">
        <v>18</v>
      </c>
      <c r="F850" s="30" t="s">
        <v>20</v>
      </c>
      <c r="G850" s="31" t="n">
        <v>-1</v>
      </c>
      <c r="H850" s="32" t="n">
        <v>558.9</v>
      </c>
      <c r="I850" s="32" t="n">
        <v>558.9</v>
      </c>
      <c r="J850" s="32" t="n">
        <v>0</v>
      </c>
      <c r="K850" s="32" t="n">
        <v>-0.45</v>
      </c>
      <c r="L850" s="32" t="n">
        <v>-0</v>
      </c>
      <c r="M850" s="6" t="s">
        <f>=I850+J850+K850+L850</f>
      </c>
      <c r="N850" s="30"/>
      <c r="O850" s="30" t="s">
        <v>364</v>
      </c>
    </row>
    <row collapsed="false" customFormat="false" customHeight="false" hidden="false" ht="12.1" outlineLevel="0" r="851">
      <c r="A851" s="29" t="n">
        <v>46038.673240741</v>
      </c>
      <c r="B851" s="30" t="s">
        <v>278</v>
      </c>
      <c r="C851" s="30" t="s">
        <v>415</v>
      </c>
      <c r="D851" s="30" t="s">
        <v>241</v>
      </c>
      <c r="E851" s="30" t="s">
        <v>62</v>
      </c>
      <c r="F851" s="30" t="s">
        <v>20</v>
      </c>
      <c r="G851" s="31" t="n">
        <v>-82</v>
      </c>
      <c r="H851" s="32" t="n">
        <v>2.86</v>
      </c>
      <c r="I851" s="32" t="n">
        <v>234.52</v>
      </c>
      <c r="J851" s="32" t="n">
        <v>0</v>
      </c>
      <c r="K851" s="32" t="n">
        <v>-0.05</v>
      </c>
      <c r="L851" s="32" t="n">
        <v>-0</v>
      </c>
      <c r="M851" s="6" t="s">
        <f>=I851+J851+K851+L851</f>
      </c>
      <c r="N851" s="30"/>
      <c r="O851" s="30" t="s">
        <v>364</v>
      </c>
    </row>
    <row collapsed="false" customFormat="false" customHeight="false" hidden="false" ht="12.1" outlineLevel="0" r="852">
      <c r="A852" s="29" t="n">
        <v>46038.673240741</v>
      </c>
      <c r="B852" s="30" t="s">
        <v>263</v>
      </c>
      <c r="C852" s="30" t="s">
        <v>393</v>
      </c>
      <c r="D852" s="30" t="s">
        <v>241</v>
      </c>
      <c r="E852" s="30" t="s">
        <v>62</v>
      </c>
      <c r="F852" s="30" t="s">
        <v>20</v>
      </c>
      <c r="G852" s="31" t="n">
        <v>-10</v>
      </c>
      <c r="H852" s="32" t="n">
        <v>1.8994</v>
      </c>
      <c r="I852" s="32" t="n">
        <v>18.99</v>
      </c>
      <c r="J852" s="32" t="n">
        <v>0</v>
      </c>
      <c r="K852" s="32" t="n">
        <v>-0</v>
      </c>
      <c r="L852" s="32" t="n">
        <v>-0</v>
      </c>
      <c r="M852" s="6" t="s">
        <f>=I852+J852+K852+L852</f>
      </c>
      <c r="N852" s="30"/>
      <c r="O852" s="30" t="s">
        <v>364</v>
      </c>
    </row>
    <row collapsed="false" customFormat="false" customHeight="false" hidden="false" ht="12.1" outlineLevel="0" r="853">
      <c r="A853" s="29" t="n">
        <v>46038.673252315</v>
      </c>
      <c r="B853" s="30" t="s">
        <v>35</v>
      </c>
      <c r="C853" s="30" t="s">
        <v>429</v>
      </c>
      <c r="D853" s="30" t="s">
        <v>241</v>
      </c>
      <c r="E853" s="30" t="s">
        <v>18</v>
      </c>
      <c r="F853" s="30" t="s">
        <v>20</v>
      </c>
      <c r="G853" s="31" t="n">
        <v>-1</v>
      </c>
      <c r="H853" s="32" t="n">
        <v>2556.5</v>
      </c>
      <c r="I853" s="32" t="n">
        <v>2556.5</v>
      </c>
      <c r="J853" s="32" t="n">
        <v>0</v>
      </c>
      <c r="K853" s="32" t="n">
        <v>-2.05</v>
      </c>
      <c r="L853" s="32" t="n">
        <v>-0</v>
      </c>
      <c r="M853" s="6" t="s">
        <f>=I853+J853+K853+L853</f>
      </c>
      <c r="N853" s="30"/>
      <c r="O853" s="30" t="s">
        <v>364</v>
      </c>
    </row>
    <row collapsed="false" customFormat="false" customHeight="false" hidden="false" ht="12.1" outlineLevel="0" r="854">
      <c r="A854" s="20" t="n">
        <v>46038.673275463</v>
      </c>
      <c r="B854" s="16" t="s">
        <v>281</v>
      </c>
      <c r="C854" s="16" t="s">
        <v>418</v>
      </c>
      <c r="D854" s="16" t="s">
        <v>240</v>
      </c>
      <c r="E854" s="16" t="s">
        <v>18</v>
      </c>
      <c r="F854" s="16" t="s">
        <v>20</v>
      </c>
      <c r="G854" s="7" t="n">
        <v>20</v>
      </c>
      <c r="H854" s="6" t="n">
        <v>222.45</v>
      </c>
      <c r="I854" s="6" t="n">
        <v>-4449</v>
      </c>
      <c r="J854" s="6" t="n">
        <v>-0</v>
      </c>
      <c r="K854" s="6" t="n">
        <v>-3.56</v>
      </c>
      <c r="L854" s="6" t="n">
        <v>-0</v>
      </c>
      <c r="M854" s="6" t="s">
        <f>=I854+J854+K854+L854</f>
      </c>
      <c r="N854" s="16"/>
      <c r="O854" s="16" t="s">
        <v>364</v>
      </c>
    </row>
    <row collapsed="false" customFormat="false" customHeight="false" hidden="false" ht="12.1" outlineLevel="0" r="855">
      <c r="A855" s="20" t="n">
        <v>46038.673275463</v>
      </c>
      <c r="B855" s="16" t="s">
        <v>317</v>
      </c>
      <c r="C855" s="16" t="s">
        <v>490</v>
      </c>
      <c r="D855" s="16" t="s">
        <v>240</v>
      </c>
      <c r="E855" s="16" t="s">
        <v>62</v>
      </c>
      <c r="F855" s="16" t="s">
        <v>20</v>
      </c>
      <c r="G855" s="7" t="n">
        <v>1</v>
      </c>
      <c r="H855" s="6" t="n">
        <v>141.45</v>
      </c>
      <c r="I855" s="6" t="n">
        <v>-141.45</v>
      </c>
      <c r="J855" s="6" t="n">
        <v>-0</v>
      </c>
      <c r="K855" s="6" t="n">
        <v>-0.03</v>
      </c>
      <c r="L855" s="6" t="n">
        <v>-0</v>
      </c>
      <c r="M855" s="6" t="s">
        <f>=I855+J855+K855+L855</f>
      </c>
      <c r="N855" s="16"/>
      <c r="O855" s="16" t="s">
        <v>364</v>
      </c>
    </row>
    <row collapsed="false" customFormat="false" customHeight="false" hidden="false" ht="12.1" outlineLevel="0" r="856">
      <c r="A856" s="21" t="n">
        <v>46038.777534722</v>
      </c>
      <c r="B856" s="22" t="s">
        <v>363</v>
      </c>
      <c r="C856" s="22" t="s">
        <v>144</v>
      </c>
      <c r="D856" s="22" t="s">
        <v>363</v>
      </c>
      <c r="E856" s="22" t="s">
        <v>363</v>
      </c>
      <c r="F856" s="22" t="s">
        <v>20</v>
      </c>
      <c r="G856" s="23" t="n">
        <v>1</v>
      </c>
      <c r="H856" s="24" t="n">
        <v>1</v>
      </c>
      <c r="I856" s="24" t="n">
        <v>84.7</v>
      </c>
      <c r="J856" s="24" t="n">
        <v>0</v>
      </c>
      <c r="K856" s="24" t="n">
        <v>-0</v>
      </c>
      <c r="L856" s="24" t="n">
        <v>-0</v>
      </c>
      <c r="M856" s="6" t="s">
        <f>=I856+J856+K856+L856</f>
      </c>
      <c r="N856" s="22"/>
      <c r="O856" s="22" t="s">
        <v>424</v>
      </c>
    </row>
    <row collapsed="false" customFormat="false" customHeight="false" hidden="false" ht="12.1" outlineLevel="0" r="857">
      <c r="A857" s="21" t="n">
        <v>46041.020636574</v>
      </c>
      <c r="B857" s="22" t="s">
        <v>377</v>
      </c>
      <c r="C857" s="22" t="s">
        <v>502</v>
      </c>
      <c r="D857" s="22" t="s">
        <v>377</v>
      </c>
      <c r="E857" s="22" t="s">
        <v>377</v>
      </c>
      <c r="F857" s="22" t="s">
        <v>20</v>
      </c>
      <c r="G857" s="23" t="n">
        <v>1</v>
      </c>
      <c r="H857" s="24" t="n">
        <v>31</v>
      </c>
      <c r="I857" s="24" t="n">
        <v>31</v>
      </c>
      <c r="J857" s="24" t="n">
        <v>0</v>
      </c>
      <c r="K857" s="24" t="n">
        <v>-0</v>
      </c>
      <c r="L857" s="24" t="n">
        <v>-0</v>
      </c>
      <c r="M857" s="6" t="s">
        <f>=I857+J857+K857+L857</f>
      </c>
      <c r="N857" s="22"/>
      <c r="O857" s="22" t="s">
        <v>364</v>
      </c>
    </row>
    <row collapsed="false" customFormat="false" customHeight="false" hidden="false" ht="12.1" outlineLevel="0" r="858">
      <c r="A858" s="21" t="n">
        <v>46041.386099537</v>
      </c>
      <c r="B858" s="22" t="s">
        <v>363</v>
      </c>
      <c r="C858" s="22" t="s">
        <v>165</v>
      </c>
      <c r="D858" s="22" t="s">
        <v>363</v>
      </c>
      <c r="E858" s="22" t="s">
        <v>363</v>
      </c>
      <c r="F858" s="22" t="s">
        <v>20</v>
      </c>
      <c r="G858" s="23" t="n">
        <v>1</v>
      </c>
      <c r="H858" s="24" t="n">
        <v>400</v>
      </c>
      <c r="I858" s="24" t="n">
        <v>400</v>
      </c>
      <c r="J858" s="24" t="n">
        <v>0</v>
      </c>
      <c r="K858" s="24" t="n">
        <v>-0</v>
      </c>
      <c r="L858" s="24" t="n">
        <v>-0</v>
      </c>
      <c r="M858" s="6" t="s">
        <f>=I858+J858+K858+L858</f>
      </c>
      <c r="N858" s="22"/>
      <c r="O858" s="22" t="s">
        <v>471</v>
      </c>
    </row>
    <row collapsed="false" customFormat="false" customHeight="false" hidden="false" ht="12.1" outlineLevel="0" r="859">
      <c r="A859" s="20" t="n">
        <v>46041.538634259</v>
      </c>
      <c r="B859" s="16" t="s">
        <v>69</v>
      </c>
      <c r="C859" s="16" t="s">
        <v>472</v>
      </c>
      <c r="D859" s="16" t="s">
        <v>240</v>
      </c>
      <c r="E859" s="16" t="s">
        <v>62</v>
      </c>
      <c r="F859" s="16" t="s">
        <v>20</v>
      </c>
      <c r="G859" s="7" t="n">
        <v>364</v>
      </c>
      <c r="H859" s="6" t="n">
        <v>1.1643</v>
      </c>
      <c r="I859" s="6" t="n">
        <v>-423.81</v>
      </c>
      <c r="J859" s="6" t="n">
        <v>-0</v>
      </c>
      <c r="K859" s="6" t="n">
        <v>-0</v>
      </c>
      <c r="L859" s="6" t="n">
        <v>-0</v>
      </c>
      <c r="M859" s="6" t="s">
        <f>=I859+J859+K859+L859</f>
      </c>
      <c r="N859" s="16"/>
      <c r="O859" s="16" t="s">
        <v>471</v>
      </c>
    </row>
    <row collapsed="false" customFormat="false" customHeight="false" hidden="false" ht="12.1" outlineLevel="0" r="860">
      <c r="A860" s="20" t="n">
        <v>46041.622164352</v>
      </c>
      <c r="B860" s="16" t="s">
        <v>69</v>
      </c>
      <c r="C860" s="16" t="s">
        <v>472</v>
      </c>
      <c r="D860" s="16" t="s">
        <v>240</v>
      </c>
      <c r="E860" s="16" t="s">
        <v>62</v>
      </c>
      <c r="F860" s="16" t="s">
        <v>20</v>
      </c>
      <c r="G860" s="7" t="n">
        <v>3</v>
      </c>
      <c r="H860" s="6" t="n">
        <v>1.1641</v>
      </c>
      <c r="I860" s="6" t="n">
        <v>-3.49</v>
      </c>
      <c r="J860" s="6" t="n">
        <v>-0</v>
      </c>
      <c r="K860" s="6" t="n">
        <v>-0</v>
      </c>
      <c r="L860" s="6" t="n">
        <v>-0</v>
      </c>
      <c r="M860" s="6" t="s">
        <f>=I860+J860+K860+L860</f>
      </c>
      <c r="N860" s="16"/>
      <c r="O860" s="16" t="s">
        <v>471</v>
      </c>
    </row>
    <row collapsed="false" customFormat="false" customHeight="false" hidden="false" ht="12.1" outlineLevel="0" r="861">
      <c r="A861" s="20" t="n">
        <v>46043.531585648</v>
      </c>
      <c r="B861" s="16" t="s">
        <v>69</v>
      </c>
      <c r="C861" s="16" t="s">
        <v>472</v>
      </c>
      <c r="D861" s="16" t="s">
        <v>240</v>
      </c>
      <c r="E861" s="16" t="s">
        <v>62</v>
      </c>
      <c r="F861" s="16" t="s">
        <v>20</v>
      </c>
      <c r="G861" s="7" t="n">
        <v>4</v>
      </c>
      <c r="H861" s="6" t="n">
        <v>1.1652</v>
      </c>
      <c r="I861" s="6" t="n">
        <v>-4.66</v>
      </c>
      <c r="J861" s="6" t="n">
        <v>-0</v>
      </c>
      <c r="K861" s="6" t="n">
        <v>-0</v>
      </c>
      <c r="L861" s="6" t="n">
        <v>-0</v>
      </c>
      <c r="M861" s="6" t="s">
        <f>=I861+J861+K861+L861</f>
      </c>
      <c r="N861" s="16"/>
      <c r="O861" s="16" t="s">
        <v>471</v>
      </c>
    </row>
    <row collapsed="false" customFormat="false" customHeight="false" hidden="false" ht="12.1" outlineLevel="0" r="862">
      <c r="A862" s="20" t="n">
        <v>46043.777581019</v>
      </c>
      <c r="B862" s="16" t="s">
        <v>69</v>
      </c>
      <c r="C862" s="16" t="s">
        <v>472</v>
      </c>
      <c r="D862" s="16" t="s">
        <v>240</v>
      </c>
      <c r="E862" s="16" t="s">
        <v>62</v>
      </c>
      <c r="F862" s="16" t="s">
        <v>20</v>
      </c>
      <c r="G862" s="7" t="n">
        <v>4</v>
      </c>
      <c r="H862" s="6" t="n">
        <v>1.1652</v>
      </c>
      <c r="I862" s="6" t="n">
        <v>-4.66</v>
      </c>
      <c r="J862" s="6" t="n">
        <v>-0</v>
      </c>
      <c r="K862" s="6" t="n">
        <v>-0</v>
      </c>
      <c r="L862" s="6" t="n">
        <v>-0</v>
      </c>
      <c r="M862" s="6" t="s">
        <f>=I862+J862+K862+L862</f>
      </c>
      <c r="N862" s="16"/>
      <c r="O862" s="16" t="s">
        <v>471</v>
      </c>
    </row>
    <row collapsed="false" customFormat="false" customHeight="false" hidden="false" ht="12.1" outlineLevel="0" r="863">
      <c r="A863" s="21" t="n">
        <v>46044.020636574</v>
      </c>
      <c r="B863" s="22" t="s">
        <v>377</v>
      </c>
      <c r="C863" s="22" t="s">
        <v>503</v>
      </c>
      <c r="D863" s="22" t="s">
        <v>377</v>
      </c>
      <c r="E863" s="22" t="s">
        <v>377</v>
      </c>
      <c r="F863" s="22" t="s">
        <v>20</v>
      </c>
      <c r="G863" s="23" t="n">
        <v>1</v>
      </c>
      <c r="H863" s="24" t="n">
        <v>1036</v>
      </c>
      <c r="I863" s="24" t="n">
        <v>1036</v>
      </c>
      <c r="J863" s="24" t="n">
        <v>0</v>
      </c>
      <c r="K863" s="24" t="n">
        <v>-0</v>
      </c>
      <c r="L863" s="24" t="n">
        <v>-0</v>
      </c>
      <c r="M863" s="6" t="s">
        <f>=I863+J863+K863+L863</f>
      </c>
      <c r="N863" s="22"/>
      <c r="O863" s="22" t="s">
        <v>364</v>
      </c>
    </row>
    <row collapsed="false" customFormat="false" customHeight="false" hidden="false" ht="12.1" outlineLevel="0" r="864">
      <c r="A864" s="21" t="n">
        <v>46044.020636574</v>
      </c>
      <c r="B864" s="22" t="s">
        <v>377</v>
      </c>
      <c r="C864" s="22" t="s">
        <v>504</v>
      </c>
      <c r="D864" s="22" t="s">
        <v>377</v>
      </c>
      <c r="E864" s="22" t="s">
        <v>377</v>
      </c>
      <c r="F864" s="22" t="s">
        <v>20</v>
      </c>
      <c r="G864" s="23" t="n">
        <v>1</v>
      </c>
      <c r="H864" s="24" t="n">
        <v>320</v>
      </c>
      <c r="I864" s="24" t="n">
        <v>320</v>
      </c>
      <c r="J864" s="24" t="n">
        <v>0</v>
      </c>
      <c r="K864" s="24" t="n">
        <v>-0</v>
      </c>
      <c r="L864" s="24" t="n">
        <v>-0</v>
      </c>
      <c r="M864" s="6" t="s">
        <f>=I864+J864+K864+L864</f>
      </c>
      <c r="N864" s="22"/>
      <c r="O864" s="22" t="s">
        <v>364</v>
      </c>
    </row>
    <row collapsed="false" customFormat="false" customHeight="false" hidden="false" ht="12.1" outlineLevel="0" r="865">
      <c r="A865" s="20" t="n">
        <v>46044.519039352</v>
      </c>
      <c r="B865" s="16" t="s">
        <v>69</v>
      </c>
      <c r="C865" s="16" t="s">
        <v>472</v>
      </c>
      <c r="D865" s="16" t="s">
        <v>240</v>
      </c>
      <c r="E865" s="16" t="s">
        <v>62</v>
      </c>
      <c r="F865" s="16" t="s">
        <v>20</v>
      </c>
      <c r="G865" s="7" t="n">
        <v>6</v>
      </c>
      <c r="H865" s="6" t="n">
        <v>1.1656</v>
      </c>
      <c r="I865" s="6" t="n">
        <v>-6.99</v>
      </c>
      <c r="J865" s="6" t="n">
        <v>-0</v>
      </c>
      <c r="K865" s="6" t="n">
        <v>-0</v>
      </c>
      <c r="L865" s="6" t="n">
        <v>-0</v>
      </c>
      <c r="M865" s="6" t="s">
        <f>=I865+J865+K865+L865</f>
      </c>
      <c r="N865" s="16"/>
      <c r="O865" s="16" t="s">
        <v>471</v>
      </c>
    </row>
    <row collapsed="false" customFormat="false" customHeight="false" hidden="false" ht="12.1" outlineLevel="0" r="866">
      <c r="A866" s="29" t="n">
        <v>46044.645138889</v>
      </c>
      <c r="B866" s="30" t="s">
        <v>244</v>
      </c>
      <c r="C866" s="30" t="s">
        <v>365</v>
      </c>
      <c r="D866" s="30" t="s">
        <v>241</v>
      </c>
      <c r="E866" s="30" t="s">
        <v>18</v>
      </c>
      <c r="F866" s="30" t="s">
        <v>20</v>
      </c>
      <c r="G866" s="31" t="n">
        <v>-2</v>
      </c>
      <c r="H866" s="32" t="n">
        <v>126.79</v>
      </c>
      <c r="I866" s="32" t="n">
        <v>253.58</v>
      </c>
      <c r="J866" s="32" t="n">
        <v>0</v>
      </c>
      <c r="K866" s="32" t="n">
        <v>-0.15</v>
      </c>
      <c r="L866" s="32" t="n">
        <v>-0</v>
      </c>
      <c r="M866" s="6" t="s">
        <f>=I866+J866+K866+L866</f>
      </c>
      <c r="N866" s="30"/>
      <c r="O866" s="30" t="s">
        <v>467</v>
      </c>
    </row>
    <row collapsed="false" customFormat="false" customHeight="false" hidden="false" ht="12.1" outlineLevel="0" r="867">
      <c r="A867" s="29" t="n">
        <v>46044.65912037</v>
      </c>
      <c r="B867" s="30" t="s">
        <v>244</v>
      </c>
      <c r="C867" s="30" t="s">
        <v>365</v>
      </c>
      <c r="D867" s="30" t="s">
        <v>241</v>
      </c>
      <c r="E867" s="30" t="s">
        <v>18</v>
      </c>
      <c r="F867" s="30" t="s">
        <v>20</v>
      </c>
      <c r="G867" s="31" t="n">
        <v>-2</v>
      </c>
      <c r="H867" s="32" t="n">
        <v>126.79</v>
      </c>
      <c r="I867" s="32" t="n">
        <v>253.58</v>
      </c>
      <c r="J867" s="32" t="n">
        <v>0</v>
      </c>
      <c r="K867" s="32" t="n">
        <v>-0.15</v>
      </c>
      <c r="L867" s="32" t="n">
        <v>-0</v>
      </c>
      <c r="M867" s="6" t="s">
        <f>=I867+J867+K867+L867</f>
      </c>
      <c r="N867" s="30"/>
      <c r="O867" s="30" t="s">
        <v>467</v>
      </c>
    </row>
    <row collapsed="false" customFormat="false" customHeight="false" hidden="false" ht="12.1" outlineLevel="0" r="868">
      <c r="A868" s="20" t="n">
        <v>46044.753668981</v>
      </c>
      <c r="B868" s="16" t="s">
        <v>314</v>
      </c>
      <c r="C868" s="16" t="s">
        <v>487</v>
      </c>
      <c r="D868" s="16" t="s">
        <v>240</v>
      </c>
      <c r="E868" s="16" t="s">
        <v>18</v>
      </c>
      <c r="F868" s="16" t="s">
        <v>20</v>
      </c>
      <c r="G868" s="7" t="n">
        <v>1</v>
      </c>
      <c r="H868" s="6" t="n">
        <v>562.7</v>
      </c>
      <c r="I868" s="6" t="n">
        <v>-562.7</v>
      </c>
      <c r="J868" s="6" t="n">
        <v>-0</v>
      </c>
      <c r="K868" s="6" t="n">
        <v>-0.45</v>
      </c>
      <c r="L868" s="6" t="n">
        <v>-0</v>
      </c>
      <c r="M868" s="6" t="s">
        <f>=I868+J868+K868+L868</f>
      </c>
      <c r="N868" s="16"/>
      <c r="O868" s="16" t="s">
        <v>364</v>
      </c>
    </row>
    <row collapsed="false" customFormat="false" customHeight="false" hidden="false" ht="12.1" outlineLevel="0" r="869">
      <c r="A869" s="20" t="n">
        <v>46044.753668981</v>
      </c>
      <c r="B869" s="16" t="s">
        <v>278</v>
      </c>
      <c r="C869" s="16" t="s">
        <v>415</v>
      </c>
      <c r="D869" s="16" t="s">
        <v>240</v>
      </c>
      <c r="E869" s="16" t="s">
        <v>62</v>
      </c>
      <c r="F869" s="16" t="s">
        <v>20</v>
      </c>
      <c r="G869" s="7" t="n">
        <v>12</v>
      </c>
      <c r="H869" s="6" t="n">
        <v>2.926</v>
      </c>
      <c r="I869" s="6" t="n">
        <v>-35.11</v>
      </c>
      <c r="J869" s="6" t="n">
        <v>-0</v>
      </c>
      <c r="K869" s="6" t="n">
        <v>-0.02</v>
      </c>
      <c r="L869" s="6" t="n">
        <v>-0</v>
      </c>
      <c r="M869" s="6" t="s">
        <f>=I869+J869+K869+L869</f>
      </c>
      <c r="N869" s="16"/>
      <c r="O869" s="16" t="s">
        <v>364</v>
      </c>
    </row>
    <row collapsed="false" customFormat="false" customHeight="false" hidden="false" ht="12.1" outlineLevel="0" r="870">
      <c r="A870" s="20" t="n">
        <v>46044.753668981</v>
      </c>
      <c r="B870" s="16" t="s">
        <v>263</v>
      </c>
      <c r="C870" s="16" t="s">
        <v>393</v>
      </c>
      <c r="D870" s="16" t="s">
        <v>240</v>
      </c>
      <c r="E870" s="16" t="s">
        <v>62</v>
      </c>
      <c r="F870" s="16" t="s">
        <v>20</v>
      </c>
      <c r="G870" s="7" t="n">
        <v>18</v>
      </c>
      <c r="H870" s="6" t="n">
        <v>1.9028</v>
      </c>
      <c r="I870" s="6" t="n">
        <v>-34.25</v>
      </c>
      <c r="J870" s="6" t="n">
        <v>-0</v>
      </c>
      <c r="K870" s="6" t="n">
        <v>-0</v>
      </c>
      <c r="L870" s="6" t="n">
        <v>-0</v>
      </c>
      <c r="M870" s="6" t="s">
        <f>=I870+J870+K870+L870</f>
      </c>
      <c r="N870" s="16"/>
      <c r="O870" s="16" t="s">
        <v>364</v>
      </c>
    </row>
    <row collapsed="false" customFormat="false" customHeight="false" hidden="false" ht="12.1" outlineLevel="0" r="871">
      <c r="A871" s="20" t="n">
        <v>46044.753668981</v>
      </c>
      <c r="B871" s="16" t="s">
        <v>317</v>
      </c>
      <c r="C871" s="16" t="s">
        <v>490</v>
      </c>
      <c r="D871" s="16" t="s">
        <v>240</v>
      </c>
      <c r="E871" s="16" t="s">
        <v>62</v>
      </c>
      <c r="F871" s="16" t="s">
        <v>20</v>
      </c>
      <c r="G871" s="7" t="n">
        <v>5</v>
      </c>
      <c r="H871" s="6" t="n">
        <v>143.55</v>
      </c>
      <c r="I871" s="6" t="n">
        <v>-717.75</v>
      </c>
      <c r="J871" s="6" t="n">
        <v>-0</v>
      </c>
      <c r="K871" s="6" t="n">
        <v>-0.14</v>
      </c>
      <c r="L871" s="6" t="n">
        <v>-0</v>
      </c>
      <c r="M871" s="6" t="s">
        <f>=I871+J871+K871+L871</f>
      </c>
      <c r="N871" s="16"/>
      <c r="O871" s="16" t="s">
        <v>364</v>
      </c>
    </row>
    <row collapsed="false" customFormat="false" customHeight="false" hidden="false" ht="12.1" outlineLevel="0" r="872">
      <c r="A872" s="20" t="n">
        <v>46044.926226852</v>
      </c>
      <c r="B872" s="16" t="s">
        <v>324</v>
      </c>
      <c r="C872" s="16" t="s">
        <v>505</v>
      </c>
      <c r="D872" s="16" t="s">
        <v>240</v>
      </c>
      <c r="E872" s="16" t="s">
        <v>18</v>
      </c>
      <c r="F872" s="16" t="s">
        <v>20</v>
      </c>
      <c r="G872" s="7" t="n">
        <v>1</v>
      </c>
      <c r="H872" s="6" t="n">
        <v>38.68</v>
      </c>
      <c r="I872" s="6" t="n">
        <v>-38.68</v>
      </c>
      <c r="J872" s="6" t="n">
        <v>-0</v>
      </c>
      <c r="K872" s="6" t="n">
        <v>-0.02</v>
      </c>
      <c r="L872" s="6" t="n">
        <v>-0</v>
      </c>
      <c r="M872" s="6" t="s">
        <f>=I872+J872+K872+L872</f>
      </c>
      <c r="N872" s="16"/>
      <c r="O872" s="16" t="s">
        <v>424</v>
      </c>
    </row>
    <row collapsed="false" customFormat="false" customHeight="false" hidden="false" ht="12.1" outlineLevel="0" r="873">
      <c r="A873" s="20" t="n">
        <v>46045.772013889</v>
      </c>
      <c r="B873" s="16" t="s">
        <v>69</v>
      </c>
      <c r="C873" s="16" t="s">
        <v>472</v>
      </c>
      <c r="D873" s="16" t="s">
        <v>240</v>
      </c>
      <c r="E873" s="16" t="s">
        <v>62</v>
      </c>
      <c r="F873" s="16" t="s">
        <v>20</v>
      </c>
      <c r="G873" s="7" t="n">
        <v>9</v>
      </c>
      <c r="H873" s="6" t="n">
        <v>1.1668</v>
      </c>
      <c r="I873" s="6" t="n">
        <v>-10.5</v>
      </c>
      <c r="J873" s="6" t="n">
        <v>-0</v>
      </c>
      <c r="K873" s="6" t="n">
        <v>-0</v>
      </c>
      <c r="L873" s="6" t="n">
        <v>-0</v>
      </c>
      <c r="M873" s="6" t="s">
        <f>=I873+J873+K873+L873</f>
      </c>
      <c r="N873" s="16"/>
      <c r="O873" s="16" t="s">
        <v>471</v>
      </c>
    </row>
    <row collapsed="false" customFormat="false" customHeight="false" hidden="false" ht="12.1" outlineLevel="0" r="874">
      <c r="A874" s="20" t="n">
        <v>46047.442847222</v>
      </c>
      <c r="B874" s="16" t="s">
        <v>249</v>
      </c>
      <c r="C874" s="16" t="s">
        <v>373</v>
      </c>
      <c r="D874" s="16" t="s">
        <v>240</v>
      </c>
      <c r="E874" s="16" t="s">
        <v>18</v>
      </c>
      <c r="F874" s="16" t="s">
        <v>20</v>
      </c>
      <c r="G874" s="7" t="n">
        <v>10</v>
      </c>
      <c r="H874" s="6" t="n">
        <v>52.23</v>
      </c>
      <c r="I874" s="6" t="n">
        <v>-522.3</v>
      </c>
      <c r="J874" s="6" t="n">
        <v>-0</v>
      </c>
      <c r="K874" s="6" t="n">
        <v>-0.31</v>
      </c>
      <c r="L874" s="6" t="n">
        <v>-0.16</v>
      </c>
      <c r="M874" s="6" t="s">
        <f>=I874+J874+K874+L874</f>
      </c>
      <c r="N874" s="16"/>
      <c r="O874" s="16" t="s">
        <v>467</v>
      </c>
    </row>
    <row collapsed="false" customFormat="false" customHeight="false" hidden="false" ht="12.1" outlineLevel="0" r="875">
      <c r="A875" s="21" t="n">
        <v>46048.020636574</v>
      </c>
      <c r="B875" s="22" t="s">
        <v>377</v>
      </c>
      <c r="C875" s="22" t="s">
        <v>506</v>
      </c>
      <c r="D875" s="22" t="s">
        <v>377</v>
      </c>
      <c r="E875" s="22" t="s">
        <v>377</v>
      </c>
      <c r="F875" s="22" t="s">
        <v>20</v>
      </c>
      <c r="G875" s="23" t="n">
        <v>1</v>
      </c>
      <c r="H875" s="24" t="n">
        <v>49.91</v>
      </c>
      <c r="I875" s="24" t="n">
        <v>49.91</v>
      </c>
      <c r="J875" s="24" t="n">
        <v>0</v>
      </c>
      <c r="K875" s="24" t="n">
        <v>-0</v>
      </c>
      <c r="L875" s="24" t="n">
        <v>-0</v>
      </c>
      <c r="M875" s="6" t="s">
        <f>=I875+J875+K875+L875</f>
      </c>
      <c r="N875" s="22"/>
      <c r="O875" s="22" t="s">
        <v>364</v>
      </c>
    </row>
    <row collapsed="false" customFormat="false" customHeight="false" hidden="false" ht="12.1" outlineLevel="0" r="876">
      <c r="A876" s="20" t="n">
        <v>46048.568703704</v>
      </c>
      <c r="B876" s="16" t="s">
        <v>69</v>
      </c>
      <c r="C876" s="16" t="s">
        <v>472</v>
      </c>
      <c r="D876" s="16" t="s">
        <v>240</v>
      </c>
      <c r="E876" s="16" t="s">
        <v>62</v>
      </c>
      <c r="F876" s="16" t="s">
        <v>20</v>
      </c>
      <c r="G876" s="7" t="n">
        <v>18</v>
      </c>
      <c r="H876" s="6" t="n">
        <v>1.1675</v>
      </c>
      <c r="I876" s="6" t="n">
        <v>-21.02</v>
      </c>
      <c r="J876" s="6" t="n">
        <v>-0</v>
      </c>
      <c r="K876" s="6" t="n">
        <v>-0</v>
      </c>
      <c r="L876" s="6" t="n">
        <v>-0</v>
      </c>
      <c r="M876" s="6" t="s">
        <f>=I876+J876+K876+L876</f>
      </c>
      <c r="N876" s="16"/>
      <c r="O876" s="16" t="s">
        <v>471</v>
      </c>
    </row>
    <row collapsed="false" customFormat="false" customHeight="false" hidden="false" ht="12.1" outlineLevel="0" r="877">
      <c r="A877" s="29" t="n">
        <v>46048.775462963</v>
      </c>
      <c r="B877" s="30" t="s">
        <v>324</v>
      </c>
      <c r="C877" s="30" t="s">
        <v>505</v>
      </c>
      <c r="D877" s="30" t="s">
        <v>241</v>
      </c>
      <c r="E877" s="30" t="s">
        <v>18</v>
      </c>
      <c r="F877" s="30" t="s">
        <v>20</v>
      </c>
      <c r="G877" s="31" t="n">
        <v>-1</v>
      </c>
      <c r="H877" s="32" t="n">
        <v>42.2</v>
      </c>
      <c r="I877" s="32" t="n">
        <v>42.2</v>
      </c>
      <c r="J877" s="32" t="n">
        <v>0</v>
      </c>
      <c r="K877" s="32" t="n">
        <v>-0.02</v>
      </c>
      <c r="L877" s="32" t="n">
        <v>-0</v>
      </c>
      <c r="M877" s="6" t="s">
        <f>=I877+J877+K877+L877</f>
      </c>
      <c r="N877" s="30"/>
      <c r="O877" s="30" t="s">
        <v>424</v>
      </c>
    </row>
    <row collapsed="false" customFormat="false" customHeight="false" hidden="false" ht="12.1" outlineLevel="0" r="878">
      <c r="A878" s="20" t="n">
        <v>46049.536990741</v>
      </c>
      <c r="B878" s="16" t="s">
        <v>69</v>
      </c>
      <c r="C878" s="16" t="s">
        <v>472</v>
      </c>
      <c r="D878" s="16" t="s">
        <v>240</v>
      </c>
      <c r="E878" s="16" t="s">
        <v>62</v>
      </c>
      <c r="F878" s="16" t="s">
        <v>20</v>
      </c>
      <c r="G878" s="7" t="n">
        <v>6</v>
      </c>
      <c r="H878" s="6" t="n">
        <v>1.1679</v>
      </c>
      <c r="I878" s="6" t="n">
        <v>-7.01</v>
      </c>
      <c r="J878" s="6" t="n">
        <v>-0</v>
      </c>
      <c r="K878" s="6" t="n">
        <v>-0</v>
      </c>
      <c r="L878" s="6" t="n">
        <v>-0</v>
      </c>
      <c r="M878" s="6" t="s">
        <f>=I878+J878+K878+L878</f>
      </c>
      <c r="N878" s="16"/>
      <c r="O878" s="16" t="s">
        <v>471</v>
      </c>
    </row>
    <row collapsed="false" customFormat="false" customHeight="false" hidden="false" ht="12.1" outlineLevel="0" r="879">
      <c r="A879" s="20" t="n">
        <v>46050.939803241</v>
      </c>
      <c r="B879" s="16" t="s">
        <v>304</v>
      </c>
      <c r="C879" s="16" t="s">
        <v>457</v>
      </c>
      <c r="D879" s="16" t="s">
        <v>240</v>
      </c>
      <c r="E879" s="16" t="s">
        <v>62</v>
      </c>
      <c r="F879" s="16" t="s">
        <v>20</v>
      </c>
      <c r="G879" s="7" t="n">
        <v>1</v>
      </c>
      <c r="H879" s="6" t="n">
        <v>101.22</v>
      </c>
      <c r="I879" s="6" t="n">
        <v>-101.22</v>
      </c>
      <c r="J879" s="6" t="n">
        <v>-0</v>
      </c>
      <c r="K879" s="6" t="n">
        <v>-0</v>
      </c>
      <c r="L879" s="6" t="n">
        <v>-0</v>
      </c>
      <c r="M879" s="6" t="s">
        <f>=I879+J879+K879+L879</f>
      </c>
      <c r="N879" s="16"/>
      <c r="O879" s="16" t="s">
        <v>424</v>
      </c>
    </row>
    <row collapsed="false" customFormat="false" customHeight="false" hidden="false" ht="12.1" outlineLevel="0" r="880">
      <c r="A880" s="29" t="n">
        <v>46050.9459375</v>
      </c>
      <c r="B880" s="30" t="s">
        <v>27</v>
      </c>
      <c r="C880" s="30" t="s">
        <v>431</v>
      </c>
      <c r="D880" s="30" t="s">
        <v>241</v>
      </c>
      <c r="E880" s="30" t="s">
        <v>18</v>
      </c>
      <c r="F880" s="30" t="s">
        <v>20</v>
      </c>
      <c r="G880" s="31" t="n">
        <v>-4</v>
      </c>
      <c r="H880" s="32" t="n">
        <v>123.22</v>
      </c>
      <c r="I880" s="32" t="n">
        <v>492.88</v>
      </c>
      <c r="J880" s="32" t="n">
        <v>0</v>
      </c>
      <c r="K880" s="32" t="n">
        <v>-0.2</v>
      </c>
      <c r="L880" s="32" t="n">
        <v>-0</v>
      </c>
      <c r="M880" s="6" t="s">
        <f>=I880+J880+K880+L880</f>
      </c>
      <c r="N880" s="30"/>
      <c r="O880" s="30" t="s">
        <v>424</v>
      </c>
    </row>
    <row collapsed="false" customFormat="false" customHeight="false" hidden="false" ht="12.1" outlineLevel="0" r="881">
      <c r="A881" s="29" t="n">
        <v>46050.946064815</v>
      </c>
      <c r="B881" s="30" t="s">
        <v>269</v>
      </c>
      <c r="C881" s="30" t="s">
        <v>401</v>
      </c>
      <c r="D881" s="30" t="s">
        <v>241</v>
      </c>
      <c r="E881" s="30" t="s">
        <v>18</v>
      </c>
      <c r="F881" s="30" t="s">
        <v>20</v>
      </c>
      <c r="G881" s="31" t="n">
        <v>-1</v>
      </c>
      <c r="H881" s="32" t="n">
        <v>310.2</v>
      </c>
      <c r="I881" s="32" t="n">
        <v>310.2</v>
      </c>
      <c r="J881" s="32" t="n">
        <v>0</v>
      </c>
      <c r="K881" s="32" t="n">
        <v>-0.12</v>
      </c>
      <c r="L881" s="32" t="n">
        <v>-0</v>
      </c>
      <c r="M881" s="6" t="s">
        <f>=I881+J881+K881+L881</f>
      </c>
      <c r="N881" s="30"/>
      <c r="O881" s="30" t="s">
        <v>424</v>
      </c>
    </row>
    <row collapsed="false" customFormat="false" customHeight="false" hidden="false" ht="12.1" outlineLevel="0" r="882">
      <c r="A882" s="29" t="n">
        <v>46050.94681713</v>
      </c>
      <c r="B882" s="30" t="s">
        <v>55</v>
      </c>
      <c r="C882" s="30" t="s">
        <v>368</v>
      </c>
      <c r="D882" s="30" t="s">
        <v>241</v>
      </c>
      <c r="E882" s="30" t="s">
        <v>18</v>
      </c>
      <c r="F882" s="30" t="s">
        <v>20</v>
      </c>
      <c r="G882" s="31" t="n">
        <v>-100</v>
      </c>
      <c r="H882" s="32" t="n">
        <v>3.609</v>
      </c>
      <c r="I882" s="32" t="n">
        <v>360.9</v>
      </c>
      <c r="J882" s="32" t="n">
        <v>0</v>
      </c>
      <c r="K882" s="32" t="n">
        <v>-0.14</v>
      </c>
      <c r="L882" s="32" t="n">
        <v>-0</v>
      </c>
      <c r="M882" s="6" t="s">
        <f>=I882+J882+K882+L882</f>
      </c>
      <c r="N882" s="30"/>
      <c r="O882" s="30" t="s">
        <v>424</v>
      </c>
    </row>
    <row collapsed="false" customFormat="false" customHeight="false" hidden="false" ht="12.1" outlineLevel="0" r="883">
      <c r="A883" s="29" t="n">
        <v>46050.947268519</v>
      </c>
      <c r="B883" s="30" t="s">
        <v>102</v>
      </c>
      <c r="C883" s="30" t="s">
        <v>500</v>
      </c>
      <c r="D883" s="30" t="s">
        <v>241</v>
      </c>
      <c r="E883" s="30" t="s">
        <v>82</v>
      </c>
      <c r="F883" s="30" t="s">
        <v>20</v>
      </c>
      <c r="G883" s="31" t="n">
        <v>-1</v>
      </c>
      <c r="H883" s="32" t="n">
        <v>87.164</v>
      </c>
      <c r="I883" s="32" t="n">
        <v>871.64</v>
      </c>
      <c r="J883" s="32" t="n">
        <v>41.76</v>
      </c>
      <c r="K883" s="32" t="n">
        <v>-0.35</v>
      </c>
      <c r="L883" s="32" t="n">
        <v>-0</v>
      </c>
      <c r="M883" s="6" t="s">
        <f>=I883+J883+K883+L883</f>
      </c>
      <c r="N883" s="30"/>
      <c r="O883" s="30" t="s">
        <v>424</v>
      </c>
    </row>
    <row collapsed="false" customFormat="false" customHeight="false" hidden="false" ht="12.1" outlineLevel="0" r="884">
      <c r="A884" s="29" t="n">
        <v>46050.947395833</v>
      </c>
      <c r="B884" s="30" t="s">
        <v>276</v>
      </c>
      <c r="C884" s="30" t="s">
        <v>413</v>
      </c>
      <c r="D884" s="30" t="s">
        <v>241</v>
      </c>
      <c r="E884" s="30" t="s">
        <v>82</v>
      </c>
      <c r="F884" s="30" t="s">
        <v>20</v>
      </c>
      <c r="G884" s="31" t="n">
        <v>-1</v>
      </c>
      <c r="H884" s="32" t="n">
        <v>58.355</v>
      </c>
      <c r="I884" s="32" t="n">
        <v>583.55</v>
      </c>
      <c r="J884" s="32" t="n">
        <v>11.09</v>
      </c>
      <c r="K884" s="32" t="n">
        <v>-0.23</v>
      </c>
      <c r="L884" s="32" t="n">
        <v>-0</v>
      </c>
      <c r="M884" s="6" t="s">
        <f>=I884+J884+K884+L884</f>
      </c>
      <c r="N884" s="30"/>
      <c r="O884" s="30" t="s">
        <v>424</v>
      </c>
    </row>
    <row collapsed="false" customFormat="false" customHeight="false" hidden="false" ht="12.1" outlineLevel="0" r="885">
      <c r="A885" s="29" t="n">
        <v>46050.947534722</v>
      </c>
      <c r="B885" s="30" t="s">
        <v>323</v>
      </c>
      <c r="C885" s="30" t="s">
        <v>501</v>
      </c>
      <c r="D885" s="30" t="s">
        <v>241</v>
      </c>
      <c r="E885" s="30" t="s">
        <v>82</v>
      </c>
      <c r="F885" s="30" t="s">
        <v>20</v>
      </c>
      <c r="G885" s="31" t="n">
        <v>-1</v>
      </c>
      <c r="H885" s="32" t="n">
        <v>91.001</v>
      </c>
      <c r="I885" s="32" t="n">
        <v>910.01</v>
      </c>
      <c r="J885" s="32" t="n">
        <v>33.9</v>
      </c>
      <c r="K885" s="32" t="n">
        <v>-0.36</v>
      </c>
      <c r="L885" s="32" t="n">
        <v>-0</v>
      </c>
      <c r="M885" s="6" t="s">
        <f>=I885+J885+K885+L885</f>
      </c>
      <c r="N885" s="30"/>
      <c r="O885" s="30" t="s">
        <v>424</v>
      </c>
    </row>
    <row collapsed="false" customFormat="false" customHeight="false" hidden="false" ht="12.1" outlineLevel="0" r="886">
      <c r="A886" s="20" t="n">
        <v>46050.947696759</v>
      </c>
      <c r="B886" s="16" t="s">
        <v>304</v>
      </c>
      <c r="C886" s="16" t="s">
        <v>457</v>
      </c>
      <c r="D886" s="16" t="s">
        <v>240</v>
      </c>
      <c r="E886" s="16" t="s">
        <v>62</v>
      </c>
      <c r="F886" s="16" t="s">
        <v>20</v>
      </c>
      <c r="G886" s="7" t="n">
        <v>34</v>
      </c>
      <c r="H886" s="6" t="n">
        <v>101.22</v>
      </c>
      <c r="I886" s="6" t="n">
        <v>-3441.48</v>
      </c>
      <c r="J886" s="6" t="n">
        <v>-0</v>
      </c>
      <c r="K886" s="6" t="n">
        <v>-0</v>
      </c>
      <c r="L886" s="6" t="n">
        <v>-0</v>
      </c>
      <c r="M886" s="6" t="s">
        <f>=I886+J886+K886+L886</f>
      </c>
      <c r="N886" s="16"/>
      <c r="O886" s="16" t="s">
        <v>424</v>
      </c>
    </row>
    <row collapsed="false" customFormat="false" customHeight="false" hidden="false" ht="12.1" outlineLevel="0" r="887">
      <c r="A887" s="20" t="n">
        <v>46050.947893519</v>
      </c>
      <c r="B887" s="16" t="s">
        <v>304</v>
      </c>
      <c r="C887" s="16" t="s">
        <v>457</v>
      </c>
      <c r="D887" s="16" t="s">
        <v>240</v>
      </c>
      <c r="E887" s="16" t="s">
        <v>62</v>
      </c>
      <c r="F887" s="16" t="s">
        <v>20</v>
      </c>
      <c r="G887" s="7" t="n">
        <v>1</v>
      </c>
      <c r="H887" s="6" t="n">
        <v>101.22</v>
      </c>
      <c r="I887" s="6" t="n">
        <v>-101.22</v>
      </c>
      <c r="J887" s="6" t="n">
        <v>-0</v>
      </c>
      <c r="K887" s="6" t="n">
        <v>-0</v>
      </c>
      <c r="L887" s="6" t="n">
        <v>-0</v>
      </c>
      <c r="M887" s="6" t="s">
        <f>=I887+J887+K887+L887</f>
      </c>
      <c r="N887" s="16"/>
      <c r="O887" s="16" t="s">
        <v>424</v>
      </c>
    </row>
    <row collapsed="false" customFormat="false" customHeight="false" hidden="false" ht="12.1" outlineLevel="0" r="888">
      <c r="A888" s="21" t="n">
        <v>46050.95056713</v>
      </c>
      <c r="B888" s="22" t="s">
        <v>363</v>
      </c>
      <c r="C888" s="22" t="s">
        <v>144</v>
      </c>
      <c r="D888" s="22" t="s">
        <v>363</v>
      </c>
      <c r="E888" s="22" t="s">
        <v>363</v>
      </c>
      <c r="F888" s="22" t="s">
        <v>20</v>
      </c>
      <c r="G888" s="23" t="n">
        <v>1</v>
      </c>
      <c r="H888" s="24" t="n">
        <v>1</v>
      </c>
      <c r="I888" s="24" t="n">
        <v>38002.53</v>
      </c>
      <c r="J888" s="24" t="n">
        <v>0</v>
      </c>
      <c r="K888" s="24" t="n">
        <v>-0</v>
      </c>
      <c r="L888" s="24" t="n">
        <v>-0</v>
      </c>
      <c r="M888" s="6" t="s">
        <f>=I888+J888+K888+L888</f>
      </c>
      <c r="N888" s="22"/>
      <c r="O888" s="22" t="s">
        <v>424</v>
      </c>
    </row>
    <row collapsed="false" customFormat="false" customHeight="false" hidden="false" ht="12.1" outlineLevel="0" r="889">
      <c r="A889" s="20" t="n">
        <v>46050.950694444</v>
      </c>
      <c r="B889" s="16" t="s">
        <v>304</v>
      </c>
      <c r="C889" s="16" t="s">
        <v>457</v>
      </c>
      <c r="D889" s="16" t="s">
        <v>240</v>
      </c>
      <c r="E889" s="16" t="s">
        <v>62</v>
      </c>
      <c r="F889" s="16" t="s">
        <v>20</v>
      </c>
      <c r="G889" s="7" t="n">
        <v>365</v>
      </c>
      <c r="H889" s="6" t="n">
        <v>101.22</v>
      </c>
      <c r="I889" s="6" t="n">
        <v>-36945.3</v>
      </c>
      <c r="J889" s="6" t="n">
        <v>-0</v>
      </c>
      <c r="K889" s="6" t="n">
        <v>-0</v>
      </c>
      <c r="L889" s="6" t="n">
        <v>-0</v>
      </c>
      <c r="M889" s="6" t="s">
        <f>=I889+J889+K889+L889</f>
      </c>
      <c r="N889" s="16"/>
      <c r="O889" s="16" t="s">
        <v>424</v>
      </c>
    </row>
    <row collapsed="false" customFormat="false" customHeight="false" hidden="false" ht="12.1" outlineLevel="0" r="890">
      <c r="A890" s="20" t="n">
        <v>46050.950914352</v>
      </c>
      <c r="B890" s="16" t="s">
        <v>304</v>
      </c>
      <c r="C890" s="16" t="s">
        <v>457</v>
      </c>
      <c r="D890" s="16" t="s">
        <v>240</v>
      </c>
      <c r="E890" s="16" t="s">
        <v>62</v>
      </c>
      <c r="F890" s="16" t="s">
        <v>20</v>
      </c>
      <c r="G890" s="7" t="n">
        <v>11</v>
      </c>
      <c r="H890" s="6" t="n">
        <v>101.22</v>
      </c>
      <c r="I890" s="6" t="n">
        <v>-1113.42</v>
      </c>
      <c r="J890" s="6" t="n">
        <v>-0</v>
      </c>
      <c r="K890" s="6" t="n">
        <v>-0</v>
      </c>
      <c r="L890" s="6" t="n">
        <v>-0</v>
      </c>
      <c r="M890" s="6" t="s">
        <f>=I890+J890+K890+L890</f>
      </c>
      <c r="N890" s="16"/>
      <c r="O890" s="16" t="s">
        <v>424</v>
      </c>
    </row>
    <row collapsed="false" customFormat="false" customHeight="false" hidden="false" ht="12.1" outlineLevel="0" r="891">
      <c r="A891" s="20" t="n">
        <v>46050.952731481</v>
      </c>
      <c r="B891" s="16" t="s">
        <v>325</v>
      </c>
      <c r="C891" s="16" t="s">
        <v>507</v>
      </c>
      <c r="D891" s="16" t="s">
        <v>240</v>
      </c>
      <c r="E891" s="16" t="s">
        <v>62</v>
      </c>
      <c r="F891" s="16" t="s">
        <v>20</v>
      </c>
      <c r="G891" s="7" t="n">
        <v>3</v>
      </c>
      <c r="H891" s="6" t="n">
        <v>13.54</v>
      </c>
      <c r="I891" s="6" t="n">
        <v>-40.62</v>
      </c>
      <c r="J891" s="6" t="n">
        <v>-0</v>
      </c>
      <c r="K891" s="6" t="n">
        <v>-0</v>
      </c>
      <c r="L891" s="6" t="n">
        <v>-0</v>
      </c>
      <c r="M891" s="6" t="s">
        <f>=I891+J891+K891+L891</f>
      </c>
      <c r="N891" s="16"/>
      <c r="O891" s="16" t="s">
        <v>424</v>
      </c>
    </row>
    <row collapsed="false" customFormat="false" customHeight="false" hidden="false" ht="12.1" outlineLevel="0" r="892">
      <c r="A892" s="20" t="n">
        <v>46051.518773148</v>
      </c>
      <c r="B892" s="16" t="s">
        <v>69</v>
      </c>
      <c r="C892" s="16" t="s">
        <v>472</v>
      </c>
      <c r="D892" s="16" t="s">
        <v>240</v>
      </c>
      <c r="E892" s="16" t="s">
        <v>62</v>
      </c>
      <c r="F892" s="16" t="s">
        <v>20</v>
      </c>
      <c r="G892" s="7" t="n">
        <v>19</v>
      </c>
      <c r="H892" s="6" t="n">
        <v>1.1683</v>
      </c>
      <c r="I892" s="6" t="n">
        <v>-22.2</v>
      </c>
      <c r="J892" s="6" t="n">
        <v>-0</v>
      </c>
      <c r="K892" s="6" t="n">
        <v>-0</v>
      </c>
      <c r="L892" s="6" t="n">
        <v>-0</v>
      </c>
      <c r="M892" s="6" t="s">
        <f>=I892+J892+K892+L892</f>
      </c>
      <c r="N892" s="16"/>
      <c r="O892" s="16" t="s">
        <v>471</v>
      </c>
    </row>
    <row collapsed="false" customFormat="false" customHeight="false" hidden="false" ht="12.1" outlineLevel="0" r="893">
      <c r="A893" s="20" t="n">
        <v>46051.598842593</v>
      </c>
      <c r="B893" s="16" t="s">
        <v>69</v>
      </c>
      <c r="C893" s="16" t="s">
        <v>472</v>
      </c>
      <c r="D893" s="16" t="s">
        <v>240</v>
      </c>
      <c r="E893" s="16" t="s">
        <v>62</v>
      </c>
      <c r="F893" s="16" t="s">
        <v>20</v>
      </c>
      <c r="G893" s="7" t="n">
        <v>1</v>
      </c>
      <c r="H893" s="6" t="n">
        <v>1.1688</v>
      </c>
      <c r="I893" s="6" t="n">
        <v>-1.17</v>
      </c>
      <c r="J893" s="6" t="n">
        <v>-0</v>
      </c>
      <c r="K893" s="6" t="n">
        <v>-0</v>
      </c>
      <c r="L893" s="6" t="n">
        <v>-0</v>
      </c>
      <c r="M893" s="6" t="s">
        <f>=I893+J893+K893+L893</f>
      </c>
      <c r="N893" s="16"/>
      <c r="O893" s="16" t="s">
        <v>471</v>
      </c>
    </row>
    <row collapsed="false" customFormat="false" customHeight="false" hidden="false" ht="12.1" outlineLevel="0" r="894">
      <c r="A894" s="20" t="n">
        <v>46052.524224537</v>
      </c>
      <c r="B894" s="16" t="s">
        <v>69</v>
      </c>
      <c r="C894" s="16" t="s">
        <v>472</v>
      </c>
      <c r="D894" s="16" t="s">
        <v>240</v>
      </c>
      <c r="E894" s="16" t="s">
        <v>62</v>
      </c>
      <c r="F894" s="16" t="s">
        <v>20</v>
      </c>
      <c r="G894" s="7" t="n">
        <v>6</v>
      </c>
      <c r="H894" s="6" t="n">
        <v>1.1699</v>
      </c>
      <c r="I894" s="6" t="n">
        <v>-7.02</v>
      </c>
      <c r="J894" s="6" t="n">
        <v>-0</v>
      </c>
      <c r="K894" s="6" t="n">
        <v>-0</v>
      </c>
      <c r="L894" s="6" t="n">
        <v>-0</v>
      </c>
      <c r="M894" s="6" t="s">
        <f>=I894+J894+K894+L894</f>
      </c>
      <c r="N894" s="16"/>
      <c r="O894" s="16" t="s">
        <v>471</v>
      </c>
    </row>
    <row collapsed="false" customFormat="false" customHeight="false" hidden="false" ht="12.1" outlineLevel="0" r="895">
      <c r="A895" s="20" t="n">
        <v>46055.530300926</v>
      </c>
      <c r="B895" s="16" t="s">
        <v>69</v>
      </c>
      <c r="C895" s="16" t="s">
        <v>472</v>
      </c>
      <c r="D895" s="16" t="s">
        <v>240</v>
      </c>
      <c r="E895" s="16" t="s">
        <v>62</v>
      </c>
      <c r="F895" s="16" t="s">
        <v>20</v>
      </c>
      <c r="G895" s="7" t="n">
        <v>17</v>
      </c>
      <c r="H895" s="6" t="n">
        <v>1.1705</v>
      </c>
      <c r="I895" s="6" t="n">
        <v>-19.9</v>
      </c>
      <c r="J895" s="6" t="n">
        <v>-0</v>
      </c>
      <c r="K895" s="6" t="n">
        <v>-0</v>
      </c>
      <c r="L895" s="6" t="n">
        <v>-0</v>
      </c>
      <c r="M895" s="6" t="s">
        <f>=I895+J895+K895+L895</f>
      </c>
      <c r="N895" s="16"/>
      <c r="O895" s="16" t="s">
        <v>471</v>
      </c>
    </row>
    <row collapsed="false" customFormat="false" customHeight="false" hidden="false" ht="12.1" outlineLevel="0" r="896">
      <c r="A896" s="21" t="n">
        <v>46055.825173611</v>
      </c>
      <c r="B896" s="22" t="s">
        <v>363</v>
      </c>
      <c r="C896" s="22" t="s">
        <v>165</v>
      </c>
      <c r="D896" s="22" t="s">
        <v>363</v>
      </c>
      <c r="E896" s="22" t="s">
        <v>363</v>
      </c>
      <c r="F896" s="22" t="s">
        <v>20</v>
      </c>
      <c r="G896" s="23" t="n">
        <v>1</v>
      </c>
      <c r="H896" s="24" t="n">
        <v>400</v>
      </c>
      <c r="I896" s="24" t="n">
        <v>400</v>
      </c>
      <c r="J896" s="24" t="n">
        <v>0</v>
      </c>
      <c r="K896" s="24" t="n">
        <v>-0</v>
      </c>
      <c r="L896" s="24" t="n">
        <v>-0</v>
      </c>
      <c r="M896" s="6" t="s">
        <f>=I896+J896+K896+L896</f>
      </c>
      <c r="N896" s="22"/>
      <c r="O896" s="22" t="s">
        <v>471</v>
      </c>
    </row>
    <row collapsed="false" customFormat="false" customHeight="false" hidden="false" ht="12.1" outlineLevel="0" r="897">
      <c r="A897" s="20" t="n">
        <v>46056.525509259</v>
      </c>
      <c r="B897" s="16" t="s">
        <v>69</v>
      </c>
      <c r="C897" s="16" t="s">
        <v>472</v>
      </c>
      <c r="D897" s="16" t="s">
        <v>240</v>
      </c>
      <c r="E897" s="16" t="s">
        <v>62</v>
      </c>
      <c r="F897" s="16" t="s">
        <v>20</v>
      </c>
      <c r="G897" s="7" t="n">
        <v>338</v>
      </c>
      <c r="H897" s="6" t="n">
        <v>1.1709</v>
      </c>
      <c r="I897" s="6" t="n">
        <v>-395.76</v>
      </c>
      <c r="J897" s="6" t="n">
        <v>-0</v>
      </c>
      <c r="K897" s="6" t="n">
        <v>-0</v>
      </c>
      <c r="L897" s="6" t="n">
        <v>-0</v>
      </c>
      <c r="M897" s="6" t="s">
        <f>=I897+J897+K897+L897</f>
      </c>
      <c r="N897" s="16"/>
      <c r="O897" s="16" t="s">
        <v>471</v>
      </c>
    </row>
    <row collapsed="false" customFormat="false" customHeight="false" hidden="false" ht="12.1" outlineLevel="0" r="898">
      <c r="A898" s="20" t="n">
        <v>46056.616168981</v>
      </c>
      <c r="B898" s="16" t="s">
        <v>69</v>
      </c>
      <c r="C898" s="16" t="s">
        <v>472</v>
      </c>
      <c r="D898" s="16" t="s">
        <v>240</v>
      </c>
      <c r="E898" s="16" t="s">
        <v>62</v>
      </c>
      <c r="F898" s="16" t="s">
        <v>20</v>
      </c>
      <c r="G898" s="7" t="n">
        <v>3</v>
      </c>
      <c r="H898" s="6" t="n">
        <v>1.171</v>
      </c>
      <c r="I898" s="6" t="n">
        <v>-3.51</v>
      </c>
      <c r="J898" s="6" t="n">
        <v>-0</v>
      </c>
      <c r="K898" s="6" t="n">
        <v>-0</v>
      </c>
      <c r="L898" s="6" t="n">
        <v>-0</v>
      </c>
      <c r="M898" s="6" t="s">
        <f>=I898+J898+K898+L898</f>
      </c>
      <c r="N898" s="16"/>
      <c r="O898" s="16" t="s">
        <v>471</v>
      </c>
    </row>
    <row collapsed="false" customFormat="false" customHeight="false" hidden="false" ht="12.1" outlineLevel="0" r="899">
      <c r="A899" s="20" t="n">
        <v>46056.769733796</v>
      </c>
      <c r="B899" s="16" t="s">
        <v>69</v>
      </c>
      <c r="C899" s="16" t="s">
        <v>472</v>
      </c>
      <c r="D899" s="16" t="s">
        <v>240</v>
      </c>
      <c r="E899" s="16" t="s">
        <v>62</v>
      </c>
      <c r="F899" s="16" t="s">
        <v>20</v>
      </c>
      <c r="G899" s="7" t="n">
        <v>5</v>
      </c>
      <c r="H899" s="6" t="n">
        <v>1.171</v>
      </c>
      <c r="I899" s="6" t="n">
        <v>-5.86</v>
      </c>
      <c r="J899" s="6" t="n">
        <v>-0</v>
      </c>
      <c r="K899" s="6" t="n">
        <v>-0</v>
      </c>
      <c r="L899" s="6" t="n">
        <v>-0</v>
      </c>
      <c r="M899" s="6" t="s">
        <f>=I899+J899+K899+L899</f>
      </c>
      <c r="N899" s="16"/>
      <c r="O899" s="16" t="s">
        <v>471</v>
      </c>
    </row>
    <row collapsed="false" customFormat="false" customHeight="false" hidden="false" ht="12.1" outlineLevel="0" r="900">
      <c r="A900" s="20" t="n">
        <v>46057.527951389</v>
      </c>
      <c r="B900" s="16" t="s">
        <v>69</v>
      </c>
      <c r="C900" s="16" t="s">
        <v>472</v>
      </c>
      <c r="D900" s="16" t="s">
        <v>240</v>
      </c>
      <c r="E900" s="16" t="s">
        <v>62</v>
      </c>
      <c r="F900" s="16" t="s">
        <v>20</v>
      </c>
      <c r="G900" s="7" t="n">
        <v>16</v>
      </c>
      <c r="H900" s="6" t="n">
        <v>1.1715</v>
      </c>
      <c r="I900" s="6" t="n">
        <v>-18.74</v>
      </c>
      <c r="J900" s="6" t="n">
        <v>-0</v>
      </c>
      <c r="K900" s="6" t="n">
        <v>-0</v>
      </c>
      <c r="L900" s="6" t="n">
        <v>-0</v>
      </c>
      <c r="M900" s="6" t="s">
        <f>=I900+J900+K900+L900</f>
      </c>
      <c r="N900" s="16"/>
      <c r="O900" s="16" t="s">
        <v>471</v>
      </c>
    </row>
    <row collapsed="false" customFormat="false" customHeight="false" hidden="false" ht="12.1" outlineLevel="0" r="901">
      <c r="A901" s="29" t="n">
        <v>46057.672858796</v>
      </c>
      <c r="B901" s="30" t="s">
        <v>252</v>
      </c>
      <c r="C901" s="30" t="s">
        <v>376</v>
      </c>
      <c r="D901" s="30" t="s">
        <v>241</v>
      </c>
      <c r="E901" s="30" t="s">
        <v>18</v>
      </c>
      <c r="F901" s="30" t="s">
        <v>20</v>
      </c>
      <c r="G901" s="31" t="n">
        <v>-1</v>
      </c>
      <c r="H901" s="32" t="n">
        <v>5211</v>
      </c>
      <c r="I901" s="32" t="n">
        <v>5211</v>
      </c>
      <c r="J901" s="32" t="n">
        <v>0</v>
      </c>
      <c r="K901" s="32" t="n">
        <v>-4.17</v>
      </c>
      <c r="L901" s="32" t="n">
        <v>-0</v>
      </c>
      <c r="M901" s="6" t="s">
        <f>=I901+J901+K901+L901</f>
      </c>
      <c r="N901" s="30"/>
      <c r="O901" s="30" t="s">
        <v>364</v>
      </c>
    </row>
    <row collapsed="false" customFormat="false" customHeight="false" hidden="false" ht="12.1" outlineLevel="0" r="902">
      <c r="A902" s="29" t="n">
        <v>46057.672858796</v>
      </c>
      <c r="B902" s="30" t="s">
        <v>278</v>
      </c>
      <c r="C902" s="30" t="s">
        <v>415</v>
      </c>
      <c r="D902" s="30" t="s">
        <v>241</v>
      </c>
      <c r="E902" s="30" t="s">
        <v>62</v>
      </c>
      <c r="F902" s="30" t="s">
        <v>20</v>
      </c>
      <c r="G902" s="31" t="n">
        <v>-94</v>
      </c>
      <c r="H902" s="32" t="n">
        <v>3.116</v>
      </c>
      <c r="I902" s="32" t="n">
        <v>292.9</v>
      </c>
      <c r="J902" s="32" t="n">
        <v>0</v>
      </c>
      <c r="K902" s="32" t="n">
        <v>-0.06</v>
      </c>
      <c r="L902" s="32" t="n">
        <v>-0</v>
      </c>
      <c r="M902" s="6" t="s">
        <f>=I902+J902+K902+L902</f>
      </c>
      <c r="N902" s="30"/>
      <c r="O902" s="30" t="s">
        <v>364</v>
      </c>
    </row>
    <row collapsed="false" customFormat="false" customHeight="false" hidden="false" ht="12.1" outlineLevel="0" r="903">
      <c r="A903" s="29" t="n">
        <v>46057.67287037</v>
      </c>
      <c r="B903" s="30" t="s">
        <v>263</v>
      </c>
      <c r="C903" s="30" t="s">
        <v>393</v>
      </c>
      <c r="D903" s="30" t="s">
        <v>241</v>
      </c>
      <c r="E903" s="30" t="s">
        <v>62</v>
      </c>
      <c r="F903" s="30" t="s">
        <v>20</v>
      </c>
      <c r="G903" s="31" t="n">
        <v>-1</v>
      </c>
      <c r="H903" s="32" t="n">
        <v>1.9131</v>
      </c>
      <c r="I903" s="32" t="n">
        <v>1.91</v>
      </c>
      <c r="J903" s="32" t="n">
        <v>0</v>
      </c>
      <c r="K903" s="32" t="n">
        <v>-0</v>
      </c>
      <c r="L903" s="32" t="n">
        <v>-0</v>
      </c>
      <c r="M903" s="6" t="s">
        <f>=I903+J903+K903+L903</f>
      </c>
      <c r="N903" s="30"/>
      <c r="O903" s="30" t="s">
        <v>364</v>
      </c>
    </row>
    <row collapsed="false" customFormat="false" customHeight="false" hidden="false" ht="12.1" outlineLevel="0" r="904">
      <c r="A904" s="29" t="n">
        <v>46057.67287037</v>
      </c>
      <c r="B904" s="30" t="s">
        <v>317</v>
      </c>
      <c r="C904" s="30" t="s">
        <v>490</v>
      </c>
      <c r="D904" s="30" t="s">
        <v>241</v>
      </c>
      <c r="E904" s="30" t="s">
        <v>62</v>
      </c>
      <c r="F904" s="30" t="s">
        <v>20</v>
      </c>
      <c r="G904" s="31" t="n">
        <v>-2</v>
      </c>
      <c r="H904" s="32" t="n">
        <v>144.85</v>
      </c>
      <c r="I904" s="32" t="n">
        <v>289.7</v>
      </c>
      <c r="J904" s="32" t="n">
        <v>0</v>
      </c>
      <c r="K904" s="32" t="n">
        <v>-0.06</v>
      </c>
      <c r="L904" s="32" t="n">
        <v>-0</v>
      </c>
      <c r="M904" s="6" t="s">
        <f>=I904+J904+K904+L904</f>
      </c>
      <c r="N904" s="30"/>
      <c r="O904" s="30" t="s">
        <v>364</v>
      </c>
    </row>
    <row collapsed="false" customFormat="false" customHeight="false" hidden="false" ht="12.1" outlineLevel="0" r="905">
      <c r="A905" s="20" t="n">
        <v>46057.672893519</v>
      </c>
      <c r="B905" s="16" t="s">
        <v>244</v>
      </c>
      <c r="C905" s="16" t="s">
        <v>365</v>
      </c>
      <c r="D905" s="16" t="s">
        <v>240</v>
      </c>
      <c r="E905" s="16" t="s">
        <v>18</v>
      </c>
      <c r="F905" s="16" t="s">
        <v>20</v>
      </c>
      <c r="G905" s="7" t="n">
        <v>10</v>
      </c>
      <c r="H905" s="6" t="n">
        <v>128.12</v>
      </c>
      <c r="I905" s="6" t="n">
        <v>-1281.2</v>
      </c>
      <c r="J905" s="6" t="n">
        <v>-0</v>
      </c>
      <c r="K905" s="6" t="n">
        <v>-1.02</v>
      </c>
      <c r="L905" s="6" t="n">
        <v>-0</v>
      </c>
      <c r="M905" s="6" t="s">
        <f>=I905+J905+K905+L905</f>
      </c>
      <c r="N905" s="16"/>
      <c r="O905" s="16" t="s">
        <v>364</v>
      </c>
    </row>
    <row collapsed="false" customFormat="false" customHeight="false" hidden="false" ht="12.1" outlineLevel="0" r="906">
      <c r="A906" s="20" t="n">
        <v>46057.672893519</v>
      </c>
      <c r="B906" s="16" t="s">
        <v>17</v>
      </c>
      <c r="C906" s="16" t="s">
        <v>366</v>
      </c>
      <c r="D906" s="16" t="s">
        <v>240</v>
      </c>
      <c r="E906" s="16" t="s">
        <v>18</v>
      </c>
      <c r="F906" s="16" t="s">
        <v>20</v>
      </c>
      <c r="G906" s="7" t="n">
        <v>1</v>
      </c>
      <c r="H906" s="6" t="n">
        <v>304.93</v>
      </c>
      <c r="I906" s="6" t="n">
        <v>-304.93</v>
      </c>
      <c r="J906" s="6" t="n">
        <v>-0</v>
      </c>
      <c r="K906" s="6" t="n">
        <v>-0.24</v>
      </c>
      <c r="L906" s="6" t="n">
        <v>-0</v>
      </c>
      <c r="M906" s="6" t="s">
        <f>=I906+J906+K906+L906</f>
      </c>
      <c r="N906" s="16"/>
      <c r="O906" s="16" t="s">
        <v>364</v>
      </c>
    </row>
    <row collapsed="false" customFormat="false" customHeight="false" hidden="false" ht="12.1" outlineLevel="0" r="907">
      <c r="A907" s="20" t="n">
        <v>46057.672905093</v>
      </c>
      <c r="B907" s="16" t="s">
        <v>280</v>
      </c>
      <c r="C907" s="16" t="s">
        <v>417</v>
      </c>
      <c r="D907" s="16" t="s">
        <v>240</v>
      </c>
      <c r="E907" s="16" t="s">
        <v>18</v>
      </c>
      <c r="F907" s="16" t="s">
        <v>20</v>
      </c>
      <c r="G907" s="7" t="n">
        <v>3</v>
      </c>
      <c r="H907" s="6" t="n">
        <v>1417</v>
      </c>
      <c r="I907" s="6" t="n">
        <v>-4251</v>
      </c>
      <c r="J907" s="6" t="n">
        <v>-0</v>
      </c>
      <c r="K907" s="6" t="n">
        <v>-3.4</v>
      </c>
      <c r="L907" s="6" t="n">
        <v>-0</v>
      </c>
      <c r="M907" s="6" t="s">
        <f>=I907+J907+K907+L907</f>
      </c>
      <c r="N907" s="16"/>
      <c r="O907" s="16" t="s">
        <v>364</v>
      </c>
    </row>
    <row collapsed="false" customFormat="false" customHeight="false" hidden="false" ht="12.1" outlineLevel="0" r="908">
      <c r="A908" s="20" t="n">
        <v>46059.516388889</v>
      </c>
      <c r="B908" s="16" t="s">
        <v>69</v>
      </c>
      <c r="C908" s="16" t="s">
        <v>472</v>
      </c>
      <c r="D908" s="16" t="s">
        <v>240</v>
      </c>
      <c r="E908" s="16" t="s">
        <v>62</v>
      </c>
      <c r="F908" s="16" t="s">
        <v>20</v>
      </c>
      <c r="G908" s="7" t="n">
        <v>6</v>
      </c>
      <c r="H908" s="6" t="n">
        <v>1.1732</v>
      </c>
      <c r="I908" s="6" t="n">
        <v>-7.04</v>
      </c>
      <c r="J908" s="6" t="n">
        <v>-0</v>
      </c>
      <c r="K908" s="6" t="n">
        <v>-0</v>
      </c>
      <c r="L908" s="6" t="n">
        <v>-0</v>
      </c>
      <c r="M908" s="6" t="s">
        <f>=I908+J908+K908+L908</f>
      </c>
      <c r="N908" s="16"/>
      <c r="O908" s="16" t="s">
        <v>471</v>
      </c>
    </row>
    <row collapsed="false" customFormat="false" customHeight="false" hidden="false" ht="12.1" outlineLevel="0" r="909">
      <c r="A909" s="21" t="n">
        <v>46062.247291667</v>
      </c>
      <c r="B909" s="22" t="s">
        <v>363</v>
      </c>
      <c r="C909" s="22" t="s">
        <v>165</v>
      </c>
      <c r="D909" s="22" t="s">
        <v>363</v>
      </c>
      <c r="E909" s="22" t="s">
        <v>363</v>
      </c>
      <c r="F909" s="22" t="s">
        <v>20</v>
      </c>
      <c r="G909" s="23" t="n">
        <v>1</v>
      </c>
      <c r="H909" s="24" t="n">
        <v>200</v>
      </c>
      <c r="I909" s="24" t="n">
        <v>200</v>
      </c>
      <c r="J909" s="24" t="n">
        <v>0</v>
      </c>
      <c r="K909" s="24" t="n">
        <v>-0</v>
      </c>
      <c r="L909" s="24" t="n">
        <v>-0</v>
      </c>
      <c r="M909" s="6" t="s">
        <f>=I909+J909+K909+L909</f>
      </c>
      <c r="N909" s="22"/>
      <c r="O909" s="22" t="s">
        <v>471</v>
      </c>
    </row>
    <row collapsed="false" customFormat="false" customHeight="false" hidden="false" ht="12.1" outlineLevel="0" r="910">
      <c r="A910" s="20" t="n">
        <v>46062.533923611</v>
      </c>
      <c r="B910" s="16" t="s">
        <v>69</v>
      </c>
      <c r="C910" s="16" t="s">
        <v>472</v>
      </c>
      <c r="D910" s="16" t="s">
        <v>240</v>
      </c>
      <c r="E910" s="16" t="s">
        <v>62</v>
      </c>
      <c r="F910" s="16" t="s">
        <v>20</v>
      </c>
      <c r="G910" s="7" t="n">
        <v>195</v>
      </c>
      <c r="H910" s="6" t="n">
        <v>1.1737</v>
      </c>
      <c r="I910" s="6" t="n">
        <v>-228.87</v>
      </c>
      <c r="J910" s="6" t="n">
        <v>-0</v>
      </c>
      <c r="K910" s="6" t="n">
        <v>-0</v>
      </c>
      <c r="L910" s="6" t="n">
        <v>-0</v>
      </c>
      <c r="M910" s="6" t="s">
        <f>=I910+J910+K910+L910</f>
      </c>
      <c r="N910" s="16"/>
      <c r="O910" s="16" t="s">
        <v>471</v>
      </c>
    </row>
    <row collapsed="false" customFormat="false" customHeight="false" hidden="false" ht="12.1" outlineLevel="0" r="911">
      <c r="A911" s="20" t="n">
        <v>46062.60380787</v>
      </c>
      <c r="B911" s="16" t="s">
        <v>69</v>
      </c>
      <c r="C911" s="16" t="s">
        <v>472</v>
      </c>
      <c r="D911" s="16" t="s">
        <v>240</v>
      </c>
      <c r="E911" s="16" t="s">
        <v>62</v>
      </c>
      <c r="F911" s="16" t="s">
        <v>20</v>
      </c>
      <c r="G911" s="7" t="n">
        <v>2</v>
      </c>
      <c r="H911" s="6" t="n">
        <v>1.1735</v>
      </c>
      <c r="I911" s="6" t="n">
        <v>-2.35</v>
      </c>
      <c r="J911" s="6" t="n">
        <v>-0</v>
      </c>
      <c r="K911" s="6" t="n">
        <v>-0</v>
      </c>
      <c r="L911" s="6" t="n">
        <v>-0</v>
      </c>
      <c r="M911" s="6" t="s">
        <f>=I911+J911+K911+L911</f>
      </c>
      <c r="N911" s="16"/>
      <c r="O911" s="16" t="s">
        <v>471</v>
      </c>
    </row>
    <row collapsed="false" customFormat="false" customHeight="false" hidden="false" ht="12.1" outlineLevel="0" r="912">
      <c r="A912" s="21" t="n">
        <v>46062.668043981</v>
      </c>
      <c r="B912" s="22" t="s">
        <v>377</v>
      </c>
      <c r="C912" s="22" t="s">
        <v>461</v>
      </c>
      <c r="D912" s="22" t="s">
        <v>377</v>
      </c>
      <c r="E912" s="22" t="s">
        <v>377</v>
      </c>
      <c r="F912" s="22" t="s">
        <v>20</v>
      </c>
      <c r="G912" s="23" t="n">
        <v>1</v>
      </c>
      <c r="H912" s="24" t="n">
        <v>1</v>
      </c>
      <c r="I912" s="24" t="n">
        <v>474.2</v>
      </c>
      <c r="J912" s="24" t="n">
        <v>0</v>
      </c>
      <c r="K912" s="24" t="n">
        <v>-0</v>
      </c>
      <c r="L912" s="24" t="n">
        <v>-0</v>
      </c>
      <c r="M912" s="6" t="s">
        <f>=I912+J912+K912+L912</f>
      </c>
      <c r="N912" s="22"/>
      <c r="O912" s="22" t="s">
        <v>424</v>
      </c>
    </row>
    <row collapsed="false" customFormat="false" customHeight="false" hidden="false" ht="12.1" outlineLevel="0" r="913">
      <c r="A913" s="20" t="n">
        <v>46062.765439815</v>
      </c>
      <c r="B913" s="16" t="s">
        <v>325</v>
      </c>
      <c r="C913" s="16" t="s">
        <v>507</v>
      </c>
      <c r="D913" s="16" t="s">
        <v>240</v>
      </c>
      <c r="E913" s="16" t="s">
        <v>62</v>
      </c>
      <c r="F913" s="16" t="s">
        <v>20</v>
      </c>
      <c r="G913" s="7" t="n">
        <v>34</v>
      </c>
      <c r="H913" s="6" t="n">
        <v>13.51</v>
      </c>
      <c r="I913" s="6" t="n">
        <v>-459.34</v>
      </c>
      <c r="J913" s="6" t="n">
        <v>-0</v>
      </c>
      <c r="K913" s="6" t="n">
        <v>-0</v>
      </c>
      <c r="L913" s="6" t="n">
        <v>-0</v>
      </c>
      <c r="M913" s="6" t="s">
        <f>=I913+J913+K913+L913</f>
      </c>
      <c r="N913" s="16"/>
      <c r="O913" s="16" t="s">
        <v>424</v>
      </c>
    </row>
    <row collapsed="false" customFormat="false" customHeight="false" hidden="false" ht="12.1" outlineLevel="0" r="914">
      <c r="A914" s="20" t="n">
        <v>46064.51818287</v>
      </c>
      <c r="B914" s="16" t="s">
        <v>69</v>
      </c>
      <c r="C914" s="16" t="s">
        <v>472</v>
      </c>
      <c r="D914" s="16" t="s">
        <v>240</v>
      </c>
      <c r="E914" s="16" t="s">
        <v>62</v>
      </c>
      <c r="F914" s="16" t="s">
        <v>20</v>
      </c>
      <c r="G914" s="7" t="n">
        <v>1</v>
      </c>
      <c r="H914" s="6" t="n">
        <v>1.1745</v>
      </c>
      <c r="I914" s="6" t="n">
        <v>-1.17</v>
      </c>
      <c r="J914" s="6" t="n">
        <v>-0</v>
      </c>
      <c r="K914" s="6" t="n">
        <v>-0</v>
      </c>
      <c r="L914" s="6" t="n">
        <v>-0</v>
      </c>
      <c r="M914" s="6" t="s">
        <f>=I914+J914+K914+L914</f>
      </c>
      <c r="N914" s="16"/>
      <c r="O914" s="16" t="s">
        <v>471</v>
      </c>
    </row>
    <row collapsed="false" customFormat="false" customHeight="false" hidden="false" ht="12.1" outlineLevel="0" r="915">
      <c r="A915" s="20" t="n">
        <v>46065.523043981</v>
      </c>
      <c r="B915" s="16" t="s">
        <v>69</v>
      </c>
      <c r="C915" s="16" t="s">
        <v>472</v>
      </c>
      <c r="D915" s="16" t="s">
        <v>240</v>
      </c>
      <c r="E915" s="16" t="s">
        <v>62</v>
      </c>
      <c r="F915" s="16" t="s">
        <v>20</v>
      </c>
      <c r="G915" s="7" t="n">
        <v>1</v>
      </c>
      <c r="H915" s="6" t="n">
        <v>1.1749</v>
      </c>
      <c r="I915" s="6" t="n">
        <v>-1.17</v>
      </c>
      <c r="J915" s="6" t="n">
        <v>-0</v>
      </c>
      <c r="K915" s="6" t="n">
        <v>-0</v>
      </c>
      <c r="L915" s="6" t="n">
        <v>-0</v>
      </c>
      <c r="M915" s="6" t="s">
        <f>=I915+J915+K915+L915</f>
      </c>
      <c r="N915" s="16"/>
      <c r="O915" s="16" t="s">
        <v>471</v>
      </c>
    </row>
    <row collapsed="false" customFormat="false" customHeight="false" hidden="false" ht="12.1" outlineLevel="0" r="916">
      <c r="A916" s="20" t="n">
        <v>46066.520717593</v>
      </c>
      <c r="B916" s="16" t="s">
        <v>69</v>
      </c>
      <c r="C916" s="16" t="s">
        <v>472</v>
      </c>
      <c r="D916" s="16" t="s">
        <v>240</v>
      </c>
      <c r="E916" s="16" t="s">
        <v>62</v>
      </c>
      <c r="F916" s="16" t="s">
        <v>20</v>
      </c>
      <c r="G916" s="7" t="n">
        <v>7</v>
      </c>
      <c r="H916" s="6" t="n">
        <v>1.176</v>
      </c>
      <c r="I916" s="6" t="n">
        <v>-8.23</v>
      </c>
      <c r="J916" s="6" t="n">
        <v>-0</v>
      </c>
      <c r="K916" s="6" t="n">
        <v>-0</v>
      </c>
      <c r="L916" s="6" t="n">
        <v>-0</v>
      </c>
      <c r="M916" s="6" t="s">
        <f>=I916+J916+K916+L916</f>
      </c>
      <c r="N916" s="16"/>
      <c r="O916" s="16" t="s">
        <v>471</v>
      </c>
    </row>
    <row collapsed="false" customFormat="false" customHeight="false" hidden="false" ht="12.1" outlineLevel="0" r="917">
      <c r="A917" s="20" t="n">
        <v>46069.522824074</v>
      </c>
      <c r="B917" s="16" t="s">
        <v>69</v>
      </c>
      <c r="C917" s="16" t="s">
        <v>472</v>
      </c>
      <c r="D917" s="16" t="s">
        <v>240</v>
      </c>
      <c r="E917" s="16" t="s">
        <v>62</v>
      </c>
      <c r="F917" s="16" t="s">
        <v>20</v>
      </c>
      <c r="G917" s="7" t="n">
        <v>3</v>
      </c>
      <c r="H917" s="6" t="n">
        <v>1.1766</v>
      </c>
      <c r="I917" s="6" t="n">
        <v>-3.53</v>
      </c>
      <c r="J917" s="6" t="n">
        <v>-0</v>
      </c>
      <c r="K917" s="6" t="n">
        <v>-0</v>
      </c>
      <c r="L917" s="6" t="n">
        <v>-0</v>
      </c>
      <c r="M917" s="6" t="s">
        <f>=I917+J917+K917+L917</f>
      </c>
      <c r="N917" s="16"/>
      <c r="O917" s="16" t="s">
        <v>471</v>
      </c>
    </row>
    <row collapsed="false" customFormat="false" customHeight="false" hidden="false" ht="12.1" outlineLevel="0" r="918">
      <c r="A918" s="21" t="n">
        <v>46069.54474537</v>
      </c>
      <c r="B918" s="22" t="s">
        <v>363</v>
      </c>
      <c r="C918" s="22" t="s">
        <v>144</v>
      </c>
      <c r="D918" s="22" t="s">
        <v>363</v>
      </c>
      <c r="E918" s="22" t="s">
        <v>363</v>
      </c>
      <c r="F918" s="22" t="s">
        <v>20</v>
      </c>
      <c r="G918" s="23" t="n">
        <v>1</v>
      </c>
      <c r="H918" s="24" t="n">
        <v>1</v>
      </c>
      <c r="I918" s="24" t="n">
        <v>40.7</v>
      </c>
      <c r="J918" s="24" t="n">
        <v>0</v>
      </c>
      <c r="K918" s="24" t="n">
        <v>-0</v>
      </c>
      <c r="L918" s="24" t="n">
        <v>-0</v>
      </c>
      <c r="M918" s="6" t="s">
        <f>=I918+J918+K918+L918</f>
      </c>
      <c r="N918" s="22"/>
      <c r="O918" s="22" t="s">
        <v>424</v>
      </c>
    </row>
    <row collapsed="false" customFormat="false" customHeight="false" hidden="false" ht="12.1" outlineLevel="0" r="919">
      <c r="A919" s="21" t="n">
        <v>46069.595023148</v>
      </c>
      <c r="B919" s="22" t="s">
        <v>363</v>
      </c>
      <c r="C919" s="22" t="s">
        <v>165</v>
      </c>
      <c r="D919" s="22" t="s">
        <v>363</v>
      </c>
      <c r="E919" s="22" t="s">
        <v>363</v>
      </c>
      <c r="F919" s="22" t="s">
        <v>20</v>
      </c>
      <c r="G919" s="23" t="n">
        <v>1</v>
      </c>
      <c r="H919" s="24" t="n">
        <v>300</v>
      </c>
      <c r="I919" s="24" t="n">
        <v>300</v>
      </c>
      <c r="J919" s="24" t="n">
        <v>0</v>
      </c>
      <c r="K919" s="24" t="n">
        <v>-0</v>
      </c>
      <c r="L919" s="24" t="n">
        <v>-0</v>
      </c>
      <c r="M919" s="6" t="s">
        <f>=I919+J919+K919+L919</f>
      </c>
      <c r="N919" s="22"/>
      <c r="O919" s="22" t="s">
        <v>471</v>
      </c>
    </row>
    <row collapsed="false" customFormat="false" customHeight="false" hidden="false" ht="12.1" outlineLevel="0" r="920">
      <c r="A920" s="20" t="n">
        <v>46069.6084375</v>
      </c>
      <c r="B920" s="16" t="s">
        <v>69</v>
      </c>
      <c r="C920" s="16" t="s">
        <v>472</v>
      </c>
      <c r="D920" s="16" t="s">
        <v>240</v>
      </c>
      <c r="E920" s="16" t="s">
        <v>62</v>
      </c>
      <c r="F920" s="16" t="s">
        <v>20</v>
      </c>
      <c r="G920" s="7" t="n">
        <v>252</v>
      </c>
      <c r="H920" s="6" t="n">
        <v>1.1763</v>
      </c>
      <c r="I920" s="6" t="n">
        <v>-296.43</v>
      </c>
      <c r="J920" s="6" t="n">
        <v>-0</v>
      </c>
      <c r="K920" s="6" t="n">
        <v>-0</v>
      </c>
      <c r="L920" s="6" t="n">
        <v>-0</v>
      </c>
      <c r="M920" s="6" t="s">
        <f>=I920+J920+K920+L920</f>
      </c>
      <c r="N920" s="16"/>
      <c r="O920" s="16" t="s">
        <v>471</v>
      </c>
    </row>
    <row collapsed="false" customFormat="false" customHeight="false" hidden="false" ht="12.1" outlineLevel="0" r="921">
      <c r="A921" s="20" t="n">
        <v>46069.683599537</v>
      </c>
      <c r="B921" s="16" t="s">
        <v>69</v>
      </c>
      <c r="C921" s="16" t="s">
        <v>472</v>
      </c>
      <c r="D921" s="16" t="s">
        <v>240</v>
      </c>
      <c r="E921" s="16" t="s">
        <v>62</v>
      </c>
      <c r="F921" s="16" t="s">
        <v>20</v>
      </c>
      <c r="G921" s="7" t="n">
        <v>3</v>
      </c>
      <c r="H921" s="6" t="n">
        <v>1.1763</v>
      </c>
      <c r="I921" s="6" t="n">
        <v>-3.53</v>
      </c>
      <c r="J921" s="6" t="n">
        <v>-0</v>
      </c>
      <c r="K921" s="6" t="n">
        <v>-0</v>
      </c>
      <c r="L921" s="6" t="n">
        <v>-0</v>
      </c>
      <c r="M921" s="6" t="s">
        <f>=I921+J921+K921+L921</f>
      </c>
      <c r="N921" s="16"/>
      <c r="O921" s="16" t="s">
        <v>471</v>
      </c>
    </row>
    <row collapsed="false" customFormat="false" customHeight="false" hidden="false" ht="12.1" outlineLevel="0" r="922">
      <c r="A922" s="20" t="n">
        <v>46071.522638889</v>
      </c>
      <c r="B922" s="16" t="s">
        <v>69</v>
      </c>
      <c r="C922" s="16" t="s">
        <v>472</v>
      </c>
      <c r="D922" s="16" t="s">
        <v>240</v>
      </c>
      <c r="E922" s="16" t="s">
        <v>62</v>
      </c>
      <c r="F922" s="16" t="s">
        <v>20</v>
      </c>
      <c r="G922" s="7" t="n">
        <v>4</v>
      </c>
      <c r="H922" s="6" t="n">
        <v>1.1774</v>
      </c>
      <c r="I922" s="6" t="n">
        <v>-4.71</v>
      </c>
      <c r="J922" s="6" t="n">
        <v>-0</v>
      </c>
      <c r="K922" s="6" t="n">
        <v>-0</v>
      </c>
      <c r="L922" s="6" t="n">
        <v>-0</v>
      </c>
      <c r="M922" s="6" t="s">
        <f>=I922+J922+K922+L922</f>
      </c>
      <c r="N922" s="16"/>
      <c r="O922" s="16" t="s">
        <v>471</v>
      </c>
    </row>
    <row collapsed="false" customFormat="false" customHeight="false" hidden="false" ht="12.1" outlineLevel="0" r="923">
      <c r="A923" s="21" t="n">
        <v>46072.416597222</v>
      </c>
      <c r="B923" s="22" t="s">
        <v>363</v>
      </c>
      <c r="C923" s="22" t="s">
        <v>165</v>
      </c>
      <c r="D923" s="22" t="s">
        <v>363</v>
      </c>
      <c r="E923" s="22" t="s">
        <v>363</v>
      </c>
      <c r="F923" s="22" t="s">
        <v>20</v>
      </c>
      <c r="G923" s="23" t="n">
        <v>1</v>
      </c>
      <c r="H923" s="24" t="n">
        <v>100</v>
      </c>
      <c r="I923" s="24" t="n">
        <v>100</v>
      </c>
      <c r="J923" s="24" t="n">
        <v>0</v>
      </c>
      <c r="K923" s="24" t="n">
        <v>-0</v>
      </c>
      <c r="L923" s="24" t="n">
        <v>-0</v>
      </c>
      <c r="M923" s="6" t="s">
        <f>=I923+J923+K923+L923</f>
      </c>
      <c r="N923" s="22"/>
      <c r="O923" s="22" t="s">
        <v>471</v>
      </c>
    </row>
    <row collapsed="false" customFormat="false" customHeight="false" hidden="false" ht="12.1" outlineLevel="0" r="924">
      <c r="A924" s="20" t="n">
        <v>46072.529375</v>
      </c>
      <c r="B924" s="16" t="s">
        <v>69</v>
      </c>
      <c r="C924" s="16" t="s">
        <v>472</v>
      </c>
      <c r="D924" s="16" t="s">
        <v>240</v>
      </c>
      <c r="E924" s="16" t="s">
        <v>62</v>
      </c>
      <c r="F924" s="16" t="s">
        <v>20</v>
      </c>
      <c r="G924" s="7" t="n">
        <v>86</v>
      </c>
      <c r="H924" s="6" t="n">
        <v>1.178</v>
      </c>
      <c r="I924" s="6" t="n">
        <v>-101.31</v>
      </c>
      <c r="J924" s="6" t="n">
        <v>-0</v>
      </c>
      <c r="K924" s="6" t="n">
        <v>-0</v>
      </c>
      <c r="L924" s="6" t="n">
        <v>-0</v>
      </c>
      <c r="M924" s="6" t="s">
        <f>=I924+J924+K924+L924</f>
      </c>
      <c r="N924" s="16"/>
      <c r="O924" s="16" t="s">
        <v>471</v>
      </c>
    </row>
    <row collapsed="false" customFormat="false" customHeight="false" hidden="false" ht="12.1" outlineLevel="0" r="925">
      <c r="A925" s="20" t="n">
        <v>46072.606111111</v>
      </c>
      <c r="B925" s="16" t="s">
        <v>69</v>
      </c>
      <c r="C925" s="16" t="s">
        <v>472</v>
      </c>
      <c r="D925" s="16" t="s">
        <v>240</v>
      </c>
      <c r="E925" s="16" t="s">
        <v>62</v>
      </c>
      <c r="F925" s="16" t="s">
        <v>20</v>
      </c>
      <c r="G925" s="7" t="n">
        <v>1</v>
      </c>
      <c r="H925" s="6" t="n">
        <v>1.1779</v>
      </c>
      <c r="I925" s="6" t="n">
        <v>-1.18</v>
      </c>
      <c r="J925" s="6" t="n">
        <v>-0</v>
      </c>
      <c r="K925" s="6" t="n">
        <v>-0</v>
      </c>
      <c r="L925" s="6" t="n">
        <v>-0</v>
      </c>
      <c r="M925" s="6" t="s">
        <f>=I925+J925+K925+L925</f>
      </c>
      <c r="N925" s="16"/>
      <c r="O925" s="16" t="s">
        <v>471</v>
      </c>
    </row>
    <row collapsed="false" customFormat="false" customHeight="false" hidden="false" ht="12.1" outlineLevel="0" r="926">
      <c r="A926" s="20" t="n">
        <v>46073.602141204</v>
      </c>
      <c r="B926" s="16" t="s">
        <v>69</v>
      </c>
      <c r="C926" s="16" t="s">
        <v>472</v>
      </c>
      <c r="D926" s="16" t="s">
        <v>240</v>
      </c>
      <c r="E926" s="16" t="s">
        <v>62</v>
      </c>
      <c r="F926" s="16" t="s">
        <v>20</v>
      </c>
      <c r="G926" s="7" t="n">
        <v>2</v>
      </c>
      <c r="H926" s="6" t="n">
        <v>1.1793</v>
      </c>
      <c r="I926" s="6" t="n">
        <v>-2.36</v>
      </c>
      <c r="J926" s="6" t="n">
        <v>-0</v>
      </c>
      <c r="K926" s="6" t="n">
        <v>-0</v>
      </c>
      <c r="L926" s="6" t="n">
        <v>-0</v>
      </c>
      <c r="M926" s="6" t="s">
        <f>=I926+J926+K926+L926</f>
      </c>
      <c r="N926" s="16"/>
      <c r="O926" s="16" t="s">
        <v>471</v>
      </c>
    </row>
    <row collapsed="false" customFormat="false" customHeight="false" hidden="false" ht="12.1" outlineLevel="0" r="927">
      <c r="A927" s="20" t="n">
        <v>46076.521087963</v>
      </c>
      <c r="B927" s="16" t="s">
        <v>69</v>
      </c>
      <c r="C927" s="16" t="s">
        <v>472</v>
      </c>
      <c r="D927" s="16" t="s">
        <v>240</v>
      </c>
      <c r="E927" s="16" t="s">
        <v>62</v>
      </c>
      <c r="F927" s="16" t="s">
        <v>20</v>
      </c>
      <c r="G927" s="7" t="n">
        <v>19</v>
      </c>
      <c r="H927" s="6" t="n">
        <v>1.1801</v>
      </c>
      <c r="I927" s="6" t="n">
        <v>-22.42</v>
      </c>
      <c r="J927" s="6" t="n">
        <v>-0</v>
      </c>
      <c r="K927" s="6" t="n">
        <v>-0</v>
      </c>
      <c r="L927" s="6" t="n">
        <v>-0</v>
      </c>
      <c r="M927" s="6" t="s">
        <f>=I927+J927+K927+L927</f>
      </c>
      <c r="N927" s="16"/>
      <c r="O927" s="16" t="s">
        <v>471</v>
      </c>
    </row>
    <row collapsed="false" customFormat="false" customHeight="false" hidden="false" ht="12.1" outlineLevel="0" r="928">
      <c r="A928" s="29" t="n">
        <v>46076.627777778</v>
      </c>
      <c r="B928" s="30" t="s">
        <v>249</v>
      </c>
      <c r="C928" s="30" t="s">
        <v>373</v>
      </c>
      <c r="D928" s="30" t="s">
        <v>241</v>
      </c>
      <c r="E928" s="30" t="s">
        <v>18</v>
      </c>
      <c r="F928" s="30" t="s">
        <v>20</v>
      </c>
      <c r="G928" s="31" t="n">
        <v>-10</v>
      </c>
      <c r="H928" s="32" t="n">
        <v>57.57</v>
      </c>
      <c r="I928" s="32" t="n">
        <v>575.7</v>
      </c>
      <c r="J928" s="32" t="n">
        <v>0</v>
      </c>
      <c r="K928" s="32" t="n">
        <v>-0.35</v>
      </c>
      <c r="L928" s="32" t="n">
        <v>-0</v>
      </c>
      <c r="M928" s="6" t="s">
        <f>=I928+J928+K928+L928</f>
      </c>
      <c r="N928" s="30"/>
      <c r="O928" s="30" t="s">
        <v>467</v>
      </c>
    </row>
    <row collapsed="false" customFormat="false" customHeight="false" hidden="false" ht="12.1" outlineLevel="0" r="929">
      <c r="A929" s="20" t="n">
        <v>46076.63125</v>
      </c>
      <c r="B929" s="16" t="s">
        <v>17</v>
      </c>
      <c r="C929" s="16" t="s">
        <v>366</v>
      </c>
      <c r="D929" s="16" t="s">
        <v>240</v>
      </c>
      <c r="E929" s="16" t="s">
        <v>18</v>
      </c>
      <c r="F929" s="16" t="s">
        <v>20</v>
      </c>
      <c r="G929" s="7" t="n">
        <v>1</v>
      </c>
      <c r="H929" s="6" t="n">
        <v>314.04</v>
      </c>
      <c r="I929" s="6" t="n">
        <v>-314.04</v>
      </c>
      <c r="J929" s="6" t="n">
        <v>-0</v>
      </c>
      <c r="K929" s="6" t="n">
        <v>-0.18</v>
      </c>
      <c r="L929" s="6" t="n">
        <v>-0</v>
      </c>
      <c r="M929" s="6" t="s">
        <f>=I929+J929+K929+L929</f>
      </c>
      <c r="N929" s="16"/>
      <c r="O929" s="16" t="s">
        <v>467</v>
      </c>
    </row>
    <row collapsed="false" customFormat="false" customHeight="false" hidden="false" ht="12.1" outlineLevel="0" r="930">
      <c r="A930" s="29" t="n">
        <v>46076.636956019</v>
      </c>
      <c r="B930" s="30" t="s">
        <v>313</v>
      </c>
      <c r="C930" s="30" t="s">
        <v>486</v>
      </c>
      <c r="D930" s="30" t="s">
        <v>241</v>
      </c>
      <c r="E930" s="30" t="s">
        <v>18</v>
      </c>
      <c r="F930" s="30" t="s">
        <v>20</v>
      </c>
      <c r="G930" s="31" t="n">
        <v>-20</v>
      </c>
      <c r="H930" s="32" t="n">
        <v>63.41</v>
      </c>
      <c r="I930" s="32" t="n">
        <v>1268.2</v>
      </c>
      <c r="J930" s="32" t="n">
        <v>0</v>
      </c>
      <c r="K930" s="32" t="n">
        <v>-0.76</v>
      </c>
      <c r="L930" s="32" t="n">
        <v>-0</v>
      </c>
      <c r="M930" s="6" t="s">
        <f>=I930+J930+K930+L930</f>
      </c>
      <c r="N930" s="30"/>
      <c r="O930" s="30" t="s">
        <v>467</v>
      </c>
    </row>
    <row collapsed="false" customFormat="false" customHeight="false" hidden="false" ht="12.1" outlineLevel="0" r="931">
      <c r="A931" s="20" t="n">
        <v>46076.639930556</v>
      </c>
      <c r="B931" s="16" t="s">
        <v>17</v>
      </c>
      <c r="C931" s="16" t="s">
        <v>366</v>
      </c>
      <c r="D931" s="16" t="s">
        <v>240</v>
      </c>
      <c r="E931" s="16" t="s">
        <v>18</v>
      </c>
      <c r="F931" s="16" t="s">
        <v>20</v>
      </c>
      <c r="G931" s="7" t="n">
        <v>4</v>
      </c>
      <c r="H931" s="6" t="n">
        <v>314.02</v>
      </c>
      <c r="I931" s="6" t="n">
        <v>-1256.08</v>
      </c>
      <c r="J931" s="6" t="n">
        <v>-0</v>
      </c>
      <c r="K931" s="6" t="n">
        <v>-0.76</v>
      </c>
      <c r="L931" s="6" t="n">
        <v>-0</v>
      </c>
      <c r="M931" s="6" t="s">
        <f>=I931+J931+K931+L931</f>
      </c>
      <c r="N931" s="16"/>
      <c r="O931" s="16" t="s">
        <v>467</v>
      </c>
    </row>
    <row collapsed="false" customFormat="false" customHeight="false" hidden="false" ht="12.1" outlineLevel="0" r="932">
      <c r="A932" s="20" t="n">
        <v>46076.767199074</v>
      </c>
      <c r="B932" s="16" t="s">
        <v>69</v>
      </c>
      <c r="C932" s="16" t="s">
        <v>472</v>
      </c>
      <c r="D932" s="16" t="s">
        <v>240</v>
      </c>
      <c r="E932" s="16" t="s">
        <v>62</v>
      </c>
      <c r="F932" s="16" t="s">
        <v>20</v>
      </c>
      <c r="G932" s="7" t="n">
        <v>8</v>
      </c>
      <c r="H932" s="6" t="n">
        <v>1.1801</v>
      </c>
      <c r="I932" s="6" t="n">
        <v>-9.44</v>
      </c>
      <c r="J932" s="6" t="n">
        <v>-0</v>
      </c>
      <c r="K932" s="6" t="n">
        <v>-0</v>
      </c>
      <c r="L932" s="6" t="n">
        <v>-0</v>
      </c>
      <c r="M932" s="6" t="s">
        <f>=I932+J932+K932+L932</f>
      </c>
      <c r="N932" s="16"/>
      <c r="O932" s="16" t="s">
        <v>471</v>
      </c>
    </row>
    <row collapsed="false" customFormat="false" customHeight="false" hidden="false" ht="12.1" outlineLevel="0" r="933">
      <c r="A933" s="21" t="n">
        <v>46077.459814815</v>
      </c>
      <c r="B933" s="22" t="s">
        <v>363</v>
      </c>
      <c r="C933" s="22" t="s">
        <v>165</v>
      </c>
      <c r="D933" s="22" t="s">
        <v>363</v>
      </c>
      <c r="E933" s="22" t="s">
        <v>363</v>
      </c>
      <c r="F933" s="22" t="s">
        <v>20</v>
      </c>
      <c r="G933" s="23" t="n">
        <v>1</v>
      </c>
      <c r="H933" s="24" t="n">
        <v>1200</v>
      </c>
      <c r="I933" s="24" t="n">
        <v>1200</v>
      </c>
      <c r="J933" s="24" t="n">
        <v>0</v>
      </c>
      <c r="K933" s="24" t="n">
        <v>-0</v>
      </c>
      <c r="L933" s="24" t="n">
        <v>-0</v>
      </c>
      <c r="M933" s="6" t="s">
        <f>=I933+J933+K933+L933</f>
      </c>
      <c r="N933" s="22"/>
      <c r="O933" s="22" t="s">
        <v>508</v>
      </c>
    </row>
    <row collapsed="false" customFormat="false" customHeight="false" hidden="false" ht="12.1" outlineLevel="0" r="934">
      <c r="A934" s="20" t="n">
        <v>46077.464386574</v>
      </c>
      <c r="B934" s="16" t="s">
        <v>326</v>
      </c>
      <c r="C934" s="16" t="s">
        <v>509</v>
      </c>
      <c r="D934" s="16" t="s">
        <v>240</v>
      </c>
      <c r="E934" s="16" t="s">
        <v>18</v>
      </c>
      <c r="F934" s="16" t="s">
        <v>20</v>
      </c>
      <c r="G934" s="7" t="n">
        <v>10</v>
      </c>
      <c r="H934" s="6" t="n">
        <v>111.88</v>
      </c>
      <c r="I934" s="6" t="n">
        <v>-1118.8</v>
      </c>
      <c r="J934" s="6" t="n">
        <v>-0</v>
      </c>
      <c r="K934" s="6" t="n">
        <v>-2.69</v>
      </c>
      <c r="L934" s="6" t="n">
        <v>-0</v>
      </c>
      <c r="M934" s="6" t="s">
        <f>=I934+J934+K934+L934</f>
      </c>
      <c r="N934" s="16"/>
      <c r="O934" s="16" t="s">
        <v>508</v>
      </c>
    </row>
    <row collapsed="false" customFormat="false" customHeight="false" hidden="false" ht="12.1" outlineLevel="0" r="935">
      <c r="A935" s="20" t="n">
        <v>46077.514548611</v>
      </c>
      <c r="B935" s="16" t="s">
        <v>69</v>
      </c>
      <c r="C935" s="16" t="s">
        <v>472</v>
      </c>
      <c r="D935" s="16" t="s">
        <v>240</v>
      </c>
      <c r="E935" s="16" t="s">
        <v>62</v>
      </c>
      <c r="F935" s="16" t="s">
        <v>20</v>
      </c>
      <c r="G935" s="7" t="n">
        <v>3</v>
      </c>
      <c r="H935" s="6" t="n">
        <v>1.1795</v>
      </c>
      <c r="I935" s="6" t="n">
        <v>-3.54</v>
      </c>
      <c r="J935" s="6" t="n">
        <v>-0</v>
      </c>
      <c r="K935" s="6" t="n">
        <v>-0</v>
      </c>
      <c r="L935" s="6" t="n">
        <v>-0</v>
      </c>
      <c r="M935" s="6" t="s">
        <f>=I935+J935+K935+L935</f>
      </c>
      <c r="N935" s="16"/>
      <c r="O935" s="16" t="s">
        <v>471</v>
      </c>
    </row>
    <row collapsed="false" customFormat="false" customHeight="false" hidden="false" ht="12.1" outlineLevel="0" r="936">
      <c r="A936" s="20" t="n">
        <v>46077.602291667</v>
      </c>
      <c r="B936" s="16" t="s">
        <v>69</v>
      </c>
      <c r="C936" s="16" t="s">
        <v>472</v>
      </c>
      <c r="D936" s="16" t="s">
        <v>240</v>
      </c>
      <c r="E936" s="16" t="s">
        <v>62</v>
      </c>
      <c r="F936" s="16" t="s">
        <v>20</v>
      </c>
      <c r="G936" s="7" t="n">
        <v>14</v>
      </c>
      <c r="H936" s="6" t="n">
        <v>1.1794</v>
      </c>
      <c r="I936" s="6" t="n">
        <v>-16.51</v>
      </c>
      <c r="J936" s="6" t="n">
        <v>-0</v>
      </c>
      <c r="K936" s="6" t="n">
        <v>-0</v>
      </c>
      <c r="L936" s="6" t="n">
        <v>-0</v>
      </c>
      <c r="M936" s="6" t="s">
        <f>=I936+J936+K936+L936</f>
      </c>
      <c r="N936" s="16"/>
      <c r="O936" s="16" t="s">
        <v>471</v>
      </c>
    </row>
    <row collapsed="false" customFormat="false" customHeight="false" hidden="false" ht="12.1" outlineLevel="0" r="937">
      <c r="A937" s="21" t="n">
        <v>46077.901006944</v>
      </c>
      <c r="B937" s="22" t="s">
        <v>363</v>
      </c>
      <c r="C937" s="22" t="s">
        <v>165</v>
      </c>
      <c r="D937" s="22" t="s">
        <v>363</v>
      </c>
      <c r="E937" s="22" t="s">
        <v>363</v>
      </c>
      <c r="F937" s="22" t="s">
        <v>20</v>
      </c>
      <c r="G937" s="23" t="n">
        <v>1</v>
      </c>
      <c r="H937" s="24" t="n">
        <v>22610.68</v>
      </c>
      <c r="I937" s="24" t="n">
        <v>22610.68</v>
      </c>
      <c r="J937" s="24" t="n">
        <v>0</v>
      </c>
      <c r="K937" s="24" t="n">
        <v>-0</v>
      </c>
      <c r="L937" s="24" t="n">
        <v>-0</v>
      </c>
      <c r="M937" s="6" t="s">
        <f>=I937+J937+K937+L937</f>
      </c>
      <c r="N937" s="22"/>
      <c r="O937" s="22" t="s">
        <v>508</v>
      </c>
    </row>
    <row collapsed="false" customFormat="false" customHeight="false" hidden="false" ht="12.1" outlineLevel="0" r="938">
      <c r="A938" s="20" t="n">
        <v>46077.901423611</v>
      </c>
      <c r="B938" s="16" t="s">
        <v>55</v>
      </c>
      <c r="C938" s="16" t="s">
        <v>368</v>
      </c>
      <c r="D938" s="16" t="s">
        <v>240</v>
      </c>
      <c r="E938" s="16" t="s">
        <v>18</v>
      </c>
      <c r="F938" s="16" t="s">
        <v>20</v>
      </c>
      <c r="G938" s="7" t="n">
        <v>100</v>
      </c>
      <c r="H938" s="6" t="n">
        <v>3.3185</v>
      </c>
      <c r="I938" s="6" t="n">
        <v>-331.85</v>
      </c>
      <c r="J938" s="6" t="n">
        <v>-0</v>
      </c>
      <c r="K938" s="6" t="n">
        <v>-0.8</v>
      </c>
      <c r="L938" s="6" t="n">
        <v>-0</v>
      </c>
      <c r="M938" s="6" t="s">
        <f>=I938+J938+K938+L938</f>
      </c>
      <c r="N938" s="16"/>
      <c r="O938" s="16" t="s">
        <v>508</v>
      </c>
    </row>
    <row collapsed="false" customFormat="false" customHeight="false" hidden="false" ht="12.1" outlineLevel="0" r="939">
      <c r="A939" s="20" t="n">
        <v>46077.910671296</v>
      </c>
      <c r="B939" s="16" t="s">
        <v>55</v>
      </c>
      <c r="C939" s="16" t="s">
        <v>368</v>
      </c>
      <c r="D939" s="16" t="s">
        <v>240</v>
      </c>
      <c r="E939" s="16" t="s">
        <v>18</v>
      </c>
      <c r="F939" s="16" t="s">
        <v>20</v>
      </c>
      <c r="G939" s="7" t="n">
        <v>5000</v>
      </c>
      <c r="H939" s="6" t="n">
        <v>3.321</v>
      </c>
      <c r="I939" s="6" t="n">
        <v>-16605</v>
      </c>
      <c r="J939" s="6" t="n">
        <v>-0</v>
      </c>
      <c r="K939" s="6" t="n">
        <v>-39.85</v>
      </c>
      <c r="L939" s="6" t="n">
        <v>-0</v>
      </c>
      <c r="M939" s="6" t="s">
        <f>=I939+J939+K939+L939</f>
      </c>
      <c r="N939" s="16"/>
      <c r="O939" s="16" t="s">
        <v>508</v>
      </c>
    </row>
    <row collapsed="false" customFormat="false" customHeight="false" hidden="false" ht="12.1" outlineLevel="0" r="940">
      <c r="A940" s="20" t="n">
        <v>46077.96943287</v>
      </c>
      <c r="B940" s="16" t="s">
        <v>326</v>
      </c>
      <c r="C940" s="16" t="s">
        <v>509</v>
      </c>
      <c r="D940" s="16" t="s">
        <v>240</v>
      </c>
      <c r="E940" s="16" t="s">
        <v>18</v>
      </c>
      <c r="F940" s="16" t="s">
        <v>20</v>
      </c>
      <c r="G940" s="7" t="n">
        <v>20</v>
      </c>
      <c r="H940" s="6" t="n">
        <v>109.84</v>
      </c>
      <c r="I940" s="6" t="n">
        <v>-2196.8</v>
      </c>
      <c r="J940" s="6" t="n">
        <v>-0</v>
      </c>
      <c r="K940" s="6" t="n">
        <v>-5.27</v>
      </c>
      <c r="L940" s="6" t="n">
        <v>-0</v>
      </c>
      <c r="M940" s="6" t="s">
        <f>=I940+J940+K940+L940</f>
      </c>
      <c r="N940" s="16"/>
      <c r="O940" s="16" t="s">
        <v>508</v>
      </c>
    </row>
    <row collapsed="false" customFormat="false" customHeight="false" hidden="false" ht="12.1" outlineLevel="0" r="941">
      <c r="A941" s="20" t="n">
        <v>46078.292800926</v>
      </c>
      <c r="B941" s="16" t="s">
        <v>280</v>
      </c>
      <c r="C941" s="16" t="s">
        <v>417</v>
      </c>
      <c r="D941" s="16" t="s">
        <v>240</v>
      </c>
      <c r="E941" s="16" t="s">
        <v>18</v>
      </c>
      <c r="F941" s="16" t="s">
        <v>20</v>
      </c>
      <c r="G941" s="7" t="n">
        <v>2</v>
      </c>
      <c r="H941" s="6" t="n">
        <v>1420.2</v>
      </c>
      <c r="I941" s="6" t="n">
        <v>-2840.4</v>
      </c>
      <c r="J941" s="6" t="n">
        <v>-0</v>
      </c>
      <c r="K941" s="6" t="n">
        <v>-6.82</v>
      </c>
      <c r="L941" s="6" t="n">
        <v>-0</v>
      </c>
      <c r="M941" s="6" t="s">
        <f>=I941+J941+K941+L941</f>
      </c>
      <c r="N941" s="16"/>
      <c r="O941" s="16" t="s">
        <v>508</v>
      </c>
    </row>
    <row collapsed="false" customFormat="false" customHeight="false" hidden="false" ht="12.1" outlineLevel="0" r="942">
      <c r="A942" s="20" t="n">
        <v>46078.519074074</v>
      </c>
      <c r="B942" s="16" t="s">
        <v>69</v>
      </c>
      <c r="C942" s="16" t="s">
        <v>472</v>
      </c>
      <c r="D942" s="16" t="s">
        <v>240</v>
      </c>
      <c r="E942" s="16" t="s">
        <v>62</v>
      </c>
      <c r="F942" s="16" t="s">
        <v>20</v>
      </c>
      <c r="G942" s="7" t="n">
        <v>12</v>
      </c>
      <c r="H942" s="6" t="n">
        <v>1.1801</v>
      </c>
      <c r="I942" s="6" t="n">
        <v>-14.16</v>
      </c>
      <c r="J942" s="6" t="n">
        <v>-0</v>
      </c>
      <c r="K942" s="6" t="n">
        <v>-0</v>
      </c>
      <c r="L942" s="6" t="n">
        <v>-0</v>
      </c>
      <c r="M942" s="6" t="s">
        <f>=I942+J942+K942+L942</f>
      </c>
      <c r="N942" s="16"/>
      <c r="O942" s="16" t="s">
        <v>471</v>
      </c>
    </row>
    <row collapsed="false" customFormat="false" customHeight="false" hidden="false" ht="12.1" outlineLevel="0" r="943">
      <c r="A943" s="20" t="n">
        <v>46078.922789352</v>
      </c>
      <c r="B943" s="16" t="s">
        <v>27</v>
      </c>
      <c r="C943" s="16" t="s">
        <v>431</v>
      </c>
      <c r="D943" s="16" t="s">
        <v>240</v>
      </c>
      <c r="E943" s="16" t="s">
        <v>18</v>
      </c>
      <c r="F943" s="16" t="s">
        <v>20</v>
      </c>
      <c r="G943" s="7" t="n">
        <v>5</v>
      </c>
      <c r="H943" s="6" t="n">
        <v>120.42</v>
      </c>
      <c r="I943" s="6" t="n">
        <v>-602.1</v>
      </c>
      <c r="J943" s="6" t="n">
        <v>-0</v>
      </c>
      <c r="K943" s="6" t="n">
        <v>-1.45</v>
      </c>
      <c r="L943" s="6" t="n">
        <v>-0</v>
      </c>
      <c r="M943" s="6" t="s">
        <f>=I943+J943+K943+L943</f>
      </c>
      <c r="N943" s="16"/>
      <c r="O943" s="16" t="s">
        <v>508</v>
      </c>
    </row>
    <row collapsed="false" customFormat="false" customHeight="false" hidden="false" ht="12.1" outlineLevel="0" r="944">
      <c r="A944" s="20" t="n">
        <v>46079.766458333</v>
      </c>
      <c r="B944" s="16" t="s">
        <v>69</v>
      </c>
      <c r="C944" s="16" t="s">
        <v>472</v>
      </c>
      <c r="D944" s="16" t="s">
        <v>240</v>
      </c>
      <c r="E944" s="16" t="s">
        <v>62</v>
      </c>
      <c r="F944" s="16" t="s">
        <v>20</v>
      </c>
      <c r="G944" s="7" t="n">
        <v>8</v>
      </c>
      <c r="H944" s="6" t="n">
        <v>1.181</v>
      </c>
      <c r="I944" s="6" t="n">
        <v>-9.45</v>
      </c>
      <c r="J944" s="6" t="n">
        <v>-0</v>
      </c>
      <c r="K944" s="6" t="n">
        <v>-0</v>
      </c>
      <c r="L944" s="6" t="n">
        <v>-0</v>
      </c>
      <c r="M944" s="6" t="s">
        <f>=I944+J944+K944+L944</f>
      </c>
      <c r="N944" s="16"/>
      <c r="O944" s="16" t="s">
        <v>471</v>
      </c>
    </row>
    <row collapsed="false" customFormat="false" customHeight="false" hidden="false" ht="12.1" outlineLevel="0" r="945">
      <c r="A945" s="29" t="n">
        <v>46080.769849537</v>
      </c>
      <c r="B945" s="30" t="s">
        <v>55</v>
      </c>
      <c r="C945" s="30" t="s">
        <v>368</v>
      </c>
      <c r="D945" s="30" t="s">
        <v>241</v>
      </c>
      <c r="E945" s="30" t="s">
        <v>18</v>
      </c>
      <c r="F945" s="30" t="s">
        <v>20</v>
      </c>
      <c r="G945" s="31" t="n">
        <v>-5000</v>
      </c>
      <c r="H945" s="32" t="n">
        <v>3.263</v>
      </c>
      <c r="I945" s="32" t="n">
        <v>16315</v>
      </c>
      <c r="J945" s="32" t="n">
        <v>0</v>
      </c>
      <c r="K945" s="32" t="n">
        <v>-39.16</v>
      </c>
      <c r="L945" s="32" t="n">
        <v>-0</v>
      </c>
      <c r="M945" s="6" t="s">
        <f>=I945+J945+K945+L945</f>
      </c>
      <c r="N945" s="30"/>
      <c r="O945" s="30" t="s">
        <v>508</v>
      </c>
    </row>
    <row collapsed="false" customFormat="false" customHeight="false" hidden="false" ht="12.1" outlineLevel="0" r="946">
      <c r="A946" s="20" t="n">
        <v>46080.815324074</v>
      </c>
      <c r="B946" s="16" t="s">
        <v>55</v>
      </c>
      <c r="C946" s="16" t="s">
        <v>368</v>
      </c>
      <c r="D946" s="16" t="s">
        <v>240</v>
      </c>
      <c r="E946" s="16" t="s">
        <v>18</v>
      </c>
      <c r="F946" s="16" t="s">
        <v>20</v>
      </c>
      <c r="G946" s="7" t="n">
        <v>300</v>
      </c>
      <c r="H946" s="6" t="n">
        <v>3.2675</v>
      </c>
      <c r="I946" s="6" t="n">
        <v>-980.25</v>
      </c>
      <c r="J946" s="6" t="n">
        <v>-0</v>
      </c>
      <c r="K946" s="6" t="n">
        <v>-2.35</v>
      </c>
      <c r="L946" s="6" t="n">
        <v>-0</v>
      </c>
      <c r="M946" s="6" t="s">
        <f>=I946+J946+K946+L946</f>
      </c>
      <c r="N946" s="16"/>
      <c r="O946" s="16" t="s">
        <v>508</v>
      </c>
    </row>
    <row collapsed="false" customFormat="false" customHeight="false" hidden="false" ht="12.1" outlineLevel="0" r="947">
      <c r="A947" s="20" t="n">
        <v>46080.815324074</v>
      </c>
      <c r="B947" s="16" t="s">
        <v>55</v>
      </c>
      <c r="C947" s="16" t="s">
        <v>368</v>
      </c>
      <c r="D947" s="16" t="s">
        <v>240</v>
      </c>
      <c r="E947" s="16" t="s">
        <v>18</v>
      </c>
      <c r="F947" s="16" t="s">
        <v>20</v>
      </c>
      <c r="G947" s="7" t="n">
        <v>800</v>
      </c>
      <c r="H947" s="6" t="n">
        <v>3.2675</v>
      </c>
      <c r="I947" s="6" t="n">
        <v>-2614</v>
      </c>
      <c r="J947" s="6" t="n">
        <v>-0</v>
      </c>
      <c r="K947" s="6" t="n">
        <v>-6.27</v>
      </c>
      <c r="L947" s="6" t="n">
        <v>-0</v>
      </c>
      <c r="M947" s="6" t="s">
        <f>=I947+J947+K947+L947</f>
      </c>
      <c r="N947" s="16"/>
      <c r="O947" s="16" t="s">
        <v>508</v>
      </c>
    </row>
    <row collapsed="false" customFormat="false" customHeight="false" hidden="false" ht="12.1" outlineLevel="0" r="948">
      <c r="A948" s="20" t="n">
        <v>46080.816284722</v>
      </c>
      <c r="B948" s="16" t="s">
        <v>27</v>
      </c>
      <c r="C948" s="16" t="s">
        <v>431</v>
      </c>
      <c r="D948" s="16" t="s">
        <v>240</v>
      </c>
      <c r="E948" s="16" t="s">
        <v>18</v>
      </c>
      <c r="F948" s="16" t="s">
        <v>20</v>
      </c>
      <c r="G948" s="7" t="n">
        <v>28</v>
      </c>
      <c r="H948" s="6" t="n">
        <v>121</v>
      </c>
      <c r="I948" s="6" t="n">
        <v>-3388</v>
      </c>
      <c r="J948" s="6" t="n">
        <v>-0</v>
      </c>
      <c r="K948" s="6" t="n">
        <v>-8.13</v>
      </c>
      <c r="L948" s="6" t="n">
        <v>-0</v>
      </c>
      <c r="M948" s="6" t="s">
        <f>=I948+J948+K948+L948</f>
      </c>
      <c r="N948" s="16"/>
      <c r="O948" s="16" t="s">
        <v>508</v>
      </c>
    </row>
    <row collapsed="false" customFormat="false" customHeight="false" hidden="false" ht="12.1" outlineLevel="0" r="949">
      <c r="A949" s="20" t="n">
        <v>46080.821388889</v>
      </c>
      <c r="B949" s="16" t="s">
        <v>31</v>
      </c>
      <c r="C949" s="16" t="s">
        <v>404</v>
      </c>
      <c r="D949" s="16" t="s">
        <v>240</v>
      </c>
      <c r="E949" s="16" t="s">
        <v>18</v>
      </c>
      <c r="F949" s="16" t="s">
        <v>20</v>
      </c>
      <c r="G949" s="7" t="n">
        <v>20</v>
      </c>
      <c r="H949" s="6" t="n">
        <v>183.93</v>
      </c>
      <c r="I949" s="6" t="n">
        <v>-3678.6</v>
      </c>
      <c r="J949" s="6" t="n">
        <v>-0</v>
      </c>
      <c r="K949" s="6" t="n">
        <v>-8.83</v>
      </c>
      <c r="L949" s="6" t="n">
        <v>-0</v>
      </c>
      <c r="M949" s="6" t="s">
        <f>=I949+J949+K949+L949</f>
      </c>
      <c r="N949" s="16"/>
      <c r="O949" s="16" t="s">
        <v>508</v>
      </c>
    </row>
    <row collapsed="false" customFormat="false" customHeight="false" hidden="false" ht="12.1" outlineLevel="0" r="950">
      <c r="A950" s="20" t="n">
        <v>46080.821655093</v>
      </c>
      <c r="B950" s="16" t="s">
        <v>280</v>
      </c>
      <c r="C950" s="16" t="s">
        <v>417</v>
      </c>
      <c r="D950" s="16" t="s">
        <v>240</v>
      </c>
      <c r="E950" s="16" t="s">
        <v>18</v>
      </c>
      <c r="F950" s="16" t="s">
        <v>20</v>
      </c>
      <c r="G950" s="7" t="n">
        <v>1</v>
      </c>
      <c r="H950" s="6" t="n">
        <v>1426.4</v>
      </c>
      <c r="I950" s="6" t="n">
        <v>-1426.4</v>
      </c>
      <c r="J950" s="6" t="n">
        <v>-0</v>
      </c>
      <c r="K950" s="6" t="n">
        <v>-3.42</v>
      </c>
      <c r="L950" s="6" t="n">
        <v>-0</v>
      </c>
      <c r="M950" s="6" t="s">
        <f>=I950+J950+K950+L950</f>
      </c>
      <c r="N950" s="16"/>
      <c r="O950" s="16" t="s">
        <v>508</v>
      </c>
    </row>
    <row collapsed="false" customFormat="false" customHeight="false" hidden="false" ht="12.1" outlineLevel="0" r="951">
      <c r="A951" s="21" t="n">
        <v>46081</v>
      </c>
      <c r="B951" s="22" t="s">
        <v>363</v>
      </c>
      <c r="C951" s="22" t="s">
        <v>124</v>
      </c>
      <c r="D951" s="22" t="s">
        <v>363</v>
      </c>
      <c r="E951" s="22" t="s">
        <v>363</v>
      </c>
      <c r="F951" s="22" t="s">
        <v>20</v>
      </c>
      <c r="G951" s="23" t="n">
        <v>1</v>
      </c>
      <c r="H951" s="24" t="n">
        <v>3010</v>
      </c>
      <c r="I951" s="24" t="n">
        <v>3010</v>
      </c>
      <c r="J951" s="24" t="n">
        <v>0</v>
      </c>
      <c r="K951" s="24" t="n">
        <v>-0</v>
      </c>
      <c r="L951" s="24" t="n">
        <v>-0</v>
      </c>
      <c r="M951" s="6" t="s">
        <f>=I951+J951+K951+L951</f>
      </c>
      <c r="N951" s="22"/>
      <c r="O951" s="22" t="s">
        <v>467</v>
      </c>
    </row>
    <row collapsed="false" customFormat="false" customHeight="false" hidden="false" ht="12.1" outlineLevel="0" r="952">
      <c r="A952" s="20" t="n">
        <v>46081.416666667</v>
      </c>
      <c r="B952" s="16" t="s">
        <v>259</v>
      </c>
      <c r="C952" s="16" t="s">
        <v>389</v>
      </c>
      <c r="D952" s="16" t="s">
        <v>240</v>
      </c>
      <c r="E952" s="16" t="s">
        <v>18</v>
      </c>
      <c r="F952" s="16" t="s">
        <v>20</v>
      </c>
      <c r="G952" s="7" t="n">
        <v>47</v>
      </c>
      <c r="H952" s="6" t="n">
        <v>86.9</v>
      </c>
      <c r="I952" s="6" t="n">
        <v>-4084.3</v>
      </c>
      <c r="J952" s="6" t="n">
        <v>-0</v>
      </c>
      <c r="K952" s="6" t="n">
        <v>-9.8</v>
      </c>
      <c r="L952" s="6" t="n">
        <v>-0</v>
      </c>
      <c r="M952" s="6" t="s">
        <f>=I952+J952+K952+L952</f>
      </c>
      <c r="N952" s="16"/>
      <c r="O952" s="16" t="s">
        <v>508</v>
      </c>
    </row>
    <row collapsed="false" customFormat="false" customHeight="false" hidden="false" ht="12.1" outlineLevel="0" r="953">
      <c r="A953" s="20" t="n">
        <v>46081.753738426</v>
      </c>
      <c r="B953" s="16" t="s">
        <v>17</v>
      </c>
      <c r="C953" s="16" t="s">
        <v>366</v>
      </c>
      <c r="D953" s="16" t="s">
        <v>240</v>
      </c>
      <c r="E953" s="16" t="s">
        <v>18</v>
      </c>
      <c r="F953" s="16" t="s">
        <v>20</v>
      </c>
      <c r="G953" s="7" t="n">
        <v>2</v>
      </c>
      <c r="H953" s="6" t="n">
        <v>314.17</v>
      </c>
      <c r="I953" s="6" t="n">
        <v>-628.34</v>
      </c>
      <c r="J953" s="6" t="n">
        <v>-0</v>
      </c>
      <c r="K953" s="6" t="n">
        <v>-0.38</v>
      </c>
      <c r="L953" s="6" t="n">
        <v>-0</v>
      </c>
      <c r="M953" s="6" t="s">
        <f>=I953+J953+K953+L953</f>
      </c>
      <c r="N953" s="16"/>
      <c r="O953" s="16" t="s">
        <v>467</v>
      </c>
    </row>
    <row collapsed="false" customFormat="false" customHeight="false" hidden="false" ht="12.1" outlineLevel="0" r="954">
      <c r="A954" s="20" t="n">
        <v>46081.753981481</v>
      </c>
      <c r="B954" s="16" t="s">
        <v>17</v>
      </c>
      <c r="C954" s="16" t="s">
        <v>366</v>
      </c>
      <c r="D954" s="16" t="s">
        <v>240</v>
      </c>
      <c r="E954" s="16" t="s">
        <v>18</v>
      </c>
      <c r="F954" s="16" t="s">
        <v>20</v>
      </c>
      <c r="G954" s="7" t="n">
        <v>8</v>
      </c>
      <c r="H954" s="6" t="n">
        <v>314.17</v>
      </c>
      <c r="I954" s="6" t="n">
        <v>-2513.36</v>
      </c>
      <c r="J954" s="6" t="n">
        <v>-0</v>
      </c>
      <c r="K954" s="6" t="n">
        <v>-1.51</v>
      </c>
      <c r="L954" s="6" t="n">
        <v>-0</v>
      </c>
      <c r="M954" s="6" t="s">
        <f>=I954+J954+K954+L954</f>
      </c>
      <c r="N954" s="16"/>
      <c r="O954" s="16" t="s">
        <v>467</v>
      </c>
    </row>
    <row collapsed="false" customFormat="false" customHeight="false" hidden="false" ht="12.1" outlineLevel="0" r="955">
      <c r="A955" s="21" t="n">
        <v>46082</v>
      </c>
      <c r="B955" s="22" t="s">
        <v>363</v>
      </c>
      <c r="C955" s="22" t="s">
        <v>124</v>
      </c>
      <c r="D955" s="22" t="s">
        <v>363</v>
      </c>
      <c r="E955" s="22" t="s">
        <v>363</v>
      </c>
      <c r="F955" s="22" t="s">
        <v>20</v>
      </c>
      <c r="G955" s="23" t="n">
        <v>1</v>
      </c>
      <c r="H955" s="24" t="n">
        <v>2242</v>
      </c>
      <c r="I955" s="24" t="n">
        <v>2242</v>
      </c>
      <c r="J955" s="24" t="n">
        <v>0</v>
      </c>
      <c r="K955" s="24" t="n">
        <v>-0</v>
      </c>
      <c r="L955" s="24" t="n">
        <v>-0</v>
      </c>
      <c r="M955" s="6" t="s">
        <f>=I955+J955+K955+L955</f>
      </c>
      <c r="N955" s="22"/>
      <c r="O955" s="22" t="s">
        <v>467</v>
      </c>
    </row>
    <row collapsed="false" customFormat="false" customHeight="false" hidden="false" ht="12.1" outlineLevel="0" r="956">
      <c r="A956" s="20" t="n">
        <v>46082.435138889</v>
      </c>
      <c r="B956" s="16" t="s">
        <v>17</v>
      </c>
      <c r="C956" s="16" t="s">
        <v>366</v>
      </c>
      <c r="D956" s="16" t="s">
        <v>240</v>
      </c>
      <c r="E956" s="16" t="s">
        <v>18</v>
      </c>
      <c r="F956" s="16" t="s">
        <v>20</v>
      </c>
      <c r="G956" s="7" t="n">
        <v>7</v>
      </c>
      <c r="H956" s="6" t="n">
        <v>315.13</v>
      </c>
      <c r="I956" s="6" t="n">
        <v>-2205.91</v>
      </c>
      <c r="J956" s="6" t="n">
        <v>-0</v>
      </c>
      <c r="K956" s="6" t="n">
        <v>-1.32</v>
      </c>
      <c r="L956" s="6" t="n">
        <v>-0</v>
      </c>
      <c r="M956" s="6" t="s">
        <f>=I956+J956+K956+L956</f>
      </c>
      <c r="N956" s="16"/>
      <c r="O956" s="16" t="s">
        <v>467</v>
      </c>
    </row>
    <row collapsed="false" customFormat="false" customHeight="false" hidden="false" ht="12.1" outlineLevel="0" r="957">
      <c r="A957" s="20" t="n">
        <v>46083.53599537</v>
      </c>
      <c r="B957" s="16" t="s">
        <v>69</v>
      </c>
      <c r="C957" s="16" t="s">
        <v>472</v>
      </c>
      <c r="D957" s="16" t="s">
        <v>240</v>
      </c>
      <c r="E957" s="16" t="s">
        <v>62</v>
      </c>
      <c r="F957" s="16" t="s">
        <v>20</v>
      </c>
      <c r="G957" s="7" t="n">
        <v>26</v>
      </c>
      <c r="H957" s="6" t="n">
        <v>1.1826</v>
      </c>
      <c r="I957" s="6" t="n">
        <v>-30.75</v>
      </c>
      <c r="J957" s="6" t="n">
        <v>-0</v>
      </c>
      <c r="K957" s="6" t="n">
        <v>-0</v>
      </c>
      <c r="L957" s="6" t="n">
        <v>-0</v>
      </c>
      <c r="M957" s="6" t="s">
        <f>=I957+J957+K957+L957</f>
      </c>
      <c r="N957" s="16"/>
      <c r="O957" s="16" t="s">
        <v>471</v>
      </c>
    </row>
    <row collapsed="false" customFormat="false" customHeight="false" hidden="false" ht="12.1" outlineLevel="0" r="958">
      <c r="A958" s="21" t="n">
        <v>46083.731458333</v>
      </c>
      <c r="B958" s="22" t="s">
        <v>363</v>
      </c>
      <c r="C958" s="22" t="s">
        <v>165</v>
      </c>
      <c r="D958" s="22" t="s">
        <v>363</v>
      </c>
      <c r="E958" s="22" t="s">
        <v>363</v>
      </c>
      <c r="F958" s="22" t="s">
        <v>20</v>
      </c>
      <c r="G958" s="23" t="n">
        <v>1</v>
      </c>
      <c r="H958" s="24" t="n">
        <v>200</v>
      </c>
      <c r="I958" s="24" t="n">
        <v>200</v>
      </c>
      <c r="J958" s="24" t="n">
        <v>0</v>
      </c>
      <c r="K958" s="24" t="n">
        <v>-0</v>
      </c>
      <c r="L958" s="24" t="n">
        <v>-0</v>
      </c>
      <c r="M958" s="6" t="s">
        <f>=I958+J958+K958+L958</f>
      </c>
      <c r="N958" s="22"/>
      <c r="O958" s="22" t="s">
        <v>471</v>
      </c>
    </row>
    <row collapsed="false" customFormat="false" customHeight="false" hidden="false" ht="12.1" outlineLevel="0" r="959">
      <c r="A959" s="20" t="n">
        <v>46083.76462963</v>
      </c>
      <c r="B959" s="16" t="s">
        <v>69</v>
      </c>
      <c r="C959" s="16" t="s">
        <v>472</v>
      </c>
      <c r="D959" s="16" t="s">
        <v>240</v>
      </c>
      <c r="E959" s="16" t="s">
        <v>62</v>
      </c>
      <c r="F959" s="16" t="s">
        <v>20</v>
      </c>
      <c r="G959" s="7" t="n">
        <v>174</v>
      </c>
      <c r="H959" s="6" t="n">
        <v>1.1824</v>
      </c>
      <c r="I959" s="6" t="n">
        <v>-205.74</v>
      </c>
      <c r="J959" s="6" t="n">
        <v>-0</v>
      </c>
      <c r="K959" s="6" t="n">
        <v>-0</v>
      </c>
      <c r="L959" s="6" t="n">
        <v>-0</v>
      </c>
      <c r="M959" s="6" t="s">
        <f>=I959+J959+K959+L959</f>
      </c>
      <c r="N959" s="16"/>
      <c r="O959" s="16" t="s">
        <v>471</v>
      </c>
    </row>
    <row collapsed="false" customFormat="false" customHeight="false" hidden="false" ht="12.1" outlineLevel="0" r="960">
      <c r="A960" s="21" t="n">
        <v>46083.775428241</v>
      </c>
      <c r="B960" s="22" t="s">
        <v>363</v>
      </c>
      <c r="C960" s="22" t="s">
        <v>165</v>
      </c>
      <c r="D960" s="22" t="s">
        <v>363</v>
      </c>
      <c r="E960" s="22" t="s">
        <v>363</v>
      </c>
      <c r="F960" s="22" t="s">
        <v>20</v>
      </c>
      <c r="G960" s="23" t="n">
        <v>1</v>
      </c>
      <c r="H960" s="24" t="n">
        <v>2000</v>
      </c>
      <c r="I960" s="24" t="n">
        <v>2000</v>
      </c>
      <c r="J960" s="24" t="n">
        <v>0</v>
      </c>
      <c r="K960" s="24" t="n">
        <v>-0</v>
      </c>
      <c r="L960" s="24" t="n">
        <v>-0</v>
      </c>
      <c r="M960" s="6" t="s">
        <f>=I960+J960+K960+L960</f>
      </c>
      <c r="N960" s="22"/>
      <c r="O960" s="22" t="s">
        <v>508</v>
      </c>
    </row>
    <row collapsed="false" customFormat="false" customHeight="false" hidden="false" ht="12.1" outlineLevel="0" r="961">
      <c r="A961" s="20" t="n">
        <v>46083.776041667</v>
      </c>
      <c r="B961" s="16" t="s">
        <v>51</v>
      </c>
      <c r="C961" s="16" t="s">
        <v>412</v>
      </c>
      <c r="D961" s="16" t="s">
        <v>240</v>
      </c>
      <c r="E961" s="16" t="s">
        <v>18</v>
      </c>
      <c r="F961" s="16" t="s">
        <v>20</v>
      </c>
      <c r="G961" s="7" t="n">
        <v>40</v>
      </c>
      <c r="H961" s="6" t="n">
        <v>46.595</v>
      </c>
      <c r="I961" s="6" t="n">
        <v>-1863.8</v>
      </c>
      <c r="J961" s="6" t="n">
        <v>-0</v>
      </c>
      <c r="K961" s="6" t="n">
        <v>-4.47</v>
      </c>
      <c r="L961" s="6" t="n">
        <v>-0</v>
      </c>
      <c r="M961" s="6" t="s">
        <f>=I961+J961+K961+L961</f>
      </c>
      <c r="N961" s="16"/>
      <c r="O961" s="16" t="s">
        <v>508</v>
      </c>
    </row>
    <row collapsed="false" customFormat="false" customHeight="false" hidden="false" ht="12.1" outlineLevel="0" r="962">
      <c r="A962" s="20" t="n">
        <v>46084.525578704</v>
      </c>
      <c r="B962" s="16" t="s">
        <v>69</v>
      </c>
      <c r="C962" s="16" t="s">
        <v>472</v>
      </c>
      <c r="D962" s="16" t="s">
        <v>240</v>
      </c>
      <c r="E962" s="16" t="s">
        <v>62</v>
      </c>
      <c r="F962" s="16" t="s">
        <v>20</v>
      </c>
      <c r="G962" s="7" t="n">
        <v>7</v>
      </c>
      <c r="H962" s="6" t="n">
        <v>1.1833</v>
      </c>
      <c r="I962" s="6" t="n">
        <v>-8.28</v>
      </c>
      <c r="J962" s="6" t="n">
        <v>-0</v>
      </c>
      <c r="K962" s="6" t="n">
        <v>-0</v>
      </c>
      <c r="L962" s="6" t="n">
        <v>-0</v>
      </c>
      <c r="M962" s="6" t="s">
        <f>=I962+J962+K962+L962</f>
      </c>
      <c r="N962" s="16"/>
      <c r="O962" s="16" t="s">
        <v>471</v>
      </c>
    </row>
    <row collapsed="false" customFormat="false" customHeight="false" hidden="false" ht="12.1" outlineLevel="0" r="963">
      <c r="A963" s="20" t="n">
        <v>46084.76818287</v>
      </c>
      <c r="B963" s="16" t="s">
        <v>69</v>
      </c>
      <c r="C963" s="16" t="s">
        <v>472</v>
      </c>
      <c r="D963" s="16" t="s">
        <v>240</v>
      </c>
      <c r="E963" s="16" t="s">
        <v>62</v>
      </c>
      <c r="F963" s="16" t="s">
        <v>20</v>
      </c>
      <c r="G963" s="7" t="n">
        <v>3</v>
      </c>
      <c r="H963" s="6" t="n">
        <v>1.1831</v>
      </c>
      <c r="I963" s="6" t="n">
        <v>-3.55</v>
      </c>
      <c r="J963" s="6" t="n">
        <v>-0</v>
      </c>
      <c r="K963" s="6" t="n">
        <v>-0</v>
      </c>
      <c r="L963" s="6" t="n">
        <v>-0</v>
      </c>
      <c r="M963" s="6" t="s">
        <f>=I963+J963+K963+L963</f>
      </c>
      <c r="N963" s="16"/>
      <c r="O963" s="16" t="s">
        <v>471</v>
      </c>
    </row>
    <row collapsed="false" customFormat="false" customHeight="false" hidden="false" ht="12.1" outlineLevel="0" r="964">
      <c r="A964" s="29" t="n">
        <v>46086.734814815</v>
      </c>
      <c r="B964" s="30" t="s">
        <v>17</v>
      </c>
      <c r="C964" s="30" t="s">
        <v>366</v>
      </c>
      <c r="D964" s="30" t="s">
        <v>241</v>
      </c>
      <c r="E964" s="30" t="s">
        <v>18</v>
      </c>
      <c r="F964" s="30" t="s">
        <v>20</v>
      </c>
      <c r="G964" s="31" t="n">
        <v>-1</v>
      </c>
      <c r="H964" s="32" t="n">
        <v>315</v>
      </c>
      <c r="I964" s="32" t="n">
        <v>315</v>
      </c>
      <c r="J964" s="32" t="n">
        <v>0</v>
      </c>
      <c r="K964" s="32" t="n">
        <v>-0.25</v>
      </c>
      <c r="L964" s="32" t="n">
        <v>-0</v>
      </c>
      <c r="M964" s="6" t="s">
        <f>=I964+J964+K964+L964</f>
      </c>
      <c r="N964" s="30"/>
      <c r="O964" s="30" t="s">
        <v>364</v>
      </c>
    </row>
    <row collapsed="false" customFormat="false" customHeight="false" hidden="false" ht="12.1" outlineLevel="0" r="965">
      <c r="A965" s="29" t="n">
        <v>46086.734814815</v>
      </c>
      <c r="B965" s="30" t="s">
        <v>278</v>
      </c>
      <c r="C965" s="30" t="s">
        <v>415</v>
      </c>
      <c r="D965" s="30" t="s">
        <v>241</v>
      </c>
      <c r="E965" s="30" t="s">
        <v>62</v>
      </c>
      <c r="F965" s="30" t="s">
        <v>20</v>
      </c>
      <c r="G965" s="31" t="n">
        <v>-28</v>
      </c>
      <c r="H965" s="32" t="n">
        <v>3.2015</v>
      </c>
      <c r="I965" s="32" t="n">
        <v>89.64</v>
      </c>
      <c r="J965" s="32" t="n">
        <v>0</v>
      </c>
      <c r="K965" s="32" t="n">
        <v>-0.02</v>
      </c>
      <c r="L965" s="32" t="n">
        <v>-0</v>
      </c>
      <c r="M965" s="6" t="s">
        <f>=I965+J965+K965+L965</f>
      </c>
      <c r="N965" s="30"/>
      <c r="O965" s="30" t="s">
        <v>364</v>
      </c>
    </row>
    <row collapsed="false" customFormat="false" customHeight="false" hidden="false" ht="12.1" outlineLevel="0" r="966">
      <c r="A966" s="29" t="n">
        <v>46086.734814815</v>
      </c>
      <c r="B966" s="30" t="s">
        <v>316</v>
      </c>
      <c r="C966" s="30" t="s">
        <v>489</v>
      </c>
      <c r="D966" s="30" t="s">
        <v>241</v>
      </c>
      <c r="E966" s="30" t="s">
        <v>18</v>
      </c>
      <c r="F966" s="30" t="s">
        <v>20</v>
      </c>
      <c r="G966" s="31" t="n">
        <v>-10</v>
      </c>
      <c r="H966" s="32" t="n">
        <v>60.83</v>
      </c>
      <c r="I966" s="32" t="n">
        <v>608.3</v>
      </c>
      <c r="J966" s="32" t="n">
        <v>0</v>
      </c>
      <c r="K966" s="32" t="n">
        <v>-0.48</v>
      </c>
      <c r="L966" s="32" t="n">
        <v>-0</v>
      </c>
      <c r="M966" s="6" t="s">
        <f>=I966+J966+K966+L966</f>
      </c>
      <c r="N966" s="30"/>
      <c r="O966" s="30" t="s">
        <v>364</v>
      </c>
    </row>
    <row collapsed="false" customFormat="false" customHeight="false" hidden="false" ht="12.1" outlineLevel="0" r="967">
      <c r="A967" s="29" t="n">
        <v>46086.734814815</v>
      </c>
      <c r="B967" s="30" t="s">
        <v>316</v>
      </c>
      <c r="C967" s="30" t="s">
        <v>489</v>
      </c>
      <c r="D967" s="30" t="s">
        <v>241</v>
      </c>
      <c r="E967" s="30" t="s">
        <v>18</v>
      </c>
      <c r="F967" s="30" t="s">
        <v>20</v>
      </c>
      <c r="G967" s="31" t="n">
        <v>-60</v>
      </c>
      <c r="H967" s="32" t="n">
        <v>60.82</v>
      </c>
      <c r="I967" s="32" t="n">
        <v>3649.2</v>
      </c>
      <c r="J967" s="32" t="n">
        <v>0</v>
      </c>
      <c r="K967" s="32" t="n">
        <v>-2.92</v>
      </c>
      <c r="L967" s="32" t="n">
        <v>-0</v>
      </c>
      <c r="M967" s="6" t="s">
        <f>=I967+J967+K967+L967</f>
      </c>
      <c r="N967" s="30"/>
      <c r="O967" s="30" t="s">
        <v>364</v>
      </c>
    </row>
    <row collapsed="false" customFormat="false" customHeight="false" hidden="false" ht="12.1" outlineLevel="0" r="968">
      <c r="A968" s="29" t="n">
        <v>46086.734826389</v>
      </c>
      <c r="B968" s="30" t="s">
        <v>317</v>
      </c>
      <c r="C968" s="30" t="s">
        <v>490</v>
      </c>
      <c r="D968" s="30" t="s">
        <v>241</v>
      </c>
      <c r="E968" s="30" t="s">
        <v>62</v>
      </c>
      <c r="F968" s="30" t="s">
        <v>20</v>
      </c>
      <c r="G968" s="31" t="n">
        <v>-20</v>
      </c>
      <c r="H968" s="32" t="n">
        <v>145.85</v>
      </c>
      <c r="I968" s="32" t="n">
        <v>2917</v>
      </c>
      <c r="J968" s="32" t="n">
        <v>0</v>
      </c>
      <c r="K968" s="32" t="n">
        <v>-0.58</v>
      </c>
      <c r="L968" s="32" t="n">
        <v>-0</v>
      </c>
      <c r="M968" s="6" t="s">
        <f>=I968+J968+K968+L968</f>
      </c>
      <c r="N968" s="30"/>
      <c r="O968" s="30" t="s">
        <v>364</v>
      </c>
    </row>
    <row collapsed="false" customFormat="false" customHeight="false" hidden="false" ht="12.1" outlineLevel="0" r="969">
      <c r="A969" s="20" t="n">
        <v>46086.734849537</v>
      </c>
      <c r="B969" s="16" t="s">
        <v>248</v>
      </c>
      <c r="C969" s="16" t="s">
        <v>371</v>
      </c>
      <c r="D969" s="16" t="s">
        <v>240</v>
      </c>
      <c r="E969" s="16" t="s">
        <v>18</v>
      </c>
      <c r="F969" s="16" t="s">
        <v>20</v>
      </c>
      <c r="G969" s="7" t="n">
        <v>120</v>
      </c>
      <c r="H969" s="6" t="n">
        <v>42.175</v>
      </c>
      <c r="I969" s="6" t="n">
        <v>-5061</v>
      </c>
      <c r="J969" s="6" t="n">
        <v>-0</v>
      </c>
      <c r="K969" s="6" t="n">
        <v>-4.05</v>
      </c>
      <c r="L969" s="6" t="n">
        <v>-0</v>
      </c>
      <c r="M969" s="6" t="s">
        <f>=I969+J969+K969+L969</f>
      </c>
      <c r="N969" s="16"/>
      <c r="O969" s="16" t="s">
        <v>364</v>
      </c>
    </row>
    <row collapsed="false" customFormat="false" customHeight="false" hidden="false" ht="12.1" outlineLevel="0" r="970">
      <c r="A970" s="20" t="n">
        <v>46086.734849537</v>
      </c>
      <c r="B970" s="16" t="s">
        <v>315</v>
      </c>
      <c r="C970" s="16" t="s">
        <v>488</v>
      </c>
      <c r="D970" s="16" t="s">
        <v>240</v>
      </c>
      <c r="E970" s="16" t="s">
        <v>18</v>
      </c>
      <c r="F970" s="16" t="s">
        <v>20</v>
      </c>
      <c r="G970" s="7" t="n">
        <v>1</v>
      </c>
      <c r="H970" s="6" t="n">
        <v>2476.6</v>
      </c>
      <c r="I970" s="6" t="n">
        <v>-2476.6</v>
      </c>
      <c r="J970" s="6" t="n">
        <v>-0</v>
      </c>
      <c r="K970" s="6" t="n">
        <v>-1.99</v>
      </c>
      <c r="L970" s="6" t="n">
        <v>-0</v>
      </c>
      <c r="M970" s="6" t="s">
        <f>=I970+J970+K970+L970</f>
      </c>
      <c r="N970" s="16"/>
      <c r="O970" s="16" t="s">
        <v>364</v>
      </c>
    </row>
    <row collapsed="false" customFormat="false" customHeight="false" hidden="false" ht="12.1" outlineLevel="0" r="971">
      <c r="A971" s="20" t="n">
        <v>46086.734849537</v>
      </c>
      <c r="B971" s="16" t="s">
        <v>263</v>
      </c>
      <c r="C971" s="16" t="s">
        <v>393</v>
      </c>
      <c r="D971" s="16" t="s">
        <v>240</v>
      </c>
      <c r="E971" s="16" t="s">
        <v>62</v>
      </c>
      <c r="F971" s="16" t="s">
        <v>20</v>
      </c>
      <c r="G971" s="7" t="n">
        <v>10</v>
      </c>
      <c r="H971" s="6" t="n">
        <v>1.9363</v>
      </c>
      <c r="I971" s="6" t="n">
        <v>-19.36</v>
      </c>
      <c r="J971" s="6" t="n">
        <v>-0</v>
      </c>
      <c r="K971" s="6" t="n">
        <v>-0</v>
      </c>
      <c r="L971" s="6" t="n">
        <v>-0</v>
      </c>
      <c r="M971" s="6" t="s">
        <f>=I971+J971+K971+L971</f>
      </c>
      <c r="N971" s="16"/>
      <c r="O971" s="16" t="s">
        <v>364</v>
      </c>
    </row>
    <row collapsed="false" customFormat="false" customHeight="false" hidden="false" ht="12.1" outlineLevel="0" r="972">
      <c r="A972" s="20" t="n">
        <v>46087.689074074</v>
      </c>
      <c r="B972" s="16" t="s">
        <v>263</v>
      </c>
      <c r="C972" s="16" t="s">
        <v>393</v>
      </c>
      <c r="D972" s="16" t="s">
        <v>240</v>
      </c>
      <c r="E972" s="16" t="s">
        <v>62</v>
      </c>
      <c r="F972" s="16" t="s">
        <v>20</v>
      </c>
      <c r="G972" s="7" t="n">
        <v>549</v>
      </c>
      <c r="H972" s="6" t="n">
        <v>1.9387</v>
      </c>
      <c r="I972" s="6" t="n">
        <v>-1064.35</v>
      </c>
      <c r="J972" s="6" t="n">
        <v>-0</v>
      </c>
      <c r="K972" s="6" t="n">
        <v>-0</v>
      </c>
      <c r="L972" s="6" t="n">
        <v>-0</v>
      </c>
      <c r="M972" s="6" t="s">
        <f>=I972+J972+K972+L972</f>
      </c>
      <c r="N972" s="16"/>
      <c r="O972" s="16" t="s">
        <v>364</v>
      </c>
    </row>
    <row collapsed="false" customFormat="false" customHeight="false" hidden="false" ht="12.1" outlineLevel="0" r="973">
      <c r="A973" s="20" t="n">
        <v>46087.692418981</v>
      </c>
      <c r="B973" s="16" t="s">
        <v>69</v>
      </c>
      <c r="C973" s="16" t="s">
        <v>472</v>
      </c>
      <c r="D973" s="16" t="s">
        <v>240</v>
      </c>
      <c r="E973" s="16" t="s">
        <v>62</v>
      </c>
      <c r="F973" s="16" t="s">
        <v>20</v>
      </c>
      <c r="G973" s="7" t="n">
        <v>2</v>
      </c>
      <c r="H973" s="6" t="n">
        <v>1.185</v>
      </c>
      <c r="I973" s="6" t="n">
        <v>-2.37</v>
      </c>
      <c r="J973" s="6" t="n">
        <v>-0</v>
      </c>
      <c r="K973" s="6" t="n">
        <v>-0</v>
      </c>
      <c r="L973" s="6" t="n">
        <v>-0</v>
      </c>
      <c r="M973" s="6" t="s">
        <f>=I973+J973+K973+L973</f>
      </c>
      <c r="N973" s="16"/>
      <c r="O973" s="16" t="s">
        <v>471</v>
      </c>
    </row>
    <row collapsed="false" customFormat="false" customHeight="false" hidden="false" ht="12.1" outlineLevel="0" r="974">
      <c r="A974" s="21" t="n">
        <v>46090.333032407</v>
      </c>
      <c r="B974" s="22" t="s">
        <v>363</v>
      </c>
      <c r="C974" s="22" t="s">
        <v>165</v>
      </c>
      <c r="D974" s="22" t="s">
        <v>363</v>
      </c>
      <c r="E974" s="22" t="s">
        <v>363</v>
      </c>
      <c r="F974" s="22" t="s">
        <v>20</v>
      </c>
      <c r="G974" s="23" t="n">
        <v>1</v>
      </c>
      <c r="H974" s="24" t="n">
        <v>300</v>
      </c>
      <c r="I974" s="24" t="n">
        <v>300</v>
      </c>
      <c r="J974" s="24" t="n">
        <v>0</v>
      </c>
      <c r="K974" s="24" t="n">
        <v>-0</v>
      </c>
      <c r="L974" s="24" t="n">
        <v>-0</v>
      </c>
      <c r="M974" s="6" t="s">
        <f>=I974+J974+K974+L974</f>
      </c>
      <c r="N974" s="22"/>
      <c r="O974" s="22" t="s">
        <v>471</v>
      </c>
    </row>
    <row collapsed="false" customFormat="false" customHeight="false" hidden="false" ht="12.1" outlineLevel="0" r="975">
      <c r="A975" s="20" t="n">
        <v>46090.334826389</v>
      </c>
      <c r="B975" s="16" t="s">
        <v>27</v>
      </c>
      <c r="C975" s="16" t="s">
        <v>431</v>
      </c>
      <c r="D975" s="16" t="s">
        <v>240</v>
      </c>
      <c r="E975" s="16" t="s">
        <v>18</v>
      </c>
      <c r="F975" s="16" t="s">
        <v>20</v>
      </c>
      <c r="G975" s="7" t="n">
        <v>1</v>
      </c>
      <c r="H975" s="6" t="n">
        <v>120</v>
      </c>
      <c r="I975" s="6" t="n">
        <v>-120</v>
      </c>
      <c r="J975" s="6" t="n">
        <v>-0</v>
      </c>
      <c r="K975" s="6" t="n">
        <v>-0.29</v>
      </c>
      <c r="L975" s="6" t="n">
        <v>-0</v>
      </c>
      <c r="M975" s="6" t="s">
        <f>=I975+J975+K975+L975</f>
      </c>
      <c r="N975" s="16"/>
      <c r="O975" s="16" t="s">
        <v>508</v>
      </c>
    </row>
    <row collapsed="false" customFormat="false" customHeight="false" hidden="false" ht="12.1" outlineLevel="0" r="976">
      <c r="A976" s="20" t="n">
        <v>46090.350590278</v>
      </c>
      <c r="B976" s="16" t="s">
        <v>327</v>
      </c>
      <c r="C976" s="16" t="s">
        <v>510</v>
      </c>
      <c r="D976" s="16" t="s">
        <v>240</v>
      </c>
      <c r="E976" s="16" t="s">
        <v>18</v>
      </c>
      <c r="F976" s="16" t="s">
        <v>20</v>
      </c>
      <c r="G976" s="7" t="n">
        <v>1000</v>
      </c>
      <c r="H976" s="6" t="n">
        <v>0.13845</v>
      </c>
      <c r="I976" s="6" t="n">
        <v>-138.45</v>
      </c>
      <c r="J976" s="6" t="n">
        <v>-0</v>
      </c>
      <c r="K976" s="6" t="n">
        <v>-0.33</v>
      </c>
      <c r="L976" s="6" t="n">
        <v>-0</v>
      </c>
      <c r="M976" s="6" t="s">
        <f>=I976+J976+K976+L976</f>
      </c>
      <c r="N976" s="16"/>
      <c r="O976" s="16" t="s">
        <v>508</v>
      </c>
    </row>
    <row collapsed="false" customFormat="false" customHeight="false" hidden="false" ht="12.1" outlineLevel="0" r="977">
      <c r="A977" s="21" t="n">
        <v>46090.356574074</v>
      </c>
      <c r="B977" s="22" t="s">
        <v>363</v>
      </c>
      <c r="C977" s="22" t="s">
        <v>165</v>
      </c>
      <c r="D977" s="22" t="s">
        <v>363</v>
      </c>
      <c r="E977" s="22" t="s">
        <v>363</v>
      </c>
      <c r="F977" s="22" t="s">
        <v>20</v>
      </c>
      <c r="G977" s="23" t="n">
        <v>1</v>
      </c>
      <c r="H977" s="24" t="n">
        <v>170</v>
      </c>
      <c r="I977" s="24" t="n">
        <v>170</v>
      </c>
      <c r="J977" s="24" t="n">
        <v>0</v>
      </c>
      <c r="K977" s="24" t="n">
        <v>-0</v>
      </c>
      <c r="L977" s="24" t="n">
        <v>-0</v>
      </c>
      <c r="M977" s="6" t="s">
        <f>=I977+J977+K977+L977</f>
      </c>
      <c r="N977" s="22"/>
      <c r="O977" s="22" t="s">
        <v>508</v>
      </c>
    </row>
    <row collapsed="false" customFormat="false" customHeight="false" hidden="false" ht="12.1" outlineLevel="0" r="978">
      <c r="A978" s="20" t="n">
        <v>46090.530532407</v>
      </c>
      <c r="B978" s="16" t="s">
        <v>69</v>
      </c>
      <c r="C978" s="16" t="s">
        <v>472</v>
      </c>
      <c r="D978" s="16" t="s">
        <v>240</v>
      </c>
      <c r="E978" s="16" t="s">
        <v>62</v>
      </c>
      <c r="F978" s="16" t="s">
        <v>20</v>
      </c>
      <c r="G978" s="7" t="n">
        <v>253</v>
      </c>
      <c r="H978" s="6" t="n">
        <v>1.1857</v>
      </c>
      <c r="I978" s="6" t="n">
        <v>-299.98</v>
      </c>
      <c r="J978" s="6" t="n">
        <v>-0</v>
      </c>
      <c r="K978" s="6" t="n">
        <v>-0</v>
      </c>
      <c r="L978" s="6" t="n">
        <v>-0</v>
      </c>
      <c r="M978" s="6" t="s">
        <f>=I978+J978+K978+L978</f>
      </c>
      <c r="N978" s="16"/>
      <c r="O978" s="16" t="s">
        <v>471</v>
      </c>
    </row>
    <row collapsed="false" customFormat="false" customHeight="false" hidden="false" ht="12.1" outlineLevel="0" r="979">
      <c r="A979" s="20" t="n">
        <v>46090.615763889</v>
      </c>
      <c r="B979" s="16" t="s">
        <v>69</v>
      </c>
      <c r="C979" s="16" t="s">
        <v>472</v>
      </c>
      <c r="D979" s="16" t="s">
        <v>240</v>
      </c>
      <c r="E979" s="16" t="s">
        <v>62</v>
      </c>
      <c r="F979" s="16" t="s">
        <v>20</v>
      </c>
      <c r="G979" s="7" t="n">
        <v>2</v>
      </c>
      <c r="H979" s="6" t="n">
        <v>1.1855</v>
      </c>
      <c r="I979" s="6" t="n">
        <v>-2.37</v>
      </c>
      <c r="J979" s="6" t="n">
        <v>-0</v>
      </c>
      <c r="K979" s="6" t="n">
        <v>-0</v>
      </c>
      <c r="L979" s="6" t="n">
        <v>-0</v>
      </c>
      <c r="M979" s="6" t="s">
        <f>=I979+J979+K979+L979</f>
      </c>
      <c r="N979" s="16"/>
      <c r="O979" s="16" t="s">
        <v>471</v>
      </c>
    </row>
    <row collapsed="false" customFormat="false" customHeight="false" hidden="false" ht="12.1" outlineLevel="0" r="980">
      <c r="A980" s="21" t="n">
        <v>46091.664270833</v>
      </c>
      <c r="B980" s="22" t="s">
        <v>377</v>
      </c>
      <c r="C980" s="22" t="s">
        <v>461</v>
      </c>
      <c r="D980" s="22" t="s">
        <v>377</v>
      </c>
      <c r="E980" s="22" t="s">
        <v>377</v>
      </c>
      <c r="F980" s="22" t="s">
        <v>20</v>
      </c>
      <c r="G980" s="23" t="n">
        <v>1</v>
      </c>
      <c r="H980" s="24" t="n">
        <v>1</v>
      </c>
      <c r="I980" s="24" t="n">
        <v>391.27</v>
      </c>
      <c r="J980" s="24" t="n">
        <v>0</v>
      </c>
      <c r="K980" s="24" t="n">
        <v>-0</v>
      </c>
      <c r="L980" s="24" t="n">
        <v>-0</v>
      </c>
      <c r="M980" s="6" t="s">
        <f>=I980+J980+K980+L980</f>
      </c>
      <c r="N980" s="22"/>
      <c r="O980" s="22" t="s">
        <v>424</v>
      </c>
    </row>
    <row collapsed="false" customFormat="false" customHeight="false" hidden="false" ht="12.1" outlineLevel="0" r="981">
      <c r="A981" s="20" t="n">
        <v>46091.74212963</v>
      </c>
      <c r="B981" s="16" t="s">
        <v>304</v>
      </c>
      <c r="C981" s="16" t="s">
        <v>457</v>
      </c>
      <c r="D981" s="16" t="s">
        <v>240</v>
      </c>
      <c r="E981" s="16" t="s">
        <v>62</v>
      </c>
      <c r="F981" s="16" t="s">
        <v>20</v>
      </c>
      <c r="G981" s="7" t="n">
        <v>4</v>
      </c>
      <c r="H981" s="6" t="n">
        <v>100.58</v>
      </c>
      <c r="I981" s="6" t="n">
        <v>-402.32</v>
      </c>
      <c r="J981" s="6" t="n">
        <v>-0</v>
      </c>
      <c r="K981" s="6" t="n">
        <v>-0</v>
      </c>
      <c r="L981" s="6" t="n">
        <v>-0</v>
      </c>
      <c r="M981" s="6" t="s">
        <f>=I981+J981+K981+L981</f>
      </c>
      <c r="N981" s="16"/>
      <c r="O981" s="16" t="s">
        <v>424</v>
      </c>
    </row>
    <row collapsed="false" customFormat="false" customHeight="false" hidden="false" ht="12.1" outlineLevel="0" r="982">
      <c r="A982" s="20" t="n">
        <v>46091.742511574</v>
      </c>
      <c r="B982" s="16" t="s">
        <v>325</v>
      </c>
      <c r="C982" s="16" t="s">
        <v>507</v>
      </c>
      <c r="D982" s="16" t="s">
        <v>240</v>
      </c>
      <c r="E982" s="16" t="s">
        <v>62</v>
      </c>
      <c r="F982" s="16" t="s">
        <v>20</v>
      </c>
      <c r="G982" s="7" t="n">
        <v>3</v>
      </c>
      <c r="H982" s="6" t="n">
        <v>13.84</v>
      </c>
      <c r="I982" s="6" t="n">
        <v>-41.52</v>
      </c>
      <c r="J982" s="6" t="n">
        <v>-0</v>
      </c>
      <c r="K982" s="6" t="n">
        <v>-0</v>
      </c>
      <c r="L982" s="6" t="n">
        <v>-0</v>
      </c>
      <c r="M982" s="6" t="s">
        <f>=I982+J982+K982+L982</f>
      </c>
      <c r="N982" s="16"/>
      <c r="O982" s="16" t="s">
        <v>424</v>
      </c>
    </row>
    <row collapsed="false" customFormat="false" customHeight="false" hidden="false" ht="12.1" outlineLevel="0" r="983">
      <c r="A983" s="20" t="n">
        <v>46092.772939815</v>
      </c>
      <c r="B983" s="16" t="s">
        <v>69</v>
      </c>
      <c r="C983" s="16" t="s">
        <v>472</v>
      </c>
      <c r="D983" s="16" t="s">
        <v>240</v>
      </c>
      <c r="E983" s="16" t="s">
        <v>62</v>
      </c>
      <c r="F983" s="16" t="s">
        <v>20</v>
      </c>
      <c r="G983" s="7" t="n">
        <v>6</v>
      </c>
      <c r="H983" s="6" t="n">
        <v>1.1867</v>
      </c>
      <c r="I983" s="6" t="n">
        <v>-7.12</v>
      </c>
      <c r="J983" s="6" t="n">
        <v>-0</v>
      </c>
      <c r="K983" s="6" t="n">
        <v>-0</v>
      </c>
      <c r="L983" s="6" t="n">
        <v>-0</v>
      </c>
      <c r="M983" s="6" t="s">
        <f>=I983+J983+K983+L983</f>
      </c>
      <c r="N983" s="16"/>
      <c r="O983" s="16" t="s">
        <v>471</v>
      </c>
    </row>
    <row collapsed="false" customFormat="false" customHeight="false" hidden="false" ht="12.1" outlineLevel="0" r="984">
      <c r="A984" s="20" t="n">
        <v>46093.524664352</v>
      </c>
      <c r="B984" s="16" t="s">
        <v>69</v>
      </c>
      <c r="C984" s="16" t="s">
        <v>472</v>
      </c>
      <c r="D984" s="16" t="s">
        <v>240</v>
      </c>
      <c r="E984" s="16" t="s">
        <v>62</v>
      </c>
      <c r="F984" s="16" t="s">
        <v>20</v>
      </c>
      <c r="G984" s="7" t="n">
        <v>2</v>
      </c>
      <c r="H984" s="6" t="n">
        <v>1.187</v>
      </c>
      <c r="I984" s="6" t="n">
        <v>-2.37</v>
      </c>
      <c r="J984" s="6" t="n">
        <v>-0</v>
      </c>
      <c r="K984" s="6" t="n">
        <v>-0</v>
      </c>
      <c r="L984" s="6" t="n">
        <v>-0</v>
      </c>
      <c r="M984" s="6" t="s">
        <f>=I984+J984+K984+L984</f>
      </c>
      <c r="N984" s="16"/>
      <c r="O984" s="16" t="s">
        <v>471</v>
      </c>
    </row>
    <row collapsed="false" customFormat="false" customHeight="false" hidden="false" ht="12.1" outlineLevel="0" r="985">
      <c r="A985" s="20" t="n">
        <v>46093.937893519</v>
      </c>
      <c r="B985" s="16" t="s">
        <v>27</v>
      </c>
      <c r="C985" s="16" t="s">
        <v>431</v>
      </c>
      <c r="D985" s="16" t="s">
        <v>240</v>
      </c>
      <c r="E985" s="16" t="s">
        <v>18</v>
      </c>
      <c r="F985" s="16" t="s">
        <v>20</v>
      </c>
      <c r="G985" s="7" t="n">
        <v>1</v>
      </c>
      <c r="H985" s="6" t="n">
        <v>115.48</v>
      </c>
      <c r="I985" s="6" t="n">
        <v>-115.48</v>
      </c>
      <c r="J985" s="6" t="n">
        <v>-0</v>
      </c>
      <c r="K985" s="6" t="n">
        <v>-0.28</v>
      </c>
      <c r="L985" s="6" t="n">
        <v>-0</v>
      </c>
      <c r="M985" s="6" t="s">
        <f>=I985+J985+K985+L985</f>
      </c>
      <c r="N985" s="16"/>
      <c r="O985" s="16" t="s">
        <v>508</v>
      </c>
    </row>
    <row collapsed="false" customFormat="false" customHeight="false" hidden="false" ht="12.1" outlineLevel="0" r="986">
      <c r="A986" s="21" t="n">
        <v>46094</v>
      </c>
      <c r="B986" s="22" t="s">
        <v>363</v>
      </c>
      <c r="C986" s="22" t="s">
        <v>124</v>
      </c>
      <c r="D986" s="22" t="s">
        <v>363</v>
      </c>
      <c r="E986" s="22" t="s">
        <v>363</v>
      </c>
      <c r="F986" s="22" t="s">
        <v>20</v>
      </c>
      <c r="G986" s="23" t="n">
        <v>1</v>
      </c>
      <c r="H986" s="24" t="n">
        <v>451.13</v>
      </c>
      <c r="I986" s="24" t="n">
        <v>451.13</v>
      </c>
      <c r="J986" s="24" t="n">
        <v>0</v>
      </c>
      <c r="K986" s="24" t="n">
        <v>-0</v>
      </c>
      <c r="L986" s="24" t="n">
        <v>-0</v>
      </c>
      <c r="M986" s="6" t="s">
        <f>=I986+J986+K986+L986</f>
      </c>
      <c r="N986" s="22"/>
      <c r="O986" s="22" t="s">
        <v>467</v>
      </c>
    </row>
    <row collapsed="false" customFormat="false" customHeight="false" hidden="false" ht="12.1" outlineLevel="0" r="987">
      <c r="A987" s="20" t="n">
        <v>46094.568645833</v>
      </c>
      <c r="B987" s="16" t="s">
        <v>69</v>
      </c>
      <c r="C987" s="16" t="s">
        <v>472</v>
      </c>
      <c r="D987" s="16" t="s">
        <v>240</v>
      </c>
      <c r="E987" s="16" t="s">
        <v>62</v>
      </c>
      <c r="F987" s="16" t="s">
        <v>20</v>
      </c>
      <c r="G987" s="7" t="n">
        <v>3</v>
      </c>
      <c r="H987" s="6" t="n">
        <v>1.1884</v>
      </c>
      <c r="I987" s="6" t="n">
        <v>-3.57</v>
      </c>
      <c r="J987" s="6" t="n">
        <v>-0</v>
      </c>
      <c r="K987" s="6" t="n">
        <v>-0</v>
      </c>
      <c r="L987" s="6" t="n">
        <v>-0</v>
      </c>
      <c r="M987" s="6" t="s">
        <f>=I987+J987+K987+L987</f>
      </c>
      <c r="N987" s="16"/>
      <c r="O987" s="16" t="s">
        <v>471</v>
      </c>
    </row>
    <row collapsed="false" customFormat="false" customHeight="false" hidden="false" ht="12.1" outlineLevel="0" r="988">
      <c r="A988" s="20" t="n">
        <v>46094.614895833</v>
      </c>
      <c r="B988" s="16" t="s">
        <v>17</v>
      </c>
      <c r="C988" s="16" t="s">
        <v>366</v>
      </c>
      <c r="D988" s="16" t="s">
        <v>240</v>
      </c>
      <c r="E988" s="16" t="s">
        <v>18</v>
      </c>
      <c r="F988" s="16" t="s">
        <v>20</v>
      </c>
      <c r="G988" s="7" t="n">
        <v>2</v>
      </c>
      <c r="H988" s="6" t="n">
        <v>317.5</v>
      </c>
      <c r="I988" s="6" t="n">
        <v>-635</v>
      </c>
      <c r="J988" s="6" t="n">
        <v>-0</v>
      </c>
      <c r="K988" s="6" t="n">
        <v>-0.38</v>
      </c>
      <c r="L988" s="6" t="n">
        <v>-0.19</v>
      </c>
      <c r="M988" s="6" t="s">
        <f>=I988+J988+K988+L988</f>
      </c>
      <c r="N988" s="16"/>
      <c r="O988" s="16" t="s">
        <v>467</v>
      </c>
    </row>
    <row collapsed="false" customFormat="false" customHeight="false" hidden="false" ht="12.1" outlineLevel="0" r="989">
      <c r="A989" s="20" t="n">
        <v>46094.771631944</v>
      </c>
      <c r="B989" s="16" t="s">
        <v>69</v>
      </c>
      <c r="C989" s="16" t="s">
        <v>472</v>
      </c>
      <c r="D989" s="16" t="s">
        <v>240</v>
      </c>
      <c r="E989" s="16" t="s">
        <v>62</v>
      </c>
      <c r="F989" s="16" t="s">
        <v>20</v>
      </c>
      <c r="G989" s="7" t="n">
        <v>6</v>
      </c>
      <c r="H989" s="6" t="n">
        <v>1.188</v>
      </c>
      <c r="I989" s="6" t="n">
        <v>-7.13</v>
      </c>
      <c r="J989" s="6" t="n">
        <v>-0</v>
      </c>
      <c r="K989" s="6" t="n">
        <v>-0</v>
      </c>
      <c r="L989" s="6" t="n">
        <v>-0</v>
      </c>
      <c r="M989" s="6" t="s">
        <f>=I989+J989+K989+L989</f>
      </c>
      <c r="N989" s="16"/>
      <c r="O989" s="16" t="s">
        <v>471</v>
      </c>
    </row>
    <row collapsed="false" customFormat="false" customHeight="false" hidden="false" ht="12.1" outlineLevel="0" r="990">
      <c r="A990" s="21" t="n">
        <v>46097.365775463</v>
      </c>
      <c r="B990" s="22" t="s">
        <v>363</v>
      </c>
      <c r="C990" s="22" t="s">
        <v>165</v>
      </c>
      <c r="D990" s="22" t="s">
        <v>363</v>
      </c>
      <c r="E990" s="22" t="s">
        <v>363</v>
      </c>
      <c r="F990" s="22" t="s">
        <v>20</v>
      </c>
      <c r="G990" s="23" t="n">
        <v>1</v>
      </c>
      <c r="H990" s="24" t="n">
        <v>200</v>
      </c>
      <c r="I990" s="24" t="n">
        <v>200</v>
      </c>
      <c r="J990" s="24" t="n">
        <v>0</v>
      </c>
      <c r="K990" s="24" t="n">
        <v>-0</v>
      </c>
      <c r="L990" s="24" t="n">
        <v>-0</v>
      </c>
      <c r="M990" s="6" t="s">
        <f>=I990+J990+K990+L990</f>
      </c>
      <c r="N990" s="22"/>
      <c r="O990" s="22" t="s">
        <v>471</v>
      </c>
    </row>
    <row collapsed="false" customFormat="false" customHeight="false" hidden="false" ht="12.1" outlineLevel="0" r="991">
      <c r="A991" s="20" t="n">
        <v>46097.519710648</v>
      </c>
      <c r="B991" s="16" t="s">
        <v>69</v>
      </c>
      <c r="C991" s="16" t="s">
        <v>472</v>
      </c>
      <c r="D991" s="16" t="s">
        <v>240</v>
      </c>
      <c r="E991" s="16" t="s">
        <v>62</v>
      </c>
      <c r="F991" s="16" t="s">
        <v>20</v>
      </c>
      <c r="G991" s="7" t="n">
        <v>183</v>
      </c>
      <c r="H991" s="6" t="n">
        <v>1.1886</v>
      </c>
      <c r="I991" s="6" t="n">
        <v>-217.51</v>
      </c>
      <c r="J991" s="6" t="n">
        <v>-0</v>
      </c>
      <c r="K991" s="6" t="n">
        <v>-0</v>
      </c>
      <c r="L991" s="6" t="n">
        <v>-0</v>
      </c>
      <c r="M991" s="6" t="s">
        <f>=I991+J991+K991+L991</f>
      </c>
      <c r="N991" s="16"/>
      <c r="O991" s="16" t="s">
        <v>471</v>
      </c>
    </row>
    <row collapsed="false" customFormat="false" customHeight="false" hidden="false" ht="12.1" outlineLevel="0" r="992">
      <c r="A992" s="20" t="n">
        <v>46097.678831019</v>
      </c>
      <c r="B992" s="16" t="s">
        <v>69</v>
      </c>
      <c r="C992" s="16" t="s">
        <v>472</v>
      </c>
      <c r="D992" s="16" t="s">
        <v>240</v>
      </c>
      <c r="E992" s="16" t="s">
        <v>62</v>
      </c>
      <c r="F992" s="16" t="s">
        <v>20</v>
      </c>
      <c r="G992" s="7" t="n">
        <v>6</v>
      </c>
      <c r="H992" s="6" t="n">
        <v>1.1887</v>
      </c>
      <c r="I992" s="6" t="n">
        <v>-7.13</v>
      </c>
      <c r="J992" s="6" t="n">
        <v>-0</v>
      </c>
      <c r="K992" s="6" t="n">
        <v>-0</v>
      </c>
      <c r="L992" s="6" t="n">
        <v>-0</v>
      </c>
      <c r="M992" s="6" t="s">
        <f>=I992+J992+K992+L992</f>
      </c>
      <c r="N992" s="16"/>
      <c r="O992" s="16" t="s">
        <v>471</v>
      </c>
    </row>
    <row collapsed="false" customFormat="false" customHeight="false" hidden="false" ht="12.1" outlineLevel="0" r="993">
      <c r="A993" s="20" t="n">
        <v>46097.762418981</v>
      </c>
      <c r="B993" s="16" t="s">
        <v>259</v>
      </c>
      <c r="C993" s="16" t="s">
        <v>389</v>
      </c>
      <c r="D993" s="16" t="s">
        <v>240</v>
      </c>
      <c r="E993" s="16" t="s">
        <v>18</v>
      </c>
      <c r="F993" s="16" t="s">
        <v>20</v>
      </c>
      <c r="G993" s="7" t="n">
        <v>2</v>
      </c>
      <c r="H993" s="6" t="n">
        <v>86.32</v>
      </c>
      <c r="I993" s="6" t="n">
        <v>-172.64</v>
      </c>
      <c r="J993" s="6" t="n">
        <v>-0</v>
      </c>
      <c r="K993" s="6" t="n">
        <v>-0.41</v>
      </c>
      <c r="L993" s="6" t="n">
        <v>-0</v>
      </c>
      <c r="M993" s="6" t="s">
        <f>=I993+J993+K993+L993</f>
      </c>
      <c r="N993" s="16"/>
      <c r="O993" s="16" t="s">
        <v>508</v>
      </c>
    </row>
    <row collapsed="false" customFormat="false" customHeight="false" hidden="false" ht="12.1" outlineLevel="0" r="994">
      <c r="A994" s="21" t="n">
        <v>46098.772199074</v>
      </c>
      <c r="B994" s="22" t="s">
        <v>363</v>
      </c>
      <c r="C994" s="22" t="s">
        <v>165</v>
      </c>
      <c r="D994" s="22" t="s">
        <v>363</v>
      </c>
      <c r="E994" s="22" t="s">
        <v>363</v>
      </c>
      <c r="F994" s="22" t="s">
        <v>20</v>
      </c>
      <c r="G994" s="23" t="n">
        <v>1</v>
      </c>
      <c r="H994" s="24" t="n">
        <v>150</v>
      </c>
      <c r="I994" s="24" t="n">
        <v>150</v>
      </c>
      <c r="J994" s="24" t="n">
        <v>0</v>
      </c>
      <c r="K994" s="24" t="n">
        <v>-0</v>
      </c>
      <c r="L994" s="24" t="n">
        <v>-0</v>
      </c>
      <c r="M994" s="6" t="s">
        <f>=I994+J994+K994+L994</f>
      </c>
      <c r="N994" s="22"/>
      <c r="O994" s="22" t="s">
        <v>508</v>
      </c>
    </row>
    <row collapsed="false" customFormat="false" customHeight="false" hidden="false" ht="12.1" outlineLevel="0" r="995">
      <c r="A995" s="29" t="n">
        <v>46099.523819444</v>
      </c>
      <c r="B995" s="30" t="s">
        <v>304</v>
      </c>
      <c r="C995" s="30" t="s">
        <v>457</v>
      </c>
      <c r="D995" s="30" t="s">
        <v>241</v>
      </c>
      <c r="E995" s="30" t="s">
        <v>62</v>
      </c>
      <c r="F995" s="30" t="s">
        <v>20</v>
      </c>
      <c r="G995" s="31" t="n">
        <v>-418</v>
      </c>
      <c r="H995" s="32" t="n">
        <v>100.83</v>
      </c>
      <c r="I995" s="32" t="n">
        <v>42146.94</v>
      </c>
      <c r="J995" s="32" t="n">
        <v>0</v>
      </c>
      <c r="K995" s="32" t="n">
        <v>-0</v>
      </c>
      <c r="L995" s="32" t="n">
        <v>-0</v>
      </c>
      <c r="M995" s="6" t="s">
        <f>=I995+J995+K995+L995</f>
      </c>
      <c r="N995" s="30"/>
      <c r="O995" s="30" t="s">
        <v>424</v>
      </c>
    </row>
    <row collapsed="false" customFormat="false" customHeight="false" hidden="false" ht="12.1" outlineLevel="0" r="996">
      <c r="A996" s="29" t="n">
        <v>46099.523993056</v>
      </c>
      <c r="B996" s="30" t="s">
        <v>325</v>
      </c>
      <c r="C996" s="30" t="s">
        <v>507</v>
      </c>
      <c r="D996" s="30" t="s">
        <v>241</v>
      </c>
      <c r="E996" s="30" t="s">
        <v>62</v>
      </c>
      <c r="F996" s="30" t="s">
        <v>20</v>
      </c>
      <c r="G996" s="31" t="n">
        <v>-40</v>
      </c>
      <c r="H996" s="32" t="n">
        <v>14.01</v>
      </c>
      <c r="I996" s="32" t="n">
        <v>560.4</v>
      </c>
      <c r="J996" s="32" t="n">
        <v>0</v>
      </c>
      <c r="K996" s="32" t="n">
        <v>-0</v>
      </c>
      <c r="L996" s="32" t="n">
        <v>-0</v>
      </c>
      <c r="M996" s="6" t="s">
        <f>=I996+J996+K996+L996</f>
      </c>
      <c r="N996" s="30"/>
      <c r="O996" s="30" t="s">
        <v>424</v>
      </c>
    </row>
    <row collapsed="false" customFormat="false" customHeight="false" hidden="false" ht="12.1" outlineLevel="0" r="997">
      <c r="A997" s="37" t="n">
        <v>46099.524166667</v>
      </c>
      <c r="B997" s="38" t="s">
        <v>440</v>
      </c>
      <c r="C997" s="38" t="s">
        <v>144</v>
      </c>
      <c r="D997" s="38" t="s">
        <v>440</v>
      </c>
      <c r="E997" s="38" t="s">
        <v>440</v>
      </c>
      <c r="F997" s="38" t="s">
        <v>20</v>
      </c>
      <c r="G997" s="39" t="n">
        <v>1</v>
      </c>
      <c r="H997" s="40" t="n">
        <v>-1</v>
      </c>
      <c r="I997" s="40" t="n">
        <v>-42693.83</v>
      </c>
      <c r="J997" s="40" t="n">
        <v>0</v>
      </c>
      <c r="K997" s="40" t="n">
        <v>-0</v>
      </c>
      <c r="L997" s="40" t="n">
        <v>-0</v>
      </c>
      <c r="M997" s="6" t="s">
        <f>=I997+J997+K997+L997</f>
      </c>
      <c r="N997" s="38"/>
      <c r="O997" s="38" t="s">
        <v>424</v>
      </c>
    </row>
    <row collapsed="false" customFormat="false" customHeight="false" hidden="false" ht="12.1" outlineLevel="0" r="998">
      <c r="A998" s="33" t="n">
        <v>46099.524166667</v>
      </c>
      <c r="B998" s="34" t="s">
        <v>441</v>
      </c>
      <c r="C998" s="34" t="s">
        <v>144</v>
      </c>
      <c r="D998" s="34" t="s">
        <v>441</v>
      </c>
      <c r="E998" s="34" t="s">
        <v>441</v>
      </c>
      <c r="F998" s="34" t="s">
        <v>20</v>
      </c>
      <c r="G998" s="35" t="n">
        <v>1</v>
      </c>
      <c r="H998" s="36" t="n">
        <v>-21</v>
      </c>
      <c r="I998" s="36" t="n">
        <v>-21</v>
      </c>
      <c r="J998" s="36" t="n">
        <v>0</v>
      </c>
      <c r="K998" s="36" t="n">
        <v>-0</v>
      </c>
      <c r="L998" s="36" t="n">
        <v>-0</v>
      </c>
      <c r="M998" s="6" t="s">
        <f>=I998+J998+K998+L998</f>
      </c>
      <c r="N998" s="34"/>
      <c r="O998" s="34" t="s">
        <v>424</v>
      </c>
    </row>
    <row collapsed="false" customFormat="false" customHeight="false" hidden="false" ht="12.1" outlineLevel="0" r="999">
      <c r="A999" s="20" t="n">
        <v>46099.607314815</v>
      </c>
      <c r="B999" s="16" t="s">
        <v>69</v>
      </c>
      <c r="C999" s="16" t="s">
        <v>472</v>
      </c>
      <c r="D999" s="16" t="s">
        <v>240</v>
      </c>
      <c r="E999" s="16" t="s">
        <v>62</v>
      </c>
      <c r="F999" s="16" t="s">
        <v>20</v>
      </c>
      <c r="G999" s="7" t="n">
        <v>2</v>
      </c>
      <c r="H999" s="6" t="n">
        <v>1.1896</v>
      </c>
      <c r="I999" s="6" t="n">
        <v>-2.38</v>
      </c>
      <c r="J999" s="6" t="n">
        <v>-0</v>
      </c>
      <c r="K999" s="6" t="n">
        <v>-0</v>
      </c>
      <c r="L999" s="6" t="n">
        <v>-0</v>
      </c>
      <c r="M999" s="6" t="s">
        <f>=I999+J999+K999+L999</f>
      </c>
      <c r="N999" s="16"/>
      <c r="O999" s="16" t="s">
        <v>471</v>
      </c>
    </row>
    <row collapsed="false" customFormat="false" customHeight="false" hidden="false" ht="12.1" outlineLevel="0" r="1000">
      <c r="A1000" s="20" t="n">
        <v>46099.92744213</v>
      </c>
      <c r="B1000" s="16" t="s">
        <v>270</v>
      </c>
      <c r="C1000" s="16" t="s">
        <v>405</v>
      </c>
      <c r="D1000" s="16" t="s">
        <v>240</v>
      </c>
      <c r="E1000" s="16" t="s">
        <v>18</v>
      </c>
      <c r="F1000" s="16" t="s">
        <v>20</v>
      </c>
      <c r="G1000" s="7" t="n">
        <v>1000</v>
      </c>
      <c r="H1000" s="6" t="n">
        <v>0.4551</v>
      </c>
      <c r="I1000" s="6" t="n">
        <v>-455.1</v>
      </c>
      <c r="J1000" s="6" t="n">
        <v>-0</v>
      </c>
      <c r="K1000" s="6" t="n">
        <v>-1.09</v>
      </c>
      <c r="L1000" s="6" t="n">
        <v>-0</v>
      </c>
      <c r="M1000" s="6" t="s">
        <f>=I1000+J1000+K1000+L1000</f>
      </c>
      <c r="N1000" s="16"/>
      <c r="O1000" s="16" t="s">
        <v>508</v>
      </c>
    </row>
    <row collapsed="false" customFormat="false" customHeight="false" hidden="false" ht="12.1" outlineLevel="0" r="1001">
      <c r="A1001" s="20" t="n">
        <v>46099.927638889</v>
      </c>
      <c r="B1001" s="16" t="s">
        <v>269</v>
      </c>
      <c r="C1001" s="16" t="s">
        <v>401</v>
      </c>
      <c r="D1001" s="16" t="s">
        <v>240</v>
      </c>
      <c r="E1001" s="16" t="s">
        <v>18</v>
      </c>
      <c r="F1001" s="16" t="s">
        <v>20</v>
      </c>
      <c r="G1001" s="7" t="n">
        <v>1</v>
      </c>
      <c r="H1001" s="6" t="n">
        <v>304.15</v>
      </c>
      <c r="I1001" s="6" t="n">
        <v>-304.15</v>
      </c>
      <c r="J1001" s="6" t="n">
        <v>-0</v>
      </c>
      <c r="K1001" s="6" t="n">
        <v>-0.73</v>
      </c>
      <c r="L1001" s="6" t="n">
        <v>-0</v>
      </c>
      <c r="M1001" s="6" t="s">
        <f>=I1001+J1001+K1001+L1001</f>
      </c>
      <c r="N1001" s="16"/>
      <c r="O1001" s="16" t="s">
        <v>508</v>
      </c>
    </row>
    <row collapsed="false" customFormat="false" customHeight="false" hidden="false" ht="12.1" outlineLevel="0" r="1002">
      <c r="A1002" s="21" t="n">
        <v>46099.928634259</v>
      </c>
      <c r="B1002" s="22" t="s">
        <v>363</v>
      </c>
      <c r="C1002" s="22" t="s">
        <v>165</v>
      </c>
      <c r="D1002" s="22" t="s">
        <v>363</v>
      </c>
      <c r="E1002" s="22" t="s">
        <v>363</v>
      </c>
      <c r="F1002" s="22" t="s">
        <v>20</v>
      </c>
      <c r="G1002" s="23" t="n">
        <v>1</v>
      </c>
      <c r="H1002" s="24" t="n">
        <v>733</v>
      </c>
      <c r="I1002" s="24" t="n">
        <v>733</v>
      </c>
      <c r="J1002" s="24" t="n">
        <v>0</v>
      </c>
      <c r="K1002" s="24" t="n">
        <v>-0</v>
      </c>
      <c r="L1002" s="24" t="n">
        <v>-0</v>
      </c>
      <c r="M1002" s="6" t="s">
        <f>=I1002+J1002+K1002+L1002</f>
      </c>
      <c r="N1002" s="22"/>
      <c r="O1002" s="22" t="s">
        <v>508</v>
      </c>
    </row>
    <row collapsed="false" customFormat="false" customHeight="false" hidden="false" ht="12.1" outlineLevel="0" r="1003">
      <c r="A1003" s="21" t="n">
        <v>46100.115729167</v>
      </c>
      <c r="B1003" s="22" t="s">
        <v>441</v>
      </c>
      <c r="C1003" s="22" t="s">
        <v>144</v>
      </c>
      <c r="D1003" s="22" t="s">
        <v>377</v>
      </c>
      <c r="E1003" s="22" t="s">
        <v>377</v>
      </c>
      <c r="F1003" s="22" t="s">
        <v>20</v>
      </c>
      <c r="G1003" s="23" t="n">
        <v>1</v>
      </c>
      <c r="H1003" s="24" t="n">
        <v>18</v>
      </c>
      <c r="I1003" s="24" t="n">
        <v>18</v>
      </c>
      <c r="J1003" s="24" t="n">
        <v>0</v>
      </c>
      <c r="K1003" s="24" t="n">
        <v>-0</v>
      </c>
      <c r="L1003" s="24" t="n">
        <v>-0</v>
      </c>
      <c r="M1003" s="6" t="s">
        <f>=I1003+J1003+K1003+L1003</f>
      </c>
      <c r="N1003" s="22"/>
      <c r="O1003" s="22" t="s">
        <v>424</v>
      </c>
    </row>
    <row collapsed="false" customFormat="false" customHeight="false" hidden="false" ht="12.1" outlineLevel="0" r="1004">
      <c r="A1004" s="37" t="n">
        <v>46100.745358796</v>
      </c>
      <c r="B1004" s="38" t="s">
        <v>440</v>
      </c>
      <c r="C1004" s="38" t="s">
        <v>144</v>
      </c>
      <c r="D1004" s="38" t="s">
        <v>440</v>
      </c>
      <c r="E1004" s="38" t="s">
        <v>440</v>
      </c>
      <c r="F1004" s="38" t="s">
        <v>20</v>
      </c>
      <c r="G1004" s="39" t="n">
        <v>1</v>
      </c>
      <c r="H1004" s="40" t="n">
        <v>-1</v>
      </c>
      <c r="I1004" s="40" t="n">
        <v>-18</v>
      </c>
      <c r="J1004" s="40" t="n">
        <v>0</v>
      </c>
      <c r="K1004" s="40" t="n">
        <v>-0</v>
      </c>
      <c r="L1004" s="40" t="n">
        <v>-0</v>
      </c>
      <c r="M1004" s="6" t="s">
        <f>=I1004+J1004+K1004+L1004</f>
      </c>
      <c r="N1004" s="38"/>
      <c r="O1004" s="38" t="s">
        <v>424</v>
      </c>
    </row>
    <row collapsed="false" customFormat="false" customHeight="false" hidden="false" ht="12.1" outlineLevel="0" r="1005">
      <c r="A1005" s="20" t="n">
        <v>46104.324537037</v>
      </c>
      <c r="B1005" s="16" t="s">
        <v>269</v>
      </c>
      <c r="C1005" s="16" t="s">
        <v>401</v>
      </c>
      <c r="D1005" s="16" t="s">
        <v>240</v>
      </c>
      <c r="E1005" s="16" t="s">
        <v>18</v>
      </c>
      <c r="F1005" s="16" t="s">
        <v>20</v>
      </c>
      <c r="G1005" s="7" t="n">
        <v>1</v>
      </c>
      <c r="H1005" s="6" t="n">
        <v>288.55</v>
      </c>
      <c r="I1005" s="6" t="n">
        <v>-288.55</v>
      </c>
      <c r="J1005" s="6" t="n">
        <v>-0</v>
      </c>
      <c r="K1005" s="6" t="n">
        <v>-0.69</v>
      </c>
      <c r="L1005" s="6" t="n">
        <v>-0</v>
      </c>
      <c r="M1005" s="6" t="s">
        <f>=I1005+J1005+K1005+L1005</f>
      </c>
      <c r="N1005" s="16"/>
      <c r="O1005" s="16" t="s">
        <v>508</v>
      </c>
    </row>
    <row collapsed="false" customFormat="false" customHeight="false" hidden="false" ht="12.1" outlineLevel="0" r="1006">
      <c r="A1006" s="20" t="n">
        <v>46104.325196759</v>
      </c>
      <c r="B1006" s="16" t="s">
        <v>326</v>
      </c>
      <c r="C1006" s="16" t="s">
        <v>509</v>
      </c>
      <c r="D1006" s="16" t="s">
        <v>240</v>
      </c>
      <c r="E1006" s="16" t="s">
        <v>18</v>
      </c>
      <c r="F1006" s="16" t="s">
        <v>20</v>
      </c>
      <c r="G1006" s="7" t="n">
        <v>10</v>
      </c>
      <c r="H1006" s="6" t="n">
        <v>101.42</v>
      </c>
      <c r="I1006" s="6" t="n">
        <v>-1014.2</v>
      </c>
      <c r="J1006" s="6" t="n">
        <v>-0</v>
      </c>
      <c r="K1006" s="6" t="n">
        <v>-2.43</v>
      </c>
      <c r="L1006" s="6" t="n">
        <v>-0</v>
      </c>
      <c r="M1006" s="6" t="s">
        <f>=I1006+J1006+K1006+L1006</f>
      </c>
      <c r="N1006" s="16"/>
      <c r="O1006" s="16" t="s">
        <v>508</v>
      </c>
    </row>
    <row collapsed="false" customFormat="false" customHeight="false" hidden="false" ht="12.1" outlineLevel="0" r="1007">
      <c r="A1007" s="20" t="n">
        <v>46104.337384259</v>
      </c>
      <c r="B1007" s="16" t="s">
        <v>328</v>
      </c>
      <c r="C1007" s="16" t="s">
        <v>511</v>
      </c>
      <c r="D1007" s="16" t="s">
        <v>240</v>
      </c>
      <c r="E1007" s="16" t="s">
        <v>18</v>
      </c>
      <c r="F1007" s="16" t="s">
        <v>20</v>
      </c>
      <c r="G1007" s="7" t="n">
        <v>1</v>
      </c>
      <c r="H1007" s="6" t="n">
        <v>412.1</v>
      </c>
      <c r="I1007" s="6" t="n">
        <v>-412.1</v>
      </c>
      <c r="J1007" s="6" t="n">
        <v>-0</v>
      </c>
      <c r="K1007" s="6" t="n">
        <v>-0.99</v>
      </c>
      <c r="L1007" s="6" t="n">
        <v>-0</v>
      </c>
      <c r="M1007" s="6" t="s">
        <f>=I1007+J1007+K1007+L1007</f>
      </c>
      <c r="N1007" s="16"/>
      <c r="O1007" s="16" t="s">
        <v>508</v>
      </c>
    </row>
    <row collapsed="false" customFormat="false" customHeight="false" hidden="false" ht="12.1" outlineLevel="0" r="1008">
      <c r="A1008" s="21" t="n">
        <v>46104.394444444</v>
      </c>
      <c r="B1008" s="22" t="s">
        <v>363</v>
      </c>
      <c r="C1008" s="22" t="s">
        <v>164</v>
      </c>
      <c r="D1008" s="22" t="s">
        <v>363</v>
      </c>
      <c r="E1008" s="22" t="s">
        <v>363</v>
      </c>
      <c r="F1008" s="22" t="s">
        <v>20</v>
      </c>
      <c r="G1008" s="23" t="n">
        <v>55363</v>
      </c>
      <c r="H1008" s="24" t="n">
        <v>1</v>
      </c>
      <c r="I1008" s="24" t="n">
        <v>55363.48</v>
      </c>
      <c r="J1008" s="24" t="n">
        <v>0</v>
      </c>
      <c r="K1008" s="24" t="n">
        <v>-0</v>
      </c>
      <c r="L1008" s="24" t="n">
        <v>-0</v>
      </c>
      <c r="M1008" s="6" t="s">
        <f>=I1008+J1008+K1008+L1008</f>
      </c>
      <c r="N1008" s="22"/>
      <c r="O1008" s="22" t="s">
        <v>508</v>
      </c>
    </row>
    <row collapsed="false" customFormat="false" customHeight="false" hidden="false" ht="12.1" outlineLevel="0" r="1009">
      <c r="A1009" s="21" t="n">
        <v>46104.418946759</v>
      </c>
      <c r="B1009" s="22" t="s">
        <v>363</v>
      </c>
      <c r="C1009" s="22" t="s">
        <v>165</v>
      </c>
      <c r="D1009" s="22" t="s">
        <v>363</v>
      </c>
      <c r="E1009" s="22" t="s">
        <v>363</v>
      </c>
      <c r="F1009" s="22" t="s">
        <v>20</v>
      </c>
      <c r="G1009" s="23" t="n">
        <v>1</v>
      </c>
      <c r="H1009" s="24" t="n">
        <v>1714.73</v>
      </c>
      <c r="I1009" s="24" t="n">
        <v>1714.73</v>
      </c>
      <c r="J1009" s="24" t="n">
        <v>0</v>
      </c>
      <c r="K1009" s="24" t="n">
        <v>-0</v>
      </c>
      <c r="L1009" s="24" t="n">
        <v>-0</v>
      </c>
      <c r="M1009" s="6" t="s">
        <f>=I1009+J1009+K1009+L1009</f>
      </c>
      <c r="N1009" s="22"/>
      <c r="O1009" s="22" t="s">
        <v>508</v>
      </c>
    </row>
    <row collapsed="false" customFormat="false" customHeight="false" hidden="false" ht="12.1" outlineLevel="0" r="1010">
      <c r="A1010" s="20" t="n">
        <v>46104.57681713</v>
      </c>
      <c r="B1010" s="16" t="s">
        <v>81</v>
      </c>
      <c r="C1010" s="16" t="s">
        <v>512</v>
      </c>
      <c r="D1010" s="16" t="s">
        <v>240</v>
      </c>
      <c r="E1010" s="16" t="s">
        <v>82</v>
      </c>
      <c r="F1010" s="16" t="s">
        <v>20</v>
      </c>
      <c r="G1010" s="7" t="n">
        <v>41</v>
      </c>
      <c r="H1010" s="6" t="n">
        <v>100</v>
      </c>
      <c r="I1010" s="6" t="n">
        <v>-41000</v>
      </c>
      <c r="J1010" s="6" t="n">
        <v>-0</v>
      </c>
      <c r="K1010" s="6" t="n">
        <v>-0</v>
      </c>
      <c r="L1010" s="6" t="n">
        <v>-0</v>
      </c>
      <c r="M1010" s="6" t="s">
        <f>=I1010+J1010+K1010+L1010</f>
      </c>
      <c r="N1010" s="16"/>
      <c r="O1010" s="16" t="s">
        <v>508</v>
      </c>
    </row>
    <row collapsed="false" customFormat="false" customHeight="false" hidden="false" ht="12.1" outlineLevel="0" r="1011">
      <c r="A1011" s="20" t="n">
        <v>46104.584456019</v>
      </c>
      <c r="B1011" s="16" t="s">
        <v>69</v>
      </c>
      <c r="C1011" s="16" t="s">
        <v>472</v>
      </c>
      <c r="D1011" s="16" t="s">
        <v>240</v>
      </c>
      <c r="E1011" s="16" t="s">
        <v>62</v>
      </c>
      <c r="F1011" s="16" t="s">
        <v>20</v>
      </c>
      <c r="G1011" s="7" t="n">
        <v>4</v>
      </c>
      <c r="H1011" s="6" t="n">
        <v>1.1918</v>
      </c>
      <c r="I1011" s="6" t="n">
        <v>-4.77</v>
      </c>
      <c r="J1011" s="6" t="n">
        <v>-0</v>
      </c>
      <c r="K1011" s="6" t="n">
        <v>-0</v>
      </c>
      <c r="L1011" s="6" t="n">
        <v>-0</v>
      </c>
      <c r="M1011" s="6" t="s">
        <f>=I1011+J1011+K1011+L1011</f>
      </c>
      <c r="N1011" s="16"/>
      <c r="O1011" s="16" t="s">
        <v>471</v>
      </c>
    </row>
    <row collapsed="false" customFormat="false" customHeight="false" hidden="false" ht="12.1" outlineLevel="0" r="1012">
      <c r="A1012" s="29" t="n">
        <v>46104.655891204</v>
      </c>
      <c r="B1012" s="30" t="s">
        <v>51</v>
      </c>
      <c r="C1012" s="30" t="s">
        <v>412</v>
      </c>
      <c r="D1012" s="30" t="s">
        <v>241</v>
      </c>
      <c r="E1012" s="30" t="s">
        <v>18</v>
      </c>
      <c r="F1012" s="30" t="s">
        <v>20</v>
      </c>
      <c r="G1012" s="31" t="n">
        <v>-30</v>
      </c>
      <c r="H1012" s="32" t="n">
        <v>46.945</v>
      </c>
      <c r="I1012" s="32" t="n">
        <v>1408.35</v>
      </c>
      <c r="J1012" s="32" t="n">
        <v>0</v>
      </c>
      <c r="K1012" s="32" t="n">
        <v>-3.38</v>
      </c>
      <c r="L1012" s="32" t="n">
        <v>-0</v>
      </c>
      <c r="M1012" s="6" t="s">
        <f>=I1012+J1012+K1012+L1012</f>
      </c>
      <c r="N1012" s="30"/>
      <c r="O1012" s="30" t="s">
        <v>508</v>
      </c>
    </row>
    <row collapsed="false" customFormat="false" customHeight="false" hidden="false" ht="12.1" outlineLevel="0" r="1013">
      <c r="A1013" s="20" t="n">
        <v>46104.884710648</v>
      </c>
      <c r="B1013" s="16" t="s">
        <v>329</v>
      </c>
      <c r="C1013" s="16" t="s">
        <v>513</v>
      </c>
      <c r="D1013" s="16" t="s">
        <v>240</v>
      </c>
      <c r="E1013" s="16" t="s">
        <v>18</v>
      </c>
      <c r="F1013" s="16" t="s">
        <v>20</v>
      </c>
      <c r="G1013" s="7" t="n">
        <v>10</v>
      </c>
      <c r="H1013" s="6" t="n">
        <v>90.28</v>
      </c>
      <c r="I1013" s="6" t="n">
        <v>-902.8</v>
      </c>
      <c r="J1013" s="6" t="n">
        <v>-0</v>
      </c>
      <c r="K1013" s="6" t="n">
        <v>-2.17</v>
      </c>
      <c r="L1013" s="6" t="n">
        <v>-0</v>
      </c>
      <c r="M1013" s="6" t="s">
        <f>=I1013+J1013+K1013+L1013</f>
      </c>
      <c r="N1013" s="16"/>
      <c r="O1013" s="16" t="s">
        <v>508</v>
      </c>
    </row>
    <row collapsed="false" customFormat="false" customHeight="false" hidden="false" ht="12.1" outlineLevel="0" r="1014">
      <c r="A1014" s="20" t="n">
        <v>46104.889988426</v>
      </c>
      <c r="B1014" s="16" t="s">
        <v>270</v>
      </c>
      <c r="C1014" s="16" t="s">
        <v>405</v>
      </c>
      <c r="D1014" s="16" t="s">
        <v>240</v>
      </c>
      <c r="E1014" s="16" t="s">
        <v>18</v>
      </c>
      <c r="F1014" s="16" t="s">
        <v>20</v>
      </c>
      <c r="G1014" s="7" t="n">
        <v>1000</v>
      </c>
      <c r="H1014" s="6" t="n">
        <v>0.4466</v>
      </c>
      <c r="I1014" s="6" t="n">
        <v>-446.6</v>
      </c>
      <c r="J1014" s="6" t="n">
        <v>-0</v>
      </c>
      <c r="K1014" s="6" t="n">
        <v>-1.07</v>
      </c>
      <c r="L1014" s="6" t="n">
        <v>-0</v>
      </c>
      <c r="M1014" s="6" t="s">
        <f>=I1014+J1014+K1014+L1014</f>
      </c>
      <c r="N1014" s="16"/>
      <c r="O1014" s="16" t="s">
        <v>508</v>
      </c>
    </row>
    <row collapsed="false" customFormat="false" customHeight="false" hidden="false" ht="12.1" outlineLevel="0" r="1015">
      <c r="A1015" s="20" t="n">
        <v>46104.895127315</v>
      </c>
      <c r="B1015" s="16" t="s">
        <v>328</v>
      </c>
      <c r="C1015" s="16" t="s">
        <v>511</v>
      </c>
      <c r="D1015" s="16" t="s">
        <v>240</v>
      </c>
      <c r="E1015" s="16" t="s">
        <v>18</v>
      </c>
      <c r="F1015" s="16" t="s">
        <v>20</v>
      </c>
      <c r="G1015" s="7" t="n">
        <v>1</v>
      </c>
      <c r="H1015" s="6" t="n">
        <v>411.35</v>
      </c>
      <c r="I1015" s="6" t="n">
        <v>-411.35</v>
      </c>
      <c r="J1015" s="6" t="n">
        <v>-0</v>
      </c>
      <c r="K1015" s="6" t="n">
        <v>-0.99</v>
      </c>
      <c r="L1015" s="6" t="n">
        <v>-0</v>
      </c>
      <c r="M1015" s="6" t="s">
        <f>=I1015+J1015+K1015+L1015</f>
      </c>
      <c r="N1015" s="16"/>
      <c r="O1015" s="16" t="s">
        <v>508</v>
      </c>
    </row>
    <row collapsed="false" customFormat="false" customHeight="false" hidden="false" ht="12.1" outlineLevel="0" r="1016">
      <c r="A1016" s="20" t="n">
        <v>46104.966701389</v>
      </c>
      <c r="B1016" s="16" t="s">
        <v>27</v>
      </c>
      <c r="C1016" s="16" t="s">
        <v>431</v>
      </c>
      <c r="D1016" s="16" t="s">
        <v>240</v>
      </c>
      <c r="E1016" s="16" t="s">
        <v>18</v>
      </c>
      <c r="F1016" s="16" t="s">
        <v>20</v>
      </c>
      <c r="G1016" s="7" t="n">
        <v>1</v>
      </c>
      <c r="H1016" s="6" t="n">
        <v>113.38</v>
      </c>
      <c r="I1016" s="6" t="n">
        <v>-113.38</v>
      </c>
      <c r="J1016" s="6" t="n">
        <v>-0</v>
      </c>
      <c r="K1016" s="6" t="n">
        <v>-0.27</v>
      </c>
      <c r="L1016" s="6" t="n">
        <v>-0</v>
      </c>
      <c r="M1016" s="6" t="s">
        <f>=I1016+J1016+K1016+L1016</f>
      </c>
      <c r="N1016" s="16"/>
      <c r="O1016" s="16" t="s">
        <v>508</v>
      </c>
    </row>
    <row collapsed="false" customFormat="false" customHeight="false" hidden="false" ht="12.1" outlineLevel="0" r="1017">
      <c r="A1017" s="21" t="n">
        <v>46105.319733796</v>
      </c>
      <c r="B1017" s="22" t="s">
        <v>363</v>
      </c>
      <c r="C1017" s="22" t="s">
        <v>165</v>
      </c>
      <c r="D1017" s="22" t="s">
        <v>363</v>
      </c>
      <c r="E1017" s="22" t="s">
        <v>363</v>
      </c>
      <c r="F1017" s="22" t="s">
        <v>20</v>
      </c>
      <c r="G1017" s="23" t="n">
        <v>1</v>
      </c>
      <c r="H1017" s="24" t="n">
        <v>10</v>
      </c>
      <c r="I1017" s="24" t="n">
        <v>10</v>
      </c>
      <c r="J1017" s="24" t="n">
        <v>0</v>
      </c>
      <c r="K1017" s="24" t="n">
        <v>-0</v>
      </c>
      <c r="L1017" s="24" t="n">
        <v>-0</v>
      </c>
      <c r="M1017" s="6" t="s">
        <f>=I1017+J1017+K1017+L1017</f>
      </c>
      <c r="N1017" s="22"/>
      <c r="O1017" s="22" t="s">
        <v>508</v>
      </c>
    </row>
    <row collapsed="false" customFormat="false" customHeight="false" hidden="false" ht="12.1" outlineLevel="0" r="1018">
      <c r="A1018" s="20" t="n">
        <v>46105.537835648</v>
      </c>
      <c r="B1018" s="16" t="s">
        <v>69</v>
      </c>
      <c r="C1018" s="16" t="s">
        <v>472</v>
      </c>
      <c r="D1018" s="16" t="s">
        <v>240</v>
      </c>
      <c r="E1018" s="16" t="s">
        <v>62</v>
      </c>
      <c r="F1018" s="16" t="s">
        <v>20</v>
      </c>
      <c r="G1018" s="7" t="n">
        <v>8</v>
      </c>
      <c r="H1018" s="6" t="n">
        <v>1.1915</v>
      </c>
      <c r="I1018" s="6" t="n">
        <v>-9.53</v>
      </c>
      <c r="J1018" s="6" t="n">
        <v>-0</v>
      </c>
      <c r="K1018" s="6" t="n">
        <v>-0</v>
      </c>
      <c r="L1018" s="6" t="n">
        <v>-0</v>
      </c>
      <c r="M1018" s="6" t="s">
        <f>=I1018+J1018+K1018+L1018</f>
      </c>
      <c r="N1018" s="16"/>
      <c r="O1018" s="16" t="s">
        <v>471</v>
      </c>
    </row>
    <row collapsed="false" customFormat="false" customHeight="false" hidden="false" ht="12.1" outlineLevel="0" r="1019">
      <c r="A1019" s="20" t="n">
        <v>46106.535543981</v>
      </c>
      <c r="B1019" s="16" t="s">
        <v>69</v>
      </c>
      <c r="C1019" s="16" t="s">
        <v>472</v>
      </c>
      <c r="D1019" s="16" t="s">
        <v>240</v>
      </c>
      <c r="E1019" s="16" t="s">
        <v>62</v>
      </c>
      <c r="F1019" s="16" t="s">
        <v>20</v>
      </c>
      <c r="G1019" s="7" t="n">
        <v>1</v>
      </c>
      <c r="H1019" s="6" t="n">
        <v>1.1921</v>
      </c>
      <c r="I1019" s="6" t="n">
        <v>-1.19</v>
      </c>
      <c r="J1019" s="6" t="n">
        <v>-0</v>
      </c>
      <c r="K1019" s="6" t="n">
        <v>-0</v>
      </c>
      <c r="L1019" s="6" t="n">
        <v>-0</v>
      </c>
      <c r="M1019" s="6" t="s">
        <f>=I1019+J1019+K1019+L1019</f>
      </c>
      <c r="N1019" s="16"/>
      <c r="O1019" s="16" t="s">
        <v>471</v>
      </c>
    </row>
    <row collapsed="false" customFormat="false" customHeight="false" hidden="false" ht="12.1" outlineLevel="0" r="1020">
      <c r="A1020" s="20" t="n">
        <v>46107.692106481</v>
      </c>
      <c r="B1020" s="16" t="s">
        <v>69</v>
      </c>
      <c r="C1020" s="16" t="s">
        <v>472</v>
      </c>
      <c r="D1020" s="16" t="s">
        <v>240</v>
      </c>
      <c r="E1020" s="16" t="s">
        <v>62</v>
      </c>
      <c r="F1020" s="16" t="s">
        <v>20</v>
      </c>
      <c r="G1020" s="7" t="n">
        <v>2</v>
      </c>
      <c r="H1020" s="6" t="n">
        <v>1.1928</v>
      </c>
      <c r="I1020" s="6" t="n">
        <v>-2.39</v>
      </c>
      <c r="J1020" s="6" t="n">
        <v>-0</v>
      </c>
      <c r="K1020" s="6" t="n">
        <v>-0</v>
      </c>
      <c r="L1020" s="6" t="n">
        <v>-0</v>
      </c>
      <c r="M1020" s="6" t="s">
        <f>=I1020+J1020+K1020+L1020</f>
      </c>
      <c r="N1020" s="16"/>
      <c r="O1020" s="16" t="s">
        <v>471</v>
      </c>
    </row>
    <row collapsed="false" customFormat="false" customHeight="false" hidden="false" ht="12.1" outlineLevel="0" r="1021">
      <c r="A1021" s="20" t="n">
        <v>46108.516527778</v>
      </c>
      <c r="B1021" s="16" t="s">
        <v>69</v>
      </c>
      <c r="C1021" s="16" t="s">
        <v>472</v>
      </c>
      <c r="D1021" s="16" t="s">
        <v>240</v>
      </c>
      <c r="E1021" s="16" t="s">
        <v>62</v>
      </c>
      <c r="F1021" s="16" t="s">
        <v>20</v>
      </c>
      <c r="G1021" s="7" t="n">
        <v>7</v>
      </c>
      <c r="H1021" s="6" t="n">
        <v>1.1936</v>
      </c>
      <c r="I1021" s="6" t="n">
        <v>-8.36</v>
      </c>
      <c r="J1021" s="6" t="n">
        <v>-0</v>
      </c>
      <c r="K1021" s="6" t="n">
        <v>-0</v>
      </c>
      <c r="L1021" s="6" t="n">
        <v>-0</v>
      </c>
      <c r="M1021" s="6" t="s">
        <f>=I1021+J1021+K1021+L1021</f>
      </c>
      <c r="N1021" s="16"/>
      <c r="O1021" s="16" t="s">
        <v>471</v>
      </c>
    </row>
    <row collapsed="false" customFormat="false" customHeight="false" hidden="false" ht="12.1" outlineLevel="0" r="1022">
      <c r="A1022" s="20" t="n">
        <v>46111.45818287</v>
      </c>
      <c r="B1022" s="16" t="s">
        <v>259</v>
      </c>
      <c r="C1022" s="16" t="s">
        <v>389</v>
      </c>
      <c r="D1022" s="16" t="s">
        <v>240</v>
      </c>
      <c r="E1022" s="16" t="s">
        <v>18</v>
      </c>
      <c r="F1022" s="16" t="s">
        <v>20</v>
      </c>
      <c r="G1022" s="7" t="n">
        <v>1</v>
      </c>
      <c r="H1022" s="6" t="n">
        <v>82.13</v>
      </c>
      <c r="I1022" s="6" t="n">
        <v>-82.13</v>
      </c>
      <c r="J1022" s="6" t="n">
        <v>-0</v>
      </c>
      <c r="K1022" s="6" t="n">
        <v>-0.2</v>
      </c>
      <c r="L1022" s="6" t="n">
        <v>-0</v>
      </c>
      <c r="M1022" s="6" t="s">
        <f>=I1022+J1022+K1022+L1022</f>
      </c>
      <c r="N1022" s="16"/>
      <c r="O1022" s="16" t="s">
        <v>508</v>
      </c>
    </row>
    <row collapsed="false" customFormat="false" customHeight="false" hidden="false" ht="12.1" outlineLevel="0" r="1023">
      <c r="A1023" s="21" t="n">
        <v>46111.682256944</v>
      </c>
      <c r="B1023" s="22" t="s">
        <v>363</v>
      </c>
      <c r="C1023" s="22" t="s">
        <v>165</v>
      </c>
      <c r="D1023" s="22" t="s">
        <v>363</v>
      </c>
      <c r="E1023" s="22" t="s">
        <v>363</v>
      </c>
      <c r="F1023" s="22" t="s">
        <v>20</v>
      </c>
      <c r="G1023" s="23" t="n">
        <v>1</v>
      </c>
      <c r="H1023" s="24" t="n">
        <v>82</v>
      </c>
      <c r="I1023" s="24" t="n">
        <v>82</v>
      </c>
      <c r="J1023" s="24" t="n">
        <v>0</v>
      </c>
      <c r="K1023" s="24" t="n">
        <v>-0</v>
      </c>
      <c r="L1023" s="24" t="n">
        <v>-0</v>
      </c>
      <c r="M1023" s="6" t="s">
        <f>=I1023+J1023+K1023+L1023</f>
      </c>
      <c r="N1023" s="22"/>
      <c r="O1023" s="22" t="s">
        <v>508</v>
      </c>
    </row>
    <row collapsed="false" customFormat="false" customHeight="false" hidden="false" ht="12.1" outlineLevel="0" r="1024">
      <c r="A1024" s="29" t="n">
        <v>46111.733136574</v>
      </c>
      <c r="B1024" s="30" t="s">
        <v>286</v>
      </c>
      <c r="C1024" s="30" t="s">
        <v>428</v>
      </c>
      <c r="D1024" s="30" t="s">
        <v>241</v>
      </c>
      <c r="E1024" s="30" t="s">
        <v>18</v>
      </c>
      <c r="F1024" s="30" t="s">
        <v>20</v>
      </c>
      <c r="G1024" s="31" t="n">
        <v>-50</v>
      </c>
      <c r="H1024" s="32" t="n">
        <v>82.99</v>
      </c>
      <c r="I1024" s="32" t="n">
        <v>4149.5</v>
      </c>
      <c r="J1024" s="32" t="n">
        <v>0</v>
      </c>
      <c r="K1024" s="32" t="n">
        <v>-9.96</v>
      </c>
      <c r="L1024" s="32" t="n">
        <v>-0</v>
      </c>
      <c r="M1024" s="6" t="s">
        <f>=I1024+J1024+K1024+L1024</f>
      </c>
      <c r="N1024" s="30"/>
      <c r="O1024" s="30" t="s">
        <v>508</v>
      </c>
    </row>
    <row collapsed="false" customFormat="false" customHeight="false" hidden="false" ht="12.1" outlineLevel="0" r="1025">
      <c r="A1025" s="20" t="n">
        <v>46112.559050926</v>
      </c>
      <c r="B1025" s="16" t="s">
        <v>69</v>
      </c>
      <c r="C1025" s="16" t="s">
        <v>472</v>
      </c>
      <c r="D1025" s="16" t="s">
        <v>240</v>
      </c>
      <c r="E1025" s="16" t="s">
        <v>62</v>
      </c>
      <c r="F1025" s="16" t="s">
        <v>20</v>
      </c>
      <c r="G1025" s="7" t="n">
        <v>4</v>
      </c>
      <c r="H1025" s="6" t="n">
        <v>1.195</v>
      </c>
      <c r="I1025" s="6" t="n">
        <v>-4.78</v>
      </c>
      <c r="J1025" s="6" t="n">
        <v>-0</v>
      </c>
      <c r="K1025" s="6" t="n">
        <v>-0</v>
      </c>
      <c r="L1025" s="6" t="n">
        <v>-0</v>
      </c>
      <c r="M1025" s="6" t="s">
        <f>=I1025+J1025+K1025+L1025</f>
      </c>
      <c r="N1025" s="16"/>
      <c r="O1025" s="16" t="s">
        <v>471</v>
      </c>
    </row>
    <row collapsed="false" customFormat="false" customHeight="false" hidden="false" ht="12.1" outlineLevel="0" r="1026">
      <c r="A1026" s="20" t="n">
        <v>46112.839837963</v>
      </c>
      <c r="B1026" s="16" t="s">
        <v>286</v>
      </c>
      <c r="C1026" s="16" t="s">
        <v>428</v>
      </c>
      <c r="D1026" s="16" t="s">
        <v>240</v>
      </c>
      <c r="E1026" s="16" t="s">
        <v>18</v>
      </c>
      <c r="F1026" s="16" t="s">
        <v>20</v>
      </c>
      <c r="G1026" s="7" t="n">
        <v>50</v>
      </c>
      <c r="H1026" s="6" t="n">
        <v>84.94</v>
      </c>
      <c r="I1026" s="6" t="n">
        <v>-4247</v>
      </c>
      <c r="J1026" s="6" t="n">
        <v>-0</v>
      </c>
      <c r="K1026" s="6" t="n">
        <v>-2.08</v>
      </c>
      <c r="L1026" s="6" t="n">
        <v>-0</v>
      </c>
      <c r="M1026" s="6" t="s">
        <f>=I1026+J1026+K1026+L1026</f>
      </c>
      <c r="N1026" s="16"/>
      <c r="O1026" s="16" t="s">
        <v>508</v>
      </c>
    </row>
    <row collapsed="false" customFormat="false" customHeight="false" hidden="false" ht="12.1" outlineLevel="0" r="1027">
      <c r="A1027" s="21" t="n">
        <v>46113.2484375</v>
      </c>
      <c r="B1027" s="22" t="s">
        <v>363</v>
      </c>
      <c r="C1027" s="22" t="s">
        <v>165</v>
      </c>
      <c r="D1027" s="22" t="s">
        <v>363</v>
      </c>
      <c r="E1027" s="22" t="s">
        <v>363</v>
      </c>
      <c r="F1027" s="22" t="s">
        <v>20</v>
      </c>
      <c r="G1027" s="23" t="n">
        <v>1</v>
      </c>
      <c r="H1027" s="24" t="n">
        <v>100</v>
      </c>
      <c r="I1027" s="24" t="n">
        <v>100</v>
      </c>
      <c r="J1027" s="24" t="n">
        <v>0</v>
      </c>
      <c r="K1027" s="24" t="n">
        <v>-0</v>
      </c>
      <c r="L1027" s="24" t="n">
        <v>-0</v>
      </c>
      <c r="M1027" s="6" t="s">
        <f>=I1027+J1027+K1027+L1027</f>
      </c>
      <c r="N1027" s="22"/>
      <c r="O1027" s="22" t="s">
        <v>471</v>
      </c>
    </row>
    <row collapsed="false" customFormat="false" customHeight="false" hidden="false" ht="12.1" outlineLevel="0" r="1028">
      <c r="A1028" s="21" t="n">
        <v>46113.253032407</v>
      </c>
      <c r="B1028" s="22" t="s">
        <v>363</v>
      </c>
      <c r="C1028" s="22" t="s">
        <v>165</v>
      </c>
      <c r="D1028" s="22" t="s">
        <v>363</v>
      </c>
      <c r="E1028" s="22" t="s">
        <v>363</v>
      </c>
      <c r="F1028" s="22" t="s">
        <v>20</v>
      </c>
      <c r="G1028" s="23" t="n">
        <v>1</v>
      </c>
      <c r="H1028" s="24" t="n">
        <v>109.32</v>
      </c>
      <c r="I1028" s="24" t="n">
        <v>109.32</v>
      </c>
      <c r="J1028" s="24" t="n">
        <v>0</v>
      </c>
      <c r="K1028" s="24" t="n">
        <v>-0</v>
      </c>
      <c r="L1028" s="24" t="n">
        <v>-0</v>
      </c>
      <c r="M1028" s="6" t="s">
        <f>=I1028+J1028+K1028+L1028</f>
      </c>
      <c r="N1028" s="22"/>
      <c r="O1028" s="22" t="s">
        <v>508</v>
      </c>
    </row>
    <row collapsed="false" customFormat="false" customHeight="false" hidden="false" ht="12.1" outlineLevel="0" r="1029">
      <c r="A1029" s="20" t="n">
        <v>46113.53400463</v>
      </c>
      <c r="B1029" s="16" t="s">
        <v>69</v>
      </c>
      <c r="C1029" s="16" t="s">
        <v>472</v>
      </c>
      <c r="D1029" s="16" t="s">
        <v>240</v>
      </c>
      <c r="E1029" s="16" t="s">
        <v>62</v>
      </c>
      <c r="F1029" s="16" t="s">
        <v>20</v>
      </c>
      <c r="G1029" s="7" t="n">
        <v>87</v>
      </c>
      <c r="H1029" s="6" t="n">
        <v>1.1952</v>
      </c>
      <c r="I1029" s="6" t="n">
        <v>-103.98</v>
      </c>
      <c r="J1029" s="6" t="n">
        <v>-0</v>
      </c>
      <c r="K1029" s="6" t="n">
        <v>-0</v>
      </c>
      <c r="L1029" s="6" t="n">
        <v>-0</v>
      </c>
      <c r="M1029" s="6" t="s">
        <f>=I1029+J1029+K1029+L1029</f>
      </c>
      <c r="N1029" s="16"/>
      <c r="O1029" s="16" t="s">
        <v>471</v>
      </c>
    </row>
    <row collapsed="false" customFormat="false" customHeight="false" hidden="false" ht="12.1" outlineLevel="0" r="1030">
      <c r="A1030" s="20" t="n">
        <v>46113.64318287</v>
      </c>
      <c r="B1030" s="16" t="s">
        <v>69</v>
      </c>
      <c r="C1030" s="16" t="s">
        <v>472</v>
      </c>
      <c r="D1030" s="16" t="s">
        <v>240</v>
      </c>
      <c r="E1030" s="16" t="s">
        <v>62</v>
      </c>
      <c r="F1030" s="16" t="s">
        <v>20</v>
      </c>
      <c r="G1030" s="7" t="n">
        <v>1</v>
      </c>
      <c r="H1030" s="6" t="n">
        <v>1.1955</v>
      </c>
      <c r="I1030" s="6" t="n">
        <v>-1.2</v>
      </c>
      <c r="J1030" s="6" t="n">
        <v>-0</v>
      </c>
      <c r="K1030" s="6" t="n">
        <v>-0</v>
      </c>
      <c r="L1030" s="6" t="n">
        <v>-0</v>
      </c>
      <c r="M1030" s="6" t="s">
        <f>=I1030+J1030+K1030+L1030</f>
      </c>
      <c r="N1030" s="16"/>
      <c r="O1030" s="16" t="s">
        <v>471</v>
      </c>
    </row>
    <row collapsed="false" customFormat="false" customHeight="false" hidden="false" ht="12.1" outlineLevel="0" r="1031">
      <c r="A1031" s="33" t="n">
        <v>46113.814548611</v>
      </c>
      <c r="B1031" s="34" t="s">
        <v>425</v>
      </c>
      <c r="C1031" s="34" t="s">
        <v>514</v>
      </c>
      <c r="D1031" s="34" t="s">
        <v>425</v>
      </c>
      <c r="E1031" s="34" t="s">
        <v>425</v>
      </c>
      <c r="F1031" s="34" t="s">
        <v>20</v>
      </c>
      <c r="G1031" s="35" t="n">
        <v>1</v>
      </c>
      <c r="H1031" s="36" t="n">
        <v>-0.85</v>
      </c>
      <c r="I1031" s="36" t="n">
        <v>-0.85</v>
      </c>
      <c r="J1031" s="36" t="n">
        <v>0</v>
      </c>
      <c r="K1031" s="36" t="n">
        <v>-0</v>
      </c>
      <c r="L1031" s="36" t="n">
        <v>-0</v>
      </c>
      <c r="M1031" s="6" t="s">
        <f>=I1031+J1031+K1031+L1031</f>
      </c>
      <c r="N1031" s="34"/>
      <c r="O1031" s="34" t="s">
        <v>508</v>
      </c>
    </row>
    <row collapsed="false" customFormat="false" customHeight="false" hidden="false" ht="12.1" outlineLevel="0" r="1032">
      <c r="A1032" s="21" t="n">
        <v>46113.842106481</v>
      </c>
      <c r="B1032" s="22" t="s">
        <v>363</v>
      </c>
      <c r="C1032" s="22" t="s">
        <v>165</v>
      </c>
      <c r="D1032" s="22" t="s">
        <v>363</v>
      </c>
      <c r="E1032" s="22" t="s">
        <v>363</v>
      </c>
      <c r="F1032" s="22" t="s">
        <v>20</v>
      </c>
      <c r="G1032" s="23" t="n">
        <v>1</v>
      </c>
      <c r="H1032" s="24" t="n">
        <v>1</v>
      </c>
      <c r="I1032" s="24" t="n">
        <v>1</v>
      </c>
      <c r="J1032" s="24" t="n">
        <v>0</v>
      </c>
      <c r="K1032" s="24" t="n">
        <v>-0</v>
      </c>
      <c r="L1032" s="24" t="n">
        <v>-0</v>
      </c>
      <c r="M1032" s="6" t="s">
        <f>=I1032+J1032+K1032+L1032</f>
      </c>
      <c r="N1032" s="22"/>
      <c r="O1032" s="22" t="s">
        <v>508</v>
      </c>
    </row>
    <row collapsed="false" customFormat="false" customHeight="false" hidden="false" ht="12.1" outlineLevel="0" r="1033">
      <c r="A1033" s="20" t="n">
        <v>46114.602546296</v>
      </c>
      <c r="B1033" s="16" t="s">
        <v>69</v>
      </c>
      <c r="C1033" s="16" t="s">
        <v>472</v>
      </c>
      <c r="D1033" s="16" t="s">
        <v>240</v>
      </c>
      <c r="E1033" s="16" t="s">
        <v>62</v>
      </c>
      <c r="F1033" s="16" t="s">
        <v>20</v>
      </c>
      <c r="G1033" s="7" t="n">
        <v>1</v>
      </c>
      <c r="H1033" s="6" t="n">
        <v>1.1955</v>
      </c>
      <c r="I1033" s="6" t="n">
        <v>-1.2</v>
      </c>
      <c r="J1033" s="6" t="n">
        <v>-0</v>
      </c>
      <c r="K1033" s="6" t="n">
        <v>-0</v>
      </c>
      <c r="L1033" s="6" t="n">
        <v>-0</v>
      </c>
      <c r="M1033" s="6" t="s">
        <f>=I1033+J1033+K1033+L1033</f>
      </c>
      <c r="N1033" s="16"/>
      <c r="O1033" s="16" t="s">
        <v>471</v>
      </c>
    </row>
    <row collapsed="false" customFormat="false" customHeight="false" hidden="false" ht="12.1" outlineLevel="0" r="1034">
      <c r="A1034" s="29" t="n">
        <v>46114.669490741</v>
      </c>
      <c r="B1034" s="30" t="s">
        <v>244</v>
      </c>
      <c r="C1034" s="30" t="s">
        <v>365</v>
      </c>
      <c r="D1034" s="30" t="s">
        <v>241</v>
      </c>
      <c r="E1034" s="30" t="s">
        <v>18</v>
      </c>
      <c r="F1034" s="30" t="s">
        <v>20</v>
      </c>
      <c r="G1034" s="31" t="n">
        <v>-10</v>
      </c>
      <c r="H1034" s="32" t="n">
        <v>133.96</v>
      </c>
      <c r="I1034" s="32" t="n">
        <v>1339.6</v>
      </c>
      <c r="J1034" s="32" t="n">
        <v>0</v>
      </c>
      <c r="K1034" s="32" t="n">
        <v>-1.07</v>
      </c>
      <c r="L1034" s="32" t="n">
        <v>-0</v>
      </c>
      <c r="M1034" s="6" t="s">
        <f>=I1034+J1034+K1034+L1034</f>
      </c>
      <c r="N1034" s="30"/>
      <c r="O1034" s="30" t="s">
        <v>364</v>
      </c>
    </row>
    <row collapsed="false" customFormat="false" customHeight="false" hidden="false" ht="12.1" outlineLevel="0" r="1035">
      <c r="A1035" s="29" t="n">
        <v>46114.669490741</v>
      </c>
      <c r="B1035" s="30" t="s">
        <v>314</v>
      </c>
      <c r="C1035" s="30" t="s">
        <v>487</v>
      </c>
      <c r="D1035" s="30" t="s">
        <v>241</v>
      </c>
      <c r="E1035" s="30" t="s">
        <v>18</v>
      </c>
      <c r="F1035" s="30" t="s">
        <v>20</v>
      </c>
      <c r="G1035" s="31" t="n">
        <v>-1</v>
      </c>
      <c r="H1035" s="32" t="n">
        <v>655.4</v>
      </c>
      <c r="I1035" s="32" t="n">
        <v>655.4</v>
      </c>
      <c r="J1035" s="32" t="n">
        <v>0</v>
      </c>
      <c r="K1035" s="32" t="n">
        <v>-0.52</v>
      </c>
      <c r="L1035" s="32" t="n">
        <v>-0</v>
      </c>
      <c r="M1035" s="6" t="s">
        <f>=I1035+J1035+K1035+L1035</f>
      </c>
      <c r="N1035" s="30"/>
      <c r="O1035" s="30" t="s">
        <v>364</v>
      </c>
    </row>
    <row collapsed="false" customFormat="false" customHeight="false" hidden="false" ht="12.1" outlineLevel="0" r="1036">
      <c r="A1036" s="29" t="n">
        <v>46114.669502315</v>
      </c>
      <c r="B1036" s="30" t="s">
        <v>17</v>
      </c>
      <c r="C1036" s="30" t="s">
        <v>366</v>
      </c>
      <c r="D1036" s="30" t="s">
        <v>241</v>
      </c>
      <c r="E1036" s="30" t="s">
        <v>18</v>
      </c>
      <c r="F1036" s="30" t="s">
        <v>20</v>
      </c>
      <c r="G1036" s="31" t="n">
        <v>-1</v>
      </c>
      <c r="H1036" s="32" t="n">
        <v>316.2</v>
      </c>
      <c r="I1036" s="32" t="n">
        <v>316.2</v>
      </c>
      <c r="J1036" s="32" t="n">
        <v>0</v>
      </c>
      <c r="K1036" s="32" t="n">
        <v>-0.25</v>
      </c>
      <c r="L1036" s="32" t="n">
        <v>-0</v>
      </c>
      <c r="M1036" s="6" t="s">
        <f>=I1036+J1036+K1036+L1036</f>
      </c>
      <c r="N1036" s="30"/>
      <c r="O1036" s="30" t="s">
        <v>364</v>
      </c>
    </row>
    <row collapsed="false" customFormat="false" customHeight="false" hidden="false" ht="12.1" outlineLevel="0" r="1037">
      <c r="A1037" s="29" t="n">
        <v>46114.669502315</v>
      </c>
      <c r="B1037" s="30" t="s">
        <v>263</v>
      </c>
      <c r="C1037" s="30" t="s">
        <v>393</v>
      </c>
      <c r="D1037" s="30" t="s">
        <v>241</v>
      </c>
      <c r="E1037" s="30" t="s">
        <v>62</v>
      </c>
      <c r="F1037" s="30" t="s">
        <v>20</v>
      </c>
      <c r="G1037" s="31" t="n">
        <v>-560</v>
      </c>
      <c r="H1037" s="32" t="n">
        <v>1.9582</v>
      </c>
      <c r="I1037" s="32" t="n">
        <v>1096.59</v>
      </c>
      <c r="J1037" s="32" t="n">
        <v>0</v>
      </c>
      <c r="K1037" s="32" t="n">
        <v>-0</v>
      </c>
      <c r="L1037" s="32" t="n">
        <v>-0</v>
      </c>
      <c r="M1037" s="6" t="s">
        <f>=I1037+J1037+K1037+L1037</f>
      </c>
      <c r="N1037" s="30"/>
      <c r="O1037" s="30" t="s">
        <v>364</v>
      </c>
    </row>
    <row collapsed="false" customFormat="false" customHeight="false" hidden="false" ht="12.1" outlineLevel="0" r="1038">
      <c r="A1038" s="29" t="n">
        <v>46114.669502315</v>
      </c>
      <c r="B1038" s="30" t="s">
        <v>317</v>
      </c>
      <c r="C1038" s="30" t="s">
        <v>490</v>
      </c>
      <c r="D1038" s="30" t="s">
        <v>241</v>
      </c>
      <c r="E1038" s="30" t="s">
        <v>62</v>
      </c>
      <c r="F1038" s="30" t="s">
        <v>20</v>
      </c>
      <c r="G1038" s="31" t="n">
        <v>-15</v>
      </c>
      <c r="H1038" s="32" t="n">
        <v>144.05</v>
      </c>
      <c r="I1038" s="32" t="n">
        <v>2160.75</v>
      </c>
      <c r="J1038" s="32" t="n">
        <v>0</v>
      </c>
      <c r="K1038" s="32" t="n">
        <v>-0.44</v>
      </c>
      <c r="L1038" s="32" t="n">
        <v>-0</v>
      </c>
      <c r="M1038" s="6" t="s">
        <f>=I1038+J1038+K1038+L1038</f>
      </c>
      <c r="N1038" s="30"/>
      <c r="O1038" s="30" t="s">
        <v>364</v>
      </c>
    </row>
    <row collapsed="false" customFormat="false" customHeight="false" hidden="false" ht="12.1" outlineLevel="0" r="1039">
      <c r="A1039" s="20" t="n">
        <v>46114.669525463</v>
      </c>
      <c r="B1039" s="16" t="s">
        <v>43</v>
      </c>
      <c r="C1039" s="16" t="s">
        <v>422</v>
      </c>
      <c r="D1039" s="16" t="s">
        <v>240</v>
      </c>
      <c r="E1039" s="16" t="s">
        <v>18</v>
      </c>
      <c r="F1039" s="16" t="s">
        <v>20</v>
      </c>
      <c r="G1039" s="7" t="n">
        <v>1</v>
      </c>
      <c r="H1039" s="6" t="n">
        <v>4234</v>
      </c>
      <c r="I1039" s="6" t="n">
        <v>-4234</v>
      </c>
      <c r="J1039" s="6" t="n">
        <v>-0</v>
      </c>
      <c r="K1039" s="6" t="n">
        <v>-3.39</v>
      </c>
      <c r="L1039" s="6" t="n">
        <v>-0</v>
      </c>
      <c r="M1039" s="6" t="s">
        <f>=I1039+J1039+K1039+L1039</f>
      </c>
      <c r="N1039" s="16"/>
      <c r="O1039" s="16" t="s">
        <v>364</v>
      </c>
    </row>
    <row collapsed="false" customFormat="false" customHeight="false" hidden="false" ht="12.1" outlineLevel="0" r="1040">
      <c r="A1040" s="20" t="n">
        <v>46114.669525463</v>
      </c>
      <c r="B1040" s="16" t="s">
        <v>278</v>
      </c>
      <c r="C1040" s="16" t="s">
        <v>415</v>
      </c>
      <c r="D1040" s="16" t="s">
        <v>240</v>
      </c>
      <c r="E1040" s="16" t="s">
        <v>62</v>
      </c>
      <c r="F1040" s="16" t="s">
        <v>20</v>
      </c>
      <c r="G1040" s="7" t="n">
        <v>6</v>
      </c>
      <c r="H1040" s="6" t="n">
        <v>2.967</v>
      </c>
      <c r="I1040" s="6" t="n">
        <v>-17.8</v>
      </c>
      <c r="J1040" s="6" t="n">
        <v>-0</v>
      </c>
      <c r="K1040" s="6" t="n">
        <v>-0.02</v>
      </c>
      <c r="L1040" s="6" t="n">
        <v>-0</v>
      </c>
      <c r="M1040" s="6" t="s">
        <f>=I1040+J1040+K1040+L1040</f>
      </c>
      <c r="N1040" s="16"/>
      <c r="O1040" s="16" t="s">
        <v>364</v>
      </c>
    </row>
    <row collapsed="false" customFormat="false" customHeight="false" hidden="false" ht="12.1" outlineLevel="0" r="1041">
      <c r="A1041" s="20" t="n">
        <v>46114.669525463</v>
      </c>
      <c r="B1041" s="16" t="s">
        <v>278</v>
      </c>
      <c r="C1041" s="16" t="s">
        <v>415</v>
      </c>
      <c r="D1041" s="16" t="s">
        <v>240</v>
      </c>
      <c r="E1041" s="16" t="s">
        <v>62</v>
      </c>
      <c r="F1041" s="16" t="s">
        <v>20</v>
      </c>
      <c r="G1041" s="7" t="n">
        <v>91</v>
      </c>
      <c r="H1041" s="6" t="n">
        <v>2.968</v>
      </c>
      <c r="I1041" s="6" t="n">
        <v>-270.09</v>
      </c>
      <c r="J1041" s="6" t="n">
        <v>-0</v>
      </c>
      <c r="K1041" s="6" t="n">
        <v>-0.05</v>
      </c>
      <c r="L1041" s="6" t="n">
        <v>-0</v>
      </c>
      <c r="M1041" s="6" t="s">
        <f>=I1041+J1041+K1041+L1041</f>
      </c>
      <c r="N1041" s="16"/>
      <c r="O1041" s="16" t="s">
        <v>364</v>
      </c>
    </row>
    <row collapsed="false" customFormat="false" customHeight="false" hidden="false" ht="12.1" outlineLevel="0" r="1042">
      <c r="A1042" s="21" t="n">
        <v>46118.598761574</v>
      </c>
      <c r="B1042" s="22" t="s">
        <v>363</v>
      </c>
      <c r="C1042" s="22" t="s">
        <v>165</v>
      </c>
      <c r="D1042" s="22" t="s">
        <v>363</v>
      </c>
      <c r="E1042" s="22" t="s">
        <v>363</v>
      </c>
      <c r="F1042" s="22" t="s">
        <v>20</v>
      </c>
      <c r="G1042" s="23" t="n">
        <v>1</v>
      </c>
      <c r="H1042" s="24" t="n">
        <v>400</v>
      </c>
      <c r="I1042" s="24" t="n">
        <v>400</v>
      </c>
      <c r="J1042" s="24" t="n">
        <v>0</v>
      </c>
      <c r="K1042" s="24" t="n">
        <v>-0</v>
      </c>
      <c r="L1042" s="24" t="n">
        <v>-0</v>
      </c>
      <c r="M1042" s="6" t="s">
        <f>=I1042+J1042+K1042+L1042</f>
      </c>
      <c r="N1042" s="22"/>
      <c r="O1042" s="22" t="s">
        <v>471</v>
      </c>
    </row>
    <row collapsed="false" customFormat="false" customHeight="false" hidden="false" ht="12.1" outlineLevel="0" r="1043">
      <c r="A1043" s="21" t="n">
        <v>46118.601574074</v>
      </c>
      <c r="B1043" s="22" t="s">
        <v>363</v>
      </c>
      <c r="C1043" s="22" t="s">
        <v>165</v>
      </c>
      <c r="D1043" s="22" t="s">
        <v>363</v>
      </c>
      <c r="E1043" s="22" t="s">
        <v>363</v>
      </c>
      <c r="F1043" s="22" t="s">
        <v>20</v>
      </c>
      <c r="G1043" s="23" t="n">
        <v>1</v>
      </c>
      <c r="H1043" s="24" t="n">
        <v>1700</v>
      </c>
      <c r="I1043" s="24" t="n">
        <v>1700</v>
      </c>
      <c r="J1043" s="24" t="n">
        <v>0</v>
      </c>
      <c r="K1043" s="24" t="n">
        <v>-0</v>
      </c>
      <c r="L1043" s="24" t="n">
        <v>-0</v>
      </c>
      <c r="M1043" s="6" t="s">
        <f>=I1043+J1043+K1043+L1043</f>
      </c>
      <c r="N1043" s="22"/>
      <c r="O1043" s="22" t="s">
        <v>508</v>
      </c>
    </row>
    <row collapsed="false" customFormat="false" customHeight="false" hidden="false" ht="12.1" outlineLevel="0" r="1044">
      <c r="A1044" s="21" t="n">
        <v>46118.602766204</v>
      </c>
      <c r="B1044" s="22" t="s">
        <v>363</v>
      </c>
      <c r="C1044" s="22" t="s">
        <v>165</v>
      </c>
      <c r="D1044" s="22" t="s">
        <v>363</v>
      </c>
      <c r="E1044" s="22" t="s">
        <v>363</v>
      </c>
      <c r="F1044" s="22" t="s">
        <v>20</v>
      </c>
      <c r="G1044" s="23" t="n">
        <v>1</v>
      </c>
      <c r="H1044" s="24" t="n">
        <v>250</v>
      </c>
      <c r="I1044" s="24" t="n">
        <v>250</v>
      </c>
      <c r="J1044" s="24" t="n">
        <v>0</v>
      </c>
      <c r="K1044" s="24" t="n">
        <v>-0</v>
      </c>
      <c r="L1044" s="24" t="n">
        <v>-0</v>
      </c>
      <c r="M1044" s="6" t="s">
        <f>=I1044+J1044+K1044+L1044</f>
      </c>
      <c r="N1044" s="22"/>
      <c r="O1044" s="22" t="s">
        <v>508</v>
      </c>
    </row>
    <row collapsed="false" customFormat="false" customHeight="false" hidden="false" ht="12.1" outlineLevel="0" r="1045">
      <c r="A1045" s="20" t="n">
        <v>46118.603472222</v>
      </c>
      <c r="B1045" s="16" t="s">
        <v>55</v>
      </c>
      <c r="C1045" s="16" t="s">
        <v>368</v>
      </c>
      <c r="D1045" s="16" t="s">
        <v>240</v>
      </c>
      <c r="E1045" s="16" t="s">
        <v>18</v>
      </c>
      <c r="F1045" s="16" t="s">
        <v>20</v>
      </c>
      <c r="G1045" s="7" t="n">
        <v>500</v>
      </c>
      <c r="H1045" s="6" t="n">
        <v>3.178</v>
      </c>
      <c r="I1045" s="6" t="n">
        <v>-1589</v>
      </c>
      <c r="J1045" s="6" t="n">
        <v>-0</v>
      </c>
      <c r="K1045" s="6" t="n">
        <v>-0.78</v>
      </c>
      <c r="L1045" s="6" t="n">
        <v>-0</v>
      </c>
      <c r="M1045" s="6" t="s">
        <f>=I1045+J1045+K1045+L1045</f>
      </c>
      <c r="N1045" s="16"/>
      <c r="O1045" s="16" t="s">
        <v>508</v>
      </c>
    </row>
    <row collapsed="false" customFormat="false" customHeight="false" hidden="false" ht="12.1" outlineLevel="0" r="1046">
      <c r="A1046" s="20" t="n">
        <v>46118.603761574</v>
      </c>
      <c r="B1046" s="16" t="s">
        <v>55</v>
      </c>
      <c r="C1046" s="16" t="s">
        <v>368</v>
      </c>
      <c r="D1046" s="16" t="s">
        <v>240</v>
      </c>
      <c r="E1046" s="16" t="s">
        <v>18</v>
      </c>
      <c r="F1046" s="16" t="s">
        <v>20</v>
      </c>
      <c r="G1046" s="7" t="n">
        <v>100</v>
      </c>
      <c r="H1046" s="6" t="n">
        <v>3.178</v>
      </c>
      <c r="I1046" s="6" t="n">
        <v>-317.8</v>
      </c>
      <c r="J1046" s="6" t="n">
        <v>-0</v>
      </c>
      <c r="K1046" s="6" t="n">
        <v>-0.16</v>
      </c>
      <c r="L1046" s="6" t="n">
        <v>-0</v>
      </c>
      <c r="M1046" s="6" t="s">
        <f>=I1046+J1046+K1046+L1046</f>
      </c>
      <c r="N1046" s="16"/>
      <c r="O1046" s="16" t="s">
        <v>508</v>
      </c>
    </row>
    <row collapsed="false" customFormat="false" customHeight="false" hidden="false" ht="12.1" outlineLevel="0" r="1047">
      <c r="A1047" s="20" t="n">
        <v>46118.623622685</v>
      </c>
      <c r="B1047" s="16" t="s">
        <v>69</v>
      </c>
      <c r="C1047" s="16" t="s">
        <v>472</v>
      </c>
      <c r="D1047" s="16" t="s">
        <v>240</v>
      </c>
      <c r="E1047" s="16" t="s">
        <v>62</v>
      </c>
      <c r="F1047" s="16" t="s">
        <v>20</v>
      </c>
      <c r="G1047" s="7" t="n">
        <v>331</v>
      </c>
      <c r="H1047" s="6" t="n">
        <v>1.1975</v>
      </c>
      <c r="I1047" s="6" t="n">
        <v>-396.37</v>
      </c>
      <c r="J1047" s="6" t="n">
        <v>-0</v>
      </c>
      <c r="K1047" s="6" t="n">
        <v>-0</v>
      </c>
      <c r="L1047" s="6" t="n">
        <v>-0</v>
      </c>
      <c r="M1047" s="6" t="s">
        <f>=I1047+J1047+K1047+L1047</f>
      </c>
      <c r="N1047" s="16"/>
      <c r="O1047" s="16" t="s">
        <v>471</v>
      </c>
    </row>
    <row collapsed="false" customFormat="false" customHeight="false" hidden="false" ht="12.1" outlineLevel="0" r="1048">
      <c r="A1048" s="20" t="n">
        <v>46118.69537037</v>
      </c>
      <c r="B1048" s="16" t="s">
        <v>69</v>
      </c>
      <c r="C1048" s="16" t="s">
        <v>472</v>
      </c>
      <c r="D1048" s="16" t="s">
        <v>240</v>
      </c>
      <c r="E1048" s="16" t="s">
        <v>62</v>
      </c>
      <c r="F1048" s="16" t="s">
        <v>20</v>
      </c>
      <c r="G1048" s="7" t="n">
        <v>3</v>
      </c>
      <c r="H1048" s="6" t="n">
        <v>1.1972</v>
      </c>
      <c r="I1048" s="6" t="n">
        <v>-3.59</v>
      </c>
      <c r="J1048" s="6" t="n">
        <v>-0</v>
      </c>
      <c r="K1048" s="6" t="n">
        <v>-0</v>
      </c>
      <c r="L1048" s="6" t="n">
        <v>-0</v>
      </c>
      <c r="M1048" s="6" t="s">
        <f>=I1048+J1048+K1048+L1048</f>
      </c>
      <c r="N1048" s="16"/>
      <c r="O1048" s="16" t="s">
        <v>471</v>
      </c>
    </row>
    <row collapsed="false" customFormat="false" customHeight="false" hidden="false" ht="12.1" outlineLevel="0" r="1049">
      <c r="A1049" s="20" t="n">
        <v>46119.532453704</v>
      </c>
      <c r="B1049" s="16" t="s">
        <v>69</v>
      </c>
      <c r="C1049" s="16" t="s">
        <v>472</v>
      </c>
      <c r="D1049" s="16" t="s">
        <v>240</v>
      </c>
      <c r="E1049" s="16" t="s">
        <v>62</v>
      </c>
      <c r="F1049" s="16" t="s">
        <v>20</v>
      </c>
      <c r="G1049" s="7" t="n">
        <v>8</v>
      </c>
      <c r="H1049" s="6" t="n">
        <v>1.1981</v>
      </c>
      <c r="I1049" s="6" t="n">
        <v>-9.58</v>
      </c>
      <c r="J1049" s="6" t="n">
        <v>-0</v>
      </c>
      <c r="K1049" s="6" t="n">
        <v>-0</v>
      </c>
      <c r="L1049" s="6" t="n">
        <v>-0</v>
      </c>
      <c r="M1049" s="6" t="s">
        <f>=I1049+J1049+K1049+L1049</f>
      </c>
      <c r="N1049" s="16"/>
      <c r="O1049" s="16" t="s">
        <v>471</v>
      </c>
    </row>
    <row collapsed="false" customFormat="false" customHeight="false" hidden="false" ht="12.1" outlineLevel="0" r="1050">
      <c r="A1050" s="33" t="n">
        <v>46119.814641204</v>
      </c>
      <c r="B1050" s="34" t="s">
        <v>425</v>
      </c>
      <c r="C1050" s="34" t="s">
        <v>515</v>
      </c>
      <c r="D1050" s="34" t="s">
        <v>425</v>
      </c>
      <c r="E1050" s="34" t="s">
        <v>425</v>
      </c>
      <c r="F1050" s="34" t="s">
        <v>20</v>
      </c>
      <c r="G1050" s="35" t="n">
        <v>1</v>
      </c>
      <c r="H1050" s="36" t="n">
        <v>-0.38</v>
      </c>
      <c r="I1050" s="36" t="n">
        <v>-0.38</v>
      </c>
      <c r="J1050" s="36" t="n">
        <v>0</v>
      </c>
      <c r="K1050" s="36" t="n">
        <v>-0</v>
      </c>
      <c r="L1050" s="36" t="n">
        <v>-0</v>
      </c>
      <c r="M1050" s="6" t="s">
        <f>=I1050+J1050+K1050+L1050</f>
      </c>
      <c r="N1050" s="34"/>
      <c r="O1050" s="34" t="s">
        <v>508</v>
      </c>
    </row>
    <row collapsed="false" customFormat="false" customHeight="false" hidden="false" ht="12.1" outlineLevel="0" r="1051">
      <c r="A1051" s="20" t="n">
        <v>46120.553020833</v>
      </c>
      <c r="B1051" s="16" t="s">
        <v>69</v>
      </c>
      <c r="C1051" s="16" t="s">
        <v>472</v>
      </c>
      <c r="D1051" s="16" t="s">
        <v>240</v>
      </c>
      <c r="E1051" s="16" t="s">
        <v>62</v>
      </c>
      <c r="F1051" s="16" t="s">
        <v>20</v>
      </c>
      <c r="G1051" s="7" t="n">
        <v>4</v>
      </c>
      <c r="H1051" s="6" t="n">
        <v>1.1984</v>
      </c>
      <c r="I1051" s="6" t="n">
        <v>-4.79</v>
      </c>
      <c r="J1051" s="6" t="n">
        <v>-0</v>
      </c>
      <c r="K1051" s="6" t="n">
        <v>-0</v>
      </c>
      <c r="L1051" s="6" t="n">
        <v>-0</v>
      </c>
      <c r="M1051" s="6" t="s">
        <f>=I1051+J1051+K1051+L1051</f>
      </c>
      <c r="N1051" s="16"/>
      <c r="O1051" s="16" t="s">
        <v>471</v>
      </c>
    </row>
    <row collapsed="false" customFormat="false" customHeight="false" hidden="false" ht="12.1" outlineLevel="0" r="1052">
      <c r="A1052" s="21" t="n">
        <v>46121</v>
      </c>
      <c r="B1052" s="22" t="s">
        <v>363</v>
      </c>
      <c r="C1052" s="22" t="s">
        <v>124</v>
      </c>
      <c r="D1052" s="22" t="s">
        <v>363</v>
      </c>
      <c r="E1052" s="22" t="s">
        <v>363</v>
      </c>
      <c r="F1052" s="22" t="s">
        <v>20</v>
      </c>
      <c r="G1052" s="23" t="n">
        <v>1</v>
      </c>
      <c r="H1052" s="24" t="n">
        <v>627</v>
      </c>
      <c r="I1052" s="24" t="n">
        <v>627</v>
      </c>
      <c r="J1052" s="24" t="n">
        <v>0</v>
      </c>
      <c r="K1052" s="24" t="n">
        <v>-0</v>
      </c>
      <c r="L1052" s="24" t="n">
        <v>-0</v>
      </c>
      <c r="M1052" s="6" t="s">
        <f>=I1052+J1052+K1052+L1052</f>
      </c>
      <c r="N1052" s="22"/>
      <c r="O1052" s="22" t="s">
        <v>467</v>
      </c>
    </row>
    <row collapsed="false" customFormat="false" customHeight="false" hidden="false" ht="12.1" outlineLevel="0" r="1053">
      <c r="A1053" s="20" t="n">
        <v>46121.368541667</v>
      </c>
      <c r="B1053" s="16" t="s">
        <v>17</v>
      </c>
      <c r="C1053" s="16" t="s">
        <v>366</v>
      </c>
      <c r="D1053" s="16" t="s">
        <v>240</v>
      </c>
      <c r="E1053" s="16" t="s">
        <v>18</v>
      </c>
      <c r="F1053" s="16" t="s">
        <v>20</v>
      </c>
      <c r="G1053" s="7" t="n">
        <v>2</v>
      </c>
      <c r="H1053" s="6" t="n">
        <v>320.01</v>
      </c>
      <c r="I1053" s="6" t="n">
        <v>-640.02</v>
      </c>
      <c r="J1053" s="6" t="n">
        <v>-0</v>
      </c>
      <c r="K1053" s="6" t="n">
        <v>-0.38</v>
      </c>
      <c r="L1053" s="6" t="n">
        <v>-0</v>
      </c>
      <c r="M1053" s="6" t="s">
        <f>=I1053+J1053+K1053+L1053</f>
      </c>
      <c r="N1053" s="16"/>
      <c r="O1053" s="16" t="s">
        <v>467</v>
      </c>
    </row>
    <row collapsed="false" customFormat="false" customHeight="false" hidden="false" ht="12.1" outlineLevel="0" r="1054">
      <c r="A1054" s="21" t="n">
        <v>46122</v>
      </c>
      <c r="B1054" s="22" t="s">
        <v>363</v>
      </c>
      <c r="C1054" s="22" t="s">
        <v>124</v>
      </c>
      <c r="D1054" s="22" t="s">
        <v>363</v>
      </c>
      <c r="E1054" s="22" t="s">
        <v>363</v>
      </c>
      <c r="F1054" s="22" t="s">
        <v>20</v>
      </c>
      <c r="G1054" s="23" t="n">
        <v>1</v>
      </c>
      <c r="H1054" s="24" t="n">
        <v>543.64</v>
      </c>
      <c r="I1054" s="24" t="n">
        <v>543.64</v>
      </c>
      <c r="J1054" s="24" t="n">
        <v>0</v>
      </c>
      <c r="K1054" s="24" t="n">
        <v>-0</v>
      </c>
      <c r="L1054" s="24" t="n">
        <v>-0</v>
      </c>
      <c r="M1054" s="6" t="s">
        <f>=I1054+J1054+K1054+L1054</f>
      </c>
      <c r="N1054" s="22"/>
      <c r="O1054" s="22" t="s">
        <v>467</v>
      </c>
    </row>
    <row collapsed="false" customFormat="false" customHeight="false" hidden="false" ht="12.1" outlineLevel="0" r="1055">
      <c r="A1055" s="20" t="n">
        <v>46122.590196759</v>
      </c>
      <c r="B1055" s="16" t="s">
        <v>69</v>
      </c>
      <c r="C1055" s="16" t="s">
        <v>472</v>
      </c>
      <c r="D1055" s="16" t="s">
        <v>240</v>
      </c>
      <c r="E1055" s="16" t="s">
        <v>62</v>
      </c>
      <c r="F1055" s="16" t="s">
        <v>20</v>
      </c>
      <c r="G1055" s="7" t="n">
        <v>3</v>
      </c>
      <c r="H1055" s="6" t="n">
        <v>1.2002</v>
      </c>
      <c r="I1055" s="6" t="n">
        <v>-3.6</v>
      </c>
      <c r="J1055" s="6" t="n">
        <v>-0</v>
      </c>
      <c r="K1055" s="6" t="n">
        <v>-0</v>
      </c>
      <c r="L1055" s="6" t="n">
        <v>-0</v>
      </c>
      <c r="M1055" s="6" t="s">
        <f>=I1055+J1055+K1055+L1055</f>
      </c>
      <c r="N1055" s="16"/>
      <c r="O1055" s="16" t="s">
        <v>471</v>
      </c>
    </row>
    <row collapsed="false" customFormat="false" customHeight="false" hidden="false" ht="12.1" outlineLevel="0" r="1056">
      <c r="A1056" s="20" t="n">
        <v>46122.629363426</v>
      </c>
      <c r="B1056" s="16" t="s">
        <v>17</v>
      </c>
      <c r="C1056" s="16" t="s">
        <v>366</v>
      </c>
      <c r="D1056" s="16" t="s">
        <v>240</v>
      </c>
      <c r="E1056" s="16" t="s">
        <v>18</v>
      </c>
      <c r="F1056" s="16" t="s">
        <v>20</v>
      </c>
      <c r="G1056" s="7" t="n">
        <v>1</v>
      </c>
      <c r="H1056" s="6" t="n">
        <v>318.62</v>
      </c>
      <c r="I1056" s="6" t="n">
        <v>-318.62</v>
      </c>
      <c r="J1056" s="6" t="n">
        <v>-0</v>
      </c>
      <c r="K1056" s="6" t="n">
        <v>-0.19</v>
      </c>
      <c r="L1056" s="6" t="n">
        <v>-0</v>
      </c>
      <c r="M1056" s="6" t="s">
        <f>=I1056+J1056+K1056+L1056</f>
      </c>
      <c r="N1056" s="16"/>
      <c r="O1056" s="16" t="s">
        <v>467</v>
      </c>
    </row>
    <row collapsed="false" customFormat="false" customHeight="false" hidden="false" ht="12.1" outlineLevel="0" r="1057">
      <c r="A1057" s="21" t="n">
        <v>46125.365625</v>
      </c>
      <c r="B1057" s="22" t="s">
        <v>363</v>
      </c>
      <c r="C1057" s="22" t="s">
        <v>165</v>
      </c>
      <c r="D1057" s="22" t="s">
        <v>363</v>
      </c>
      <c r="E1057" s="22" t="s">
        <v>363</v>
      </c>
      <c r="F1057" s="22" t="s">
        <v>20</v>
      </c>
      <c r="G1057" s="23" t="n">
        <v>1</v>
      </c>
      <c r="H1057" s="24" t="n">
        <v>1000</v>
      </c>
      <c r="I1057" s="24" t="n">
        <v>1000</v>
      </c>
      <c r="J1057" s="24" t="n">
        <v>0</v>
      </c>
      <c r="K1057" s="24" t="n">
        <v>-0</v>
      </c>
      <c r="L1057" s="24" t="n">
        <v>-0</v>
      </c>
      <c r="M1057" s="6" t="s">
        <f>=I1057+J1057+K1057+L1057</f>
      </c>
      <c r="N1057" s="22"/>
      <c r="O1057" s="22" t="s">
        <v>508</v>
      </c>
    </row>
    <row collapsed="false" customFormat="false" customHeight="false" hidden="false" ht="12.1" outlineLevel="0" r="1058">
      <c r="A1058" s="20" t="n">
        <v>46125.365844907</v>
      </c>
      <c r="B1058" s="16" t="s">
        <v>326</v>
      </c>
      <c r="C1058" s="16" t="s">
        <v>509</v>
      </c>
      <c r="D1058" s="16" t="s">
        <v>240</v>
      </c>
      <c r="E1058" s="16" t="s">
        <v>18</v>
      </c>
      <c r="F1058" s="16" t="s">
        <v>20</v>
      </c>
      <c r="G1058" s="7" t="n">
        <v>10</v>
      </c>
      <c r="H1058" s="6" t="n">
        <v>95.42</v>
      </c>
      <c r="I1058" s="6" t="n">
        <v>-954.2</v>
      </c>
      <c r="J1058" s="6" t="n">
        <v>-0</v>
      </c>
      <c r="K1058" s="6" t="n">
        <v>-0.47</v>
      </c>
      <c r="L1058" s="6" t="n">
        <v>-0</v>
      </c>
      <c r="M1058" s="6" t="s">
        <f>=I1058+J1058+K1058+L1058</f>
      </c>
      <c r="N1058" s="16"/>
      <c r="O1058" s="16" t="s">
        <v>508</v>
      </c>
    </row>
    <row collapsed="false" customFormat="false" customHeight="false" hidden="false" ht="12.1" outlineLevel="0" r="1059">
      <c r="A1059" s="21" t="n">
        <v>46125.366875</v>
      </c>
      <c r="B1059" s="22" t="s">
        <v>363</v>
      </c>
      <c r="C1059" s="22" t="s">
        <v>165</v>
      </c>
      <c r="D1059" s="22" t="s">
        <v>363</v>
      </c>
      <c r="E1059" s="22" t="s">
        <v>363</v>
      </c>
      <c r="F1059" s="22" t="s">
        <v>20</v>
      </c>
      <c r="G1059" s="23" t="n">
        <v>1</v>
      </c>
      <c r="H1059" s="24" t="n">
        <v>100</v>
      </c>
      <c r="I1059" s="24" t="n">
        <v>100</v>
      </c>
      <c r="J1059" s="24" t="n">
        <v>0</v>
      </c>
      <c r="K1059" s="24" t="n">
        <v>-0</v>
      </c>
      <c r="L1059" s="24" t="n">
        <v>-0</v>
      </c>
      <c r="M1059" s="6" t="s">
        <f>=I1059+J1059+K1059+L1059</f>
      </c>
      <c r="N1059" s="22"/>
      <c r="O1059" s="22" t="s">
        <v>471</v>
      </c>
    </row>
    <row collapsed="false" customFormat="false" customHeight="false" hidden="false" ht="12.1" outlineLevel="0" r="1060">
      <c r="A1060" s="20" t="n">
        <v>46125.52755787</v>
      </c>
      <c r="B1060" s="16" t="s">
        <v>69</v>
      </c>
      <c r="C1060" s="16" t="s">
        <v>472</v>
      </c>
      <c r="D1060" s="16" t="s">
        <v>240</v>
      </c>
      <c r="E1060" s="16" t="s">
        <v>62</v>
      </c>
      <c r="F1060" s="16" t="s">
        <v>20</v>
      </c>
      <c r="G1060" s="7" t="n">
        <v>88</v>
      </c>
      <c r="H1060" s="6" t="n">
        <v>1.2006</v>
      </c>
      <c r="I1060" s="6" t="n">
        <v>-105.65</v>
      </c>
      <c r="J1060" s="6" t="n">
        <v>-0</v>
      </c>
      <c r="K1060" s="6" t="n">
        <v>-0</v>
      </c>
      <c r="L1060" s="6" t="n">
        <v>-0</v>
      </c>
      <c r="M1060" s="6" t="s">
        <f>=I1060+J1060+K1060+L1060</f>
      </c>
      <c r="N1060" s="16"/>
      <c r="O1060" s="16" t="s">
        <v>471</v>
      </c>
    </row>
    <row collapsed="false" customFormat="false" customHeight="false" hidden="false" ht="12.1" outlineLevel="0" r="1061">
      <c r="A1061" s="20" t="n">
        <v>46125.649965278</v>
      </c>
      <c r="B1061" s="16" t="s">
        <v>69</v>
      </c>
      <c r="C1061" s="16" t="s">
        <v>472</v>
      </c>
      <c r="D1061" s="16" t="s">
        <v>240</v>
      </c>
      <c r="E1061" s="16" t="s">
        <v>62</v>
      </c>
      <c r="F1061" s="16" t="s">
        <v>20</v>
      </c>
      <c r="G1061" s="7" t="n">
        <v>1</v>
      </c>
      <c r="H1061" s="6" t="n">
        <v>1.2004</v>
      </c>
      <c r="I1061" s="6" t="n">
        <v>-1.2</v>
      </c>
      <c r="J1061" s="6" t="n">
        <v>-0</v>
      </c>
      <c r="K1061" s="6" t="n">
        <v>-0</v>
      </c>
      <c r="L1061" s="6" t="n">
        <v>-0</v>
      </c>
      <c r="M1061" s="6" t="s">
        <f>=I1061+J1061+K1061+L1061</f>
      </c>
      <c r="N1061" s="16"/>
      <c r="O1061" s="16" t="s">
        <v>471</v>
      </c>
    </row>
    <row collapsed="false" customFormat="false" customHeight="false" hidden="false" ht="12.1" outlineLevel="0" r="1062">
      <c r="A1062" s="29" t="n">
        <v>46125.674537037</v>
      </c>
      <c r="B1062" s="30" t="s">
        <v>281</v>
      </c>
      <c r="C1062" s="30" t="s">
        <v>418</v>
      </c>
      <c r="D1062" s="30" t="s">
        <v>241</v>
      </c>
      <c r="E1062" s="30" t="s">
        <v>18</v>
      </c>
      <c r="F1062" s="30" t="s">
        <v>20</v>
      </c>
      <c r="G1062" s="31" t="n">
        <v>-10</v>
      </c>
      <c r="H1062" s="32" t="n">
        <v>219.9</v>
      </c>
      <c r="I1062" s="32" t="n">
        <v>2199</v>
      </c>
      <c r="J1062" s="32" t="n">
        <v>0</v>
      </c>
      <c r="K1062" s="32" t="n">
        <v>-1.76</v>
      </c>
      <c r="L1062" s="32" t="n">
        <v>-0</v>
      </c>
      <c r="M1062" s="6" t="s">
        <f>=I1062+J1062+K1062+L1062</f>
      </c>
      <c r="N1062" s="30"/>
      <c r="O1062" s="30" t="s">
        <v>364</v>
      </c>
    </row>
    <row collapsed="false" customFormat="false" customHeight="false" hidden="false" ht="12.1" outlineLevel="0" r="1063">
      <c r="A1063" s="29" t="n">
        <v>46125.674537037</v>
      </c>
      <c r="B1063" s="30" t="s">
        <v>281</v>
      </c>
      <c r="C1063" s="30" t="s">
        <v>418</v>
      </c>
      <c r="D1063" s="30" t="s">
        <v>241</v>
      </c>
      <c r="E1063" s="30" t="s">
        <v>18</v>
      </c>
      <c r="F1063" s="30" t="s">
        <v>20</v>
      </c>
      <c r="G1063" s="31" t="n">
        <v>-10</v>
      </c>
      <c r="H1063" s="32" t="n">
        <v>219.9</v>
      </c>
      <c r="I1063" s="32" t="n">
        <v>2199</v>
      </c>
      <c r="J1063" s="32" t="n">
        <v>0</v>
      </c>
      <c r="K1063" s="32" t="n">
        <v>-1.76</v>
      </c>
      <c r="L1063" s="32" t="n">
        <v>-0</v>
      </c>
      <c r="M1063" s="6" t="s">
        <f>=I1063+J1063+K1063+L1063</f>
      </c>
      <c r="N1063" s="30"/>
      <c r="O1063" s="30" t="s">
        <v>364</v>
      </c>
    </row>
    <row collapsed="false" customFormat="false" customHeight="false" hidden="false" ht="12.1" outlineLevel="0" r="1064">
      <c r="A1064" s="29" t="n">
        <v>46125.674537037</v>
      </c>
      <c r="B1064" s="30" t="s">
        <v>43</v>
      </c>
      <c r="C1064" s="30" t="s">
        <v>422</v>
      </c>
      <c r="D1064" s="30" t="s">
        <v>241</v>
      </c>
      <c r="E1064" s="30" t="s">
        <v>18</v>
      </c>
      <c r="F1064" s="30" t="s">
        <v>20</v>
      </c>
      <c r="G1064" s="31" t="n">
        <v>-1</v>
      </c>
      <c r="H1064" s="32" t="n">
        <v>4079.5</v>
      </c>
      <c r="I1064" s="32" t="n">
        <v>4079.5</v>
      </c>
      <c r="J1064" s="32" t="n">
        <v>0</v>
      </c>
      <c r="K1064" s="32" t="n">
        <v>-3.26</v>
      </c>
      <c r="L1064" s="32" t="n">
        <v>-0</v>
      </c>
      <c r="M1064" s="6" t="s">
        <f>=I1064+J1064+K1064+L1064</f>
      </c>
      <c r="N1064" s="30"/>
      <c r="O1064" s="30" t="s">
        <v>364</v>
      </c>
    </row>
    <row collapsed="false" customFormat="false" customHeight="false" hidden="false" ht="12.1" outlineLevel="0" r="1065">
      <c r="A1065" s="29" t="n">
        <v>46125.674537037</v>
      </c>
      <c r="B1065" s="30" t="s">
        <v>248</v>
      </c>
      <c r="C1065" s="30" t="s">
        <v>371</v>
      </c>
      <c r="D1065" s="30" t="s">
        <v>241</v>
      </c>
      <c r="E1065" s="30" t="s">
        <v>18</v>
      </c>
      <c r="F1065" s="30" t="s">
        <v>20</v>
      </c>
      <c r="G1065" s="31" t="n">
        <v>-20</v>
      </c>
      <c r="H1065" s="32" t="n">
        <v>42.965</v>
      </c>
      <c r="I1065" s="32" t="n">
        <v>859.3</v>
      </c>
      <c r="J1065" s="32" t="n">
        <v>0</v>
      </c>
      <c r="K1065" s="32" t="n">
        <v>-0.69</v>
      </c>
      <c r="L1065" s="32" t="n">
        <v>-0</v>
      </c>
      <c r="M1065" s="6" t="s">
        <f>=I1065+J1065+K1065+L1065</f>
      </c>
      <c r="N1065" s="30"/>
      <c r="O1065" s="30" t="s">
        <v>364</v>
      </c>
    </row>
    <row collapsed="false" customFormat="false" customHeight="false" hidden="false" ht="12.1" outlineLevel="0" r="1066">
      <c r="A1066" s="29" t="n">
        <v>46125.674537037</v>
      </c>
      <c r="B1066" s="30" t="s">
        <v>17</v>
      </c>
      <c r="C1066" s="30" t="s">
        <v>366</v>
      </c>
      <c r="D1066" s="30" t="s">
        <v>241</v>
      </c>
      <c r="E1066" s="30" t="s">
        <v>18</v>
      </c>
      <c r="F1066" s="30" t="s">
        <v>20</v>
      </c>
      <c r="G1066" s="31" t="n">
        <v>-1</v>
      </c>
      <c r="H1066" s="32" t="n">
        <v>317.11</v>
      </c>
      <c r="I1066" s="32" t="n">
        <v>317.11</v>
      </c>
      <c r="J1066" s="32" t="n">
        <v>0</v>
      </c>
      <c r="K1066" s="32" t="n">
        <v>-0.25</v>
      </c>
      <c r="L1066" s="32" t="n">
        <v>-0</v>
      </c>
      <c r="M1066" s="6" t="s">
        <f>=I1066+J1066+K1066+L1066</f>
      </c>
      <c r="N1066" s="30"/>
      <c r="O1066" s="30" t="s">
        <v>364</v>
      </c>
    </row>
    <row collapsed="false" customFormat="false" customHeight="false" hidden="false" ht="12.1" outlineLevel="0" r="1067">
      <c r="A1067" s="29" t="n">
        <v>46125.674537037</v>
      </c>
      <c r="B1067" s="30" t="s">
        <v>278</v>
      </c>
      <c r="C1067" s="30" t="s">
        <v>415</v>
      </c>
      <c r="D1067" s="30" t="s">
        <v>241</v>
      </c>
      <c r="E1067" s="30" t="s">
        <v>62</v>
      </c>
      <c r="F1067" s="30" t="s">
        <v>20</v>
      </c>
      <c r="G1067" s="31" t="n">
        <v>-63</v>
      </c>
      <c r="H1067" s="32" t="n">
        <v>2.896</v>
      </c>
      <c r="I1067" s="32" t="n">
        <v>182.45</v>
      </c>
      <c r="J1067" s="32" t="n">
        <v>0</v>
      </c>
      <c r="K1067" s="32" t="n">
        <v>-0.03</v>
      </c>
      <c r="L1067" s="32" t="n">
        <v>-0</v>
      </c>
      <c r="M1067" s="6" t="s">
        <f>=I1067+J1067+K1067+L1067</f>
      </c>
      <c r="N1067" s="30"/>
      <c r="O1067" s="30" t="s">
        <v>364</v>
      </c>
    </row>
    <row collapsed="false" customFormat="false" customHeight="false" hidden="false" ht="12.1" outlineLevel="0" r="1068">
      <c r="A1068" s="20" t="n">
        <v>46125.674594907</v>
      </c>
      <c r="B1068" s="16" t="s">
        <v>314</v>
      </c>
      <c r="C1068" s="16" t="s">
        <v>487</v>
      </c>
      <c r="D1068" s="16" t="s">
        <v>240</v>
      </c>
      <c r="E1068" s="16" t="s">
        <v>18</v>
      </c>
      <c r="F1068" s="16" t="s">
        <v>20</v>
      </c>
      <c r="G1068" s="7" t="n">
        <v>1</v>
      </c>
      <c r="H1068" s="6" t="n">
        <v>626.7</v>
      </c>
      <c r="I1068" s="6" t="n">
        <v>-626.7</v>
      </c>
      <c r="J1068" s="6" t="n">
        <v>-0</v>
      </c>
      <c r="K1068" s="6" t="n">
        <v>-0.5</v>
      </c>
      <c r="L1068" s="6" t="n">
        <v>-0</v>
      </c>
      <c r="M1068" s="6" t="s">
        <f>=I1068+J1068+K1068+L1068</f>
      </c>
      <c r="N1068" s="16"/>
      <c r="O1068" s="16" t="s">
        <v>364</v>
      </c>
    </row>
    <row collapsed="false" customFormat="false" customHeight="false" hidden="false" ht="12.1" outlineLevel="0" r="1069">
      <c r="A1069" s="20" t="n">
        <v>46125.674594907</v>
      </c>
      <c r="B1069" s="16" t="s">
        <v>263</v>
      </c>
      <c r="C1069" s="16" t="s">
        <v>393</v>
      </c>
      <c r="D1069" s="16" t="s">
        <v>240</v>
      </c>
      <c r="E1069" s="16" t="s">
        <v>62</v>
      </c>
      <c r="F1069" s="16" t="s">
        <v>20</v>
      </c>
      <c r="G1069" s="7" t="n">
        <v>21</v>
      </c>
      <c r="H1069" s="6" t="n">
        <v>1.9667</v>
      </c>
      <c r="I1069" s="6" t="n">
        <v>-41.3</v>
      </c>
      <c r="J1069" s="6" t="n">
        <v>-0</v>
      </c>
      <c r="K1069" s="6" t="n">
        <v>-0</v>
      </c>
      <c r="L1069" s="6" t="n">
        <v>-0</v>
      </c>
      <c r="M1069" s="6" t="s">
        <f>=I1069+J1069+K1069+L1069</f>
      </c>
      <c r="N1069" s="16"/>
      <c r="O1069" s="16" t="s">
        <v>364</v>
      </c>
    </row>
    <row collapsed="false" customFormat="false" customHeight="false" hidden="false" ht="12.1" outlineLevel="0" r="1070">
      <c r="A1070" s="20" t="n">
        <v>46125.674594907</v>
      </c>
      <c r="B1070" s="16" t="s">
        <v>35</v>
      </c>
      <c r="C1070" s="16" t="s">
        <v>429</v>
      </c>
      <c r="D1070" s="16" t="s">
        <v>240</v>
      </c>
      <c r="E1070" s="16" t="s">
        <v>18</v>
      </c>
      <c r="F1070" s="16" t="s">
        <v>20</v>
      </c>
      <c r="G1070" s="7" t="n">
        <v>1</v>
      </c>
      <c r="H1070" s="6" t="n">
        <v>2409</v>
      </c>
      <c r="I1070" s="6" t="n">
        <v>-2409</v>
      </c>
      <c r="J1070" s="6" t="n">
        <v>-0</v>
      </c>
      <c r="K1070" s="6" t="n">
        <v>-1.93</v>
      </c>
      <c r="L1070" s="6" t="n">
        <v>-0</v>
      </c>
      <c r="M1070" s="6" t="s">
        <f>=I1070+J1070+K1070+L1070</f>
      </c>
      <c r="N1070" s="16"/>
      <c r="O1070" s="16" t="s">
        <v>364</v>
      </c>
    </row>
    <row collapsed="false" customFormat="false" customHeight="false" hidden="false" ht="12.1" outlineLevel="0" r="1071">
      <c r="A1071" s="20" t="n">
        <v>46125.674606481</v>
      </c>
      <c r="B1071" s="16" t="s">
        <v>317</v>
      </c>
      <c r="C1071" s="16" t="s">
        <v>490</v>
      </c>
      <c r="D1071" s="16" t="s">
        <v>240</v>
      </c>
      <c r="E1071" s="16" t="s">
        <v>62</v>
      </c>
      <c r="F1071" s="16" t="s">
        <v>20</v>
      </c>
      <c r="G1071" s="7" t="n">
        <v>47</v>
      </c>
      <c r="H1071" s="6" t="n">
        <v>141.85</v>
      </c>
      <c r="I1071" s="6" t="n">
        <v>-6666.95</v>
      </c>
      <c r="J1071" s="6" t="n">
        <v>-0</v>
      </c>
      <c r="K1071" s="6" t="n">
        <v>-1.33</v>
      </c>
      <c r="L1071" s="6" t="n">
        <v>-0</v>
      </c>
      <c r="M1071" s="6" t="s">
        <f>=I1071+J1071+K1071+L1071</f>
      </c>
      <c r="N1071" s="16"/>
      <c r="O1071" s="16" t="s">
        <v>364</v>
      </c>
    </row>
    <row collapsed="false" customFormat="false" customHeight="false" hidden="false" ht="12.1" outlineLevel="0" r="1072">
      <c r="A1072" s="20" t="n">
        <v>46126.642824074</v>
      </c>
      <c r="B1072" s="16" t="s">
        <v>69</v>
      </c>
      <c r="C1072" s="16" t="s">
        <v>472</v>
      </c>
      <c r="D1072" s="16" t="s">
        <v>240</v>
      </c>
      <c r="E1072" s="16" t="s">
        <v>62</v>
      </c>
      <c r="F1072" s="16" t="s">
        <v>20</v>
      </c>
      <c r="G1072" s="7" t="n">
        <v>4</v>
      </c>
      <c r="H1072" s="6" t="n">
        <v>1.2009</v>
      </c>
      <c r="I1072" s="6" t="n">
        <v>-4.8</v>
      </c>
      <c r="J1072" s="6" t="n">
        <v>-0</v>
      </c>
      <c r="K1072" s="6" t="n">
        <v>-0</v>
      </c>
      <c r="L1072" s="6" t="n">
        <v>-0</v>
      </c>
      <c r="M1072" s="6" t="s">
        <f>=I1072+J1072+K1072+L1072</f>
      </c>
      <c r="N1072" s="16"/>
      <c r="O1072" s="16" t="s">
        <v>471</v>
      </c>
    </row>
    <row collapsed="false" customFormat="false" customHeight="false" hidden="false" ht="12.1" outlineLevel="0" r="1073">
      <c r="A1073" s="33" t="n">
        <v>46126.819976852</v>
      </c>
      <c r="B1073" s="34" t="s">
        <v>425</v>
      </c>
      <c r="C1073" s="34" t="s">
        <v>516</v>
      </c>
      <c r="D1073" s="34" t="s">
        <v>425</v>
      </c>
      <c r="E1073" s="34" t="s">
        <v>425</v>
      </c>
      <c r="F1073" s="34" t="s">
        <v>20</v>
      </c>
      <c r="G1073" s="35" t="n">
        <v>1</v>
      </c>
      <c r="H1073" s="36" t="n">
        <v>-0.19</v>
      </c>
      <c r="I1073" s="36" t="n">
        <v>-0.19</v>
      </c>
      <c r="J1073" s="36" t="n">
        <v>0</v>
      </c>
      <c r="K1073" s="36" t="n">
        <v>-0</v>
      </c>
      <c r="L1073" s="36" t="n">
        <v>-0</v>
      </c>
      <c r="M1073" s="6" t="s">
        <f>=I1073+J1073+K1073+L1073</f>
      </c>
      <c r="N1073" s="34"/>
      <c r="O1073" s="34" t="s">
        <v>508</v>
      </c>
    </row>
    <row collapsed="false" customFormat="false" customHeight="false" hidden="false" ht="12.1" outlineLevel="0" r="1074">
      <c r="A1074" s="20" t="n">
        <v>46127.525902778</v>
      </c>
      <c r="B1074" s="16" t="s">
        <v>69</v>
      </c>
      <c r="C1074" s="16" t="s">
        <v>472</v>
      </c>
      <c r="D1074" s="16" t="s">
        <v>240</v>
      </c>
      <c r="E1074" s="16" t="s">
        <v>62</v>
      </c>
      <c r="F1074" s="16" t="s">
        <v>20</v>
      </c>
      <c r="G1074" s="7" t="n">
        <v>65</v>
      </c>
      <c r="H1074" s="6" t="n">
        <v>1.2015</v>
      </c>
      <c r="I1074" s="6" t="n">
        <v>-78.1</v>
      </c>
      <c r="J1074" s="6" t="n">
        <v>-0</v>
      </c>
      <c r="K1074" s="6" t="n">
        <v>-0</v>
      </c>
      <c r="L1074" s="6" t="n">
        <v>-0</v>
      </c>
      <c r="M1074" s="6" t="s">
        <f>=I1074+J1074+K1074+L1074</f>
      </c>
      <c r="N1074" s="16"/>
      <c r="O1074" s="16" t="s">
        <v>471</v>
      </c>
    </row>
    <row collapsed="false" customFormat="false" customHeight="false" hidden="false" ht="12.1" outlineLevel="0" r="1075">
      <c r="A1075" s="21" t="n">
        <v>46127.614664352</v>
      </c>
      <c r="B1075" s="22" t="s">
        <v>363</v>
      </c>
      <c r="C1075" s="22" t="s">
        <v>165</v>
      </c>
      <c r="D1075" s="22" t="s">
        <v>363</v>
      </c>
      <c r="E1075" s="22" t="s">
        <v>363</v>
      </c>
      <c r="F1075" s="22" t="s">
        <v>20</v>
      </c>
      <c r="G1075" s="23" t="n">
        <v>1</v>
      </c>
      <c r="H1075" s="24" t="n">
        <v>1200</v>
      </c>
      <c r="I1075" s="24" t="n">
        <v>1200</v>
      </c>
      <c r="J1075" s="24" t="n">
        <v>0</v>
      </c>
      <c r="K1075" s="24" t="n">
        <v>-0</v>
      </c>
      <c r="L1075" s="24" t="n">
        <v>-0</v>
      </c>
      <c r="M1075" s="6" t="s">
        <f>=I1075+J1075+K1075+L1075</f>
      </c>
      <c r="N1075" s="22"/>
      <c r="O1075" s="22" t="s">
        <v>508</v>
      </c>
    </row>
    <row collapsed="false" customFormat="false" customHeight="false" hidden="false" ht="12.1" outlineLevel="0" r="1076">
      <c r="A1076" s="20" t="n">
        <v>46127.637037037</v>
      </c>
      <c r="B1076" s="16" t="s">
        <v>69</v>
      </c>
      <c r="C1076" s="16" t="s">
        <v>472</v>
      </c>
      <c r="D1076" s="16" t="s">
        <v>240</v>
      </c>
      <c r="E1076" s="16" t="s">
        <v>62</v>
      </c>
      <c r="F1076" s="16" t="s">
        <v>20</v>
      </c>
      <c r="G1076" s="7" t="n">
        <v>13</v>
      </c>
      <c r="H1076" s="6" t="n">
        <v>1.2016</v>
      </c>
      <c r="I1076" s="6" t="n">
        <v>-15.62</v>
      </c>
      <c r="J1076" s="6" t="n">
        <v>-0</v>
      </c>
      <c r="K1076" s="6" t="n">
        <v>-0</v>
      </c>
      <c r="L1076" s="6" t="n">
        <v>-0</v>
      </c>
      <c r="M1076" s="6" t="s">
        <f>=I1076+J1076+K1076+L1076</f>
      </c>
      <c r="N1076" s="16"/>
      <c r="O1076" s="16" t="s">
        <v>471</v>
      </c>
    </row>
    <row collapsed="false" customFormat="false" customHeight="false" hidden="false" ht="12.1" outlineLevel="0" r="1077">
      <c r="A1077" s="20" t="n">
        <v>46127.770902778</v>
      </c>
      <c r="B1077" s="16" t="s">
        <v>69</v>
      </c>
      <c r="C1077" s="16" t="s">
        <v>472</v>
      </c>
      <c r="D1077" s="16" t="s">
        <v>240</v>
      </c>
      <c r="E1077" s="16" t="s">
        <v>62</v>
      </c>
      <c r="F1077" s="16" t="s">
        <v>20</v>
      </c>
      <c r="G1077" s="7" t="n">
        <v>21</v>
      </c>
      <c r="H1077" s="6" t="n">
        <v>1.2015</v>
      </c>
      <c r="I1077" s="6" t="n">
        <v>-25.23</v>
      </c>
      <c r="J1077" s="6" t="n">
        <v>-0</v>
      </c>
      <c r="K1077" s="6" t="n">
        <v>-0</v>
      </c>
      <c r="L1077" s="6" t="n">
        <v>-0</v>
      </c>
      <c r="M1077" s="6" t="s">
        <f>=I1077+J1077+K1077+L1077</f>
      </c>
      <c r="N1077" s="16"/>
      <c r="O1077" s="16" t="s">
        <v>471</v>
      </c>
    </row>
    <row collapsed="false" customFormat="false" customHeight="false" hidden="false" ht="12.1" outlineLevel="0" r="1078">
      <c r="A1078" s="20" t="n">
        <v>46128.491087963</v>
      </c>
      <c r="B1078" s="16" t="s">
        <v>330</v>
      </c>
      <c r="C1078" s="16" t="s">
        <v>517</v>
      </c>
      <c r="D1078" s="16" t="s">
        <v>240</v>
      </c>
      <c r="E1078" s="16" t="s">
        <v>62</v>
      </c>
      <c r="F1078" s="16" t="s">
        <v>20</v>
      </c>
      <c r="G1078" s="7" t="n">
        <v>12</v>
      </c>
      <c r="H1078" s="6" t="n">
        <v>18.3035</v>
      </c>
      <c r="I1078" s="6" t="n">
        <v>-219.64</v>
      </c>
      <c r="J1078" s="6" t="n">
        <v>-0</v>
      </c>
      <c r="K1078" s="6" t="n">
        <v>-0</v>
      </c>
      <c r="L1078" s="6" t="n">
        <v>-0.05</v>
      </c>
      <c r="M1078" s="6" t="s">
        <f>=I1078+J1078+K1078+L1078</f>
      </c>
      <c r="N1078" s="16"/>
      <c r="O1078" s="16" t="s">
        <v>467</v>
      </c>
    </row>
    <row collapsed="false" customFormat="false" customHeight="false" hidden="false" ht="12.1" outlineLevel="0" r="1079">
      <c r="A1079" s="20" t="n">
        <v>46128.523912037</v>
      </c>
      <c r="B1079" s="16" t="s">
        <v>69</v>
      </c>
      <c r="C1079" s="16" t="s">
        <v>472</v>
      </c>
      <c r="D1079" s="16" t="s">
        <v>240</v>
      </c>
      <c r="E1079" s="16" t="s">
        <v>62</v>
      </c>
      <c r="F1079" s="16" t="s">
        <v>20</v>
      </c>
      <c r="G1079" s="7" t="n">
        <v>134</v>
      </c>
      <c r="H1079" s="6" t="n">
        <v>1.202</v>
      </c>
      <c r="I1079" s="6" t="n">
        <v>-161.07</v>
      </c>
      <c r="J1079" s="6" t="n">
        <v>-0</v>
      </c>
      <c r="K1079" s="6" t="n">
        <v>-0</v>
      </c>
      <c r="L1079" s="6" t="n">
        <v>-0</v>
      </c>
      <c r="M1079" s="6" t="s">
        <f>=I1079+J1079+K1079+L1079</f>
      </c>
      <c r="N1079" s="16"/>
      <c r="O1079" s="16" t="s">
        <v>471</v>
      </c>
    </row>
    <row collapsed="false" customFormat="false" customHeight="false" hidden="false" ht="12.1" outlineLevel="0" r="1080">
      <c r="A1080" s="20" t="n">
        <v>46128.60556713</v>
      </c>
      <c r="B1080" s="16" t="s">
        <v>69</v>
      </c>
      <c r="C1080" s="16" t="s">
        <v>472</v>
      </c>
      <c r="D1080" s="16" t="s">
        <v>240</v>
      </c>
      <c r="E1080" s="16" t="s">
        <v>62</v>
      </c>
      <c r="F1080" s="16" t="s">
        <v>20</v>
      </c>
      <c r="G1080" s="7" t="n">
        <v>1</v>
      </c>
      <c r="H1080" s="6" t="n">
        <v>1.202</v>
      </c>
      <c r="I1080" s="6" t="n">
        <v>-1.2</v>
      </c>
      <c r="J1080" s="6" t="n">
        <v>-0</v>
      </c>
      <c r="K1080" s="6" t="n">
        <v>-0</v>
      </c>
      <c r="L1080" s="6" t="n">
        <v>-0</v>
      </c>
      <c r="M1080" s="6" t="s">
        <f>=I1080+J1080+K1080+L1080</f>
      </c>
      <c r="N1080" s="16"/>
      <c r="O1080" s="16" t="s">
        <v>471</v>
      </c>
    </row>
    <row collapsed="false" customFormat="false" customHeight="false" hidden="false" ht="12.1" outlineLevel="0" r="1081">
      <c r="A1081" s="20" t="n">
        <v>46128.690532407</v>
      </c>
      <c r="B1081" s="16" t="s">
        <v>69</v>
      </c>
      <c r="C1081" s="16" t="s">
        <v>472</v>
      </c>
      <c r="D1081" s="16" t="s">
        <v>240</v>
      </c>
      <c r="E1081" s="16" t="s">
        <v>62</v>
      </c>
      <c r="F1081" s="16" t="s">
        <v>20</v>
      </c>
      <c r="G1081" s="7" t="n">
        <v>52</v>
      </c>
      <c r="H1081" s="6" t="n">
        <v>1.202</v>
      </c>
      <c r="I1081" s="6" t="n">
        <v>-62.5</v>
      </c>
      <c r="J1081" s="6" t="n">
        <v>-0</v>
      </c>
      <c r="K1081" s="6" t="n">
        <v>-0</v>
      </c>
      <c r="L1081" s="6" t="n">
        <v>-0</v>
      </c>
      <c r="M1081" s="6" t="s">
        <f>=I1081+J1081+K1081+L1081</f>
      </c>
      <c r="N1081" s="16"/>
      <c r="O1081" s="16" t="s">
        <v>471</v>
      </c>
    </row>
    <row collapsed="false" customFormat="false" customHeight="false" hidden="false" ht="12.1" outlineLevel="0" r="1082">
      <c r="A1082" s="20" t="n">
        <v>46128.764583333</v>
      </c>
      <c r="B1082" s="16" t="s">
        <v>69</v>
      </c>
      <c r="C1082" s="16" t="s">
        <v>472</v>
      </c>
      <c r="D1082" s="16" t="s">
        <v>240</v>
      </c>
      <c r="E1082" s="16" t="s">
        <v>62</v>
      </c>
      <c r="F1082" s="16" t="s">
        <v>20</v>
      </c>
      <c r="G1082" s="7" t="n">
        <v>1</v>
      </c>
      <c r="H1082" s="6" t="n">
        <v>1.202</v>
      </c>
      <c r="I1082" s="6" t="n">
        <v>-1.2</v>
      </c>
      <c r="J1082" s="6" t="n">
        <v>-0</v>
      </c>
      <c r="K1082" s="6" t="n">
        <v>-0</v>
      </c>
      <c r="L1082" s="6" t="n">
        <v>-0</v>
      </c>
      <c r="M1082" s="6" t="s">
        <f>=I1082+J1082+K1082+L1082</f>
      </c>
      <c r="N1082" s="16"/>
      <c r="O1082" s="16" t="s">
        <v>471</v>
      </c>
    </row>
    <row collapsed="false" customFormat="false" customHeight="false" hidden="false" ht="12.1" outlineLevel="0" r="1083">
      <c r="A1083" s="29" t="n">
        <v>46128.811631944</v>
      </c>
      <c r="B1083" s="30" t="s">
        <v>327</v>
      </c>
      <c r="C1083" s="30" t="s">
        <v>510</v>
      </c>
      <c r="D1083" s="30" t="s">
        <v>241</v>
      </c>
      <c r="E1083" s="30" t="s">
        <v>18</v>
      </c>
      <c r="F1083" s="30" t="s">
        <v>20</v>
      </c>
      <c r="G1083" s="31" t="n">
        <v>-1000</v>
      </c>
      <c r="H1083" s="32" t="n">
        <v>0.1423</v>
      </c>
      <c r="I1083" s="32" t="n">
        <v>142.3</v>
      </c>
      <c r="J1083" s="32" t="n">
        <v>0</v>
      </c>
      <c r="K1083" s="32" t="n">
        <v>-0.07</v>
      </c>
      <c r="L1083" s="32" t="n">
        <v>-0</v>
      </c>
      <c r="M1083" s="6" t="s">
        <f>=I1083+J1083+K1083+L1083</f>
      </c>
      <c r="N1083" s="30"/>
      <c r="O1083" s="30" t="s">
        <v>508</v>
      </c>
    </row>
    <row collapsed="false" customFormat="false" customHeight="false" hidden="false" ht="12.1" outlineLevel="0" r="1084">
      <c r="A1084" s="21" t="n">
        <v>46129.291331019</v>
      </c>
      <c r="B1084" s="22" t="s">
        <v>363</v>
      </c>
      <c r="C1084" s="22" t="s">
        <v>144</v>
      </c>
      <c r="D1084" s="22" t="s">
        <v>363</v>
      </c>
      <c r="E1084" s="22" t="s">
        <v>363</v>
      </c>
      <c r="F1084" s="22" t="s">
        <v>20</v>
      </c>
      <c r="G1084" s="23" t="n">
        <v>1</v>
      </c>
      <c r="H1084" s="24" t="n">
        <v>1</v>
      </c>
      <c r="I1084" s="24" t="n">
        <v>1332.31</v>
      </c>
      <c r="J1084" s="24" t="n">
        <v>0</v>
      </c>
      <c r="K1084" s="24" t="n">
        <v>-0</v>
      </c>
      <c r="L1084" s="24" t="n">
        <v>-0</v>
      </c>
      <c r="M1084" s="6" t="s">
        <f>=I1084+J1084+K1084+L1084</f>
      </c>
      <c r="N1084" s="22"/>
      <c r="O1084" s="22" t="s">
        <v>424</v>
      </c>
    </row>
    <row collapsed="false" customFormat="false" customHeight="false" hidden="false" ht="12.1" outlineLevel="0" r="1085">
      <c r="A1085" s="20" t="n">
        <v>46129.421840278</v>
      </c>
      <c r="B1085" s="16" t="s">
        <v>47</v>
      </c>
      <c r="C1085" s="16" t="s">
        <v>410</v>
      </c>
      <c r="D1085" s="16" t="s">
        <v>240</v>
      </c>
      <c r="E1085" s="16" t="s">
        <v>18</v>
      </c>
      <c r="F1085" s="16" t="s">
        <v>20</v>
      </c>
      <c r="G1085" s="7" t="n">
        <v>3</v>
      </c>
      <c r="H1085" s="6" t="n">
        <v>326.1</v>
      </c>
      <c r="I1085" s="6" t="n">
        <v>-978.3</v>
      </c>
      <c r="J1085" s="6" t="n">
        <v>-0</v>
      </c>
      <c r="K1085" s="6" t="n">
        <v>-0</v>
      </c>
      <c r="L1085" s="6" t="n">
        <v>-0</v>
      </c>
      <c r="M1085" s="6" t="s">
        <f>=I1085+J1085+K1085+L1085</f>
      </c>
      <c r="N1085" s="16"/>
      <c r="O1085" s="16" t="s">
        <v>424</v>
      </c>
    </row>
    <row collapsed="false" customFormat="false" customHeight="false" hidden="false" ht="12.1" outlineLevel="0" r="1086">
      <c r="A1086" s="20" t="n">
        <v>46129.422048611</v>
      </c>
      <c r="B1086" s="16" t="s">
        <v>47</v>
      </c>
      <c r="C1086" s="16" t="s">
        <v>410</v>
      </c>
      <c r="D1086" s="16" t="s">
        <v>240</v>
      </c>
      <c r="E1086" s="16" t="s">
        <v>18</v>
      </c>
      <c r="F1086" s="16" t="s">
        <v>20</v>
      </c>
      <c r="G1086" s="7" t="n">
        <v>1</v>
      </c>
      <c r="H1086" s="6" t="n">
        <v>326.4</v>
      </c>
      <c r="I1086" s="6" t="n">
        <v>-326.4</v>
      </c>
      <c r="J1086" s="6" t="n">
        <v>-0</v>
      </c>
      <c r="K1086" s="6" t="n">
        <v>-0</v>
      </c>
      <c r="L1086" s="6" t="n">
        <v>-0</v>
      </c>
      <c r="M1086" s="6" t="s">
        <f>=I1086+J1086+K1086+L1086</f>
      </c>
      <c r="N1086" s="16"/>
      <c r="O1086" s="16" t="s">
        <v>424</v>
      </c>
    </row>
    <row collapsed="false" customFormat="false" customHeight="false" hidden="false" ht="12.1" outlineLevel="0" r="1087">
      <c r="A1087" s="20" t="n">
        <v>46129.4559375</v>
      </c>
      <c r="B1087" s="16" t="s">
        <v>263</v>
      </c>
      <c r="C1087" s="16" t="s">
        <v>393</v>
      </c>
      <c r="D1087" s="16" t="s">
        <v>240</v>
      </c>
      <c r="E1087" s="16" t="s">
        <v>62</v>
      </c>
      <c r="F1087" s="16" t="s">
        <v>20</v>
      </c>
      <c r="G1087" s="7" t="n">
        <v>569</v>
      </c>
      <c r="H1087" s="6" t="n">
        <v>1.9714</v>
      </c>
      <c r="I1087" s="6" t="n">
        <v>-1121.73</v>
      </c>
      <c r="J1087" s="6" t="n">
        <v>-0</v>
      </c>
      <c r="K1087" s="6" t="n">
        <v>-0</v>
      </c>
      <c r="L1087" s="6" t="n">
        <v>-0</v>
      </c>
      <c r="M1087" s="6" t="s">
        <f>=I1087+J1087+K1087+L1087</f>
      </c>
      <c r="N1087" s="16"/>
      <c r="O1087" s="16" t="s">
        <v>364</v>
      </c>
    </row>
    <row collapsed="false" customFormat="false" customHeight="false" hidden="false" ht="12.1" outlineLevel="0" r="1088">
      <c r="A1088" s="29" t="n">
        <v>46129.55505787</v>
      </c>
      <c r="B1088" s="30" t="s">
        <v>263</v>
      </c>
      <c r="C1088" s="30" t="s">
        <v>393</v>
      </c>
      <c r="D1088" s="30" t="s">
        <v>241</v>
      </c>
      <c r="E1088" s="30" t="s">
        <v>62</v>
      </c>
      <c r="F1088" s="30" t="s">
        <v>20</v>
      </c>
      <c r="G1088" s="31" t="n">
        <v>-594</v>
      </c>
      <c r="H1088" s="32" t="n">
        <v>1.9713</v>
      </c>
      <c r="I1088" s="32" t="n">
        <v>1170.95</v>
      </c>
      <c r="J1088" s="32" t="n">
        <v>0</v>
      </c>
      <c r="K1088" s="32" t="n">
        <v>-0</v>
      </c>
      <c r="L1088" s="32" t="n">
        <v>-0</v>
      </c>
      <c r="M1088" s="6" t="s">
        <f>=I1088+J1088+K1088+L1088</f>
      </c>
      <c r="N1088" s="30"/>
      <c r="O1088" s="30" t="s">
        <v>364</v>
      </c>
    </row>
    <row collapsed="false" customFormat="false" customHeight="false" hidden="false" ht="12.1" outlineLevel="0" r="1089">
      <c r="A1089" s="29" t="n">
        <v>46129.55505787</v>
      </c>
      <c r="B1089" s="30" t="s">
        <v>317</v>
      </c>
      <c r="C1089" s="30" t="s">
        <v>490</v>
      </c>
      <c r="D1089" s="30" t="s">
        <v>241</v>
      </c>
      <c r="E1089" s="30" t="s">
        <v>62</v>
      </c>
      <c r="F1089" s="30" t="s">
        <v>20</v>
      </c>
      <c r="G1089" s="31" t="n">
        <v>-34</v>
      </c>
      <c r="H1089" s="32" t="n">
        <v>142.4</v>
      </c>
      <c r="I1089" s="32" t="n">
        <v>4841.6</v>
      </c>
      <c r="J1089" s="32" t="n">
        <v>0</v>
      </c>
      <c r="K1089" s="32" t="n">
        <v>-0.97</v>
      </c>
      <c r="L1089" s="32" t="n">
        <v>-0</v>
      </c>
      <c r="M1089" s="6" t="s">
        <f>=I1089+J1089+K1089+L1089</f>
      </c>
      <c r="N1089" s="30"/>
      <c r="O1089" s="30" t="s">
        <v>364</v>
      </c>
    </row>
    <row collapsed="false" customFormat="false" customHeight="false" hidden="false" ht="12.1" outlineLevel="0" r="1090">
      <c r="A1090" s="20" t="n">
        <v>46129.555092593</v>
      </c>
      <c r="B1090" s="16" t="s">
        <v>244</v>
      </c>
      <c r="C1090" s="16" t="s">
        <v>365</v>
      </c>
      <c r="D1090" s="16" t="s">
        <v>240</v>
      </c>
      <c r="E1090" s="16" t="s">
        <v>18</v>
      </c>
      <c r="F1090" s="16" t="s">
        <v>20</v>
      </c>
      <c r="G1090" s="7" t="n">
        <v>10</v>
      </c>
      <c r="H1090" s="6" t="n">
        <v>127.67</v>
      </c>
      <c r="I1090" s="6" t="n">
        <v>-1276.7</v>
      </c>
      <c r="J1090" s="6" t="n">
        <v>-0</v>
      </c>
      <c r="K1090" s="6" t="n">
        <v>-1.02</v>
      </c>
      <c r="L1090" s="6" t="n">
        <v>-0</v>
      </c>
      <c r="M1090" s="6" t="s">
        <f>=I1090+J1090+K1090+L1090</f>
      </c>
      <c r="N1090" s="16"/>
      <c r="O1090" s="16" t="s">
        <v>364</v>
      </c>
    </row>
    <row collapsed="false" customFormat="false" customHeight="false" hidden="false" ht="12.1" outlineLevel="0" r="1091">
      <c r="A1091" s="20" t="n">
        <v>46129.555092593</v>
      </c>
      <c r="B1091" s="16" t="s">
        <v>248</v>
      </c>
      <c r="C1091" s="16" t="s">
        <v>371</v>
      </c>
      <c r="D1091" s="16" t="s">
        <v>240</v>
      </c>
      <c r="E1091" s="16" t="s">
        <v>18</v>
      </c>
      <c r="F1091" s="16" t="s">
        <v>20</v>
      </c>
      <c r="G1091" s="7" t="n">
        <v>10</v>
      </c>
      <c r="H1091" s="6" t="n">
        <v>42.975</v>
      </c>
      <c r="I1091" s="6" t="n">
        <v>-429.75</v>
      </c>
      <c r="J1091" s="6" t="n">
        <v>-0</v>
      </c>
      <c r="K1091" s="6" t="n">
        <v>-0.33</v>
      </c>
      <c r="L1091" s="6" t="n">
        <v>-0</v>
      </c>
      <c r="M1091" s="6" t="s">
        <f>=I1091+J1091+K1091+L1091</f>
      </c>
      <c r="N1091" s="16"/>
      <c r="O1091" s="16" t="s">
        <v>364</v>
      </c>
    </row>
    <row collapsed="false" customFormat="false" customHeight="false" hidden="false" ht="12.1" outlineLevel="0" r="1092">
      <c r="A1092" s="20" t="n">
        <v>46129.555092593</v>
      </c>
      <c r="B1092" s="16" t="s">
        <v>47</v>
      </c>
      <c r="C1092" s="16" t="s">
        <v>410</v>
      </c>
      <c r="D1092" s="16" t="s">
        <v>240</v>
      </c>
      <c r="E1092" s="16" t="s">
        <v>18</v>
      </c>
      <c r="F1092" s="16" t="s">
        <v>20</v>
      </c>
      <c r="G1092" s="7" t="n">
        <v>1</v>
      </c>
      <c r="H1092" s="6" t="n">
        <v>326.32</v>
      </c>
      <c r="I1092" s="6" t="n">
        <v>-326.32</v>
      </c>
      <c r="J1092" s="6" t="n">
        <v>-0</v>
      </c>
      <c r="K1092" s="6" t="n">
        <v>-0.26</v>
      </c>
      <c r="L1092" s="6" t="n">
        <v>-0</v>
      </c>
      <c r="M1092" s="6" t="s">
        <f>=I1092+J1092+K1092+L1092</f>
      </c>
      <c r="N1092" s="16"/>
      <c r="O1092" s="16" t="s">
        <v>364</v>
      </c>
    </row>
    <row collapsed="false" customFormat="false" customHeight="false" hidden="false" ht="12.1" outlineLevel="0" r="1093">
      <c r="A1093" s="20" t="n">
        <v>46129.555092593</v>
      </c>
      <c r="B1093" s="16" t="s">
        <v>17</v>
      </c>
      <c r="C1093" s="16" t="s">
        <v>366</v>
      </c>
      <c r="D1093" s="16" t="s">
        <v>240</v>
      </c>
      <c r="E1093" s="16" t="s">
        <v>18</v>
      </c>
      <c r="F1093" s="16" t="s">
        <v>20</v>
      </c>
      <c r="G1093" s="7" t="n">
        <v>1</v>
      </c>
      <c r="H1093" s="6" t="n">
        <v>323.34</v>
      </c>
      <c r="I1093" s="6" t="n">
        <v>-323.34</v>
      </c>
      <c r="J1093" s="6" t="n">
        <v>-0</v>
      </c>
      <c r="K1093" s="6" t="n">
        <v>-0.26</v>
      </c>
      <c r="L1093" s="6" t="n">
        <v>-0</v>
      </c>
      <c r="M1093" s="6" t="s">
        <f>=I1093+J1093+K1093+L1093</f>
      </c>
      <c r="N1093" s="16"/>
      <c r="O1093" s="16" t="s">
        <v>364</v>
      </c>
    </row>
    <row collapsed="false" customFormat="false" customHeight="false" hidden="false" ht="12.1" outlineLevel="0" r="1094">
      <c r="A1094" s="20" t="n">
        <v>46129.555092593</v>
      </c>
      <c r="B1094" s="16" t="s">
        <v>278</v>
      </c>
      <c r="C1094" s="16" t="s">
        <v>415</v>
      </c>
      <c r="D1094" s="16" t="s">
        <v>240</v>
      </c>
      <c r="E1094" s="16" t="s">
        <v>62</v>
      </c>
      <c r="F1094" s="16" t="s">
        <v>20</v>
      </c>
      <c r="G1094" s="7" t="n">
        <v>68</v>
      </c>
      <c r="H1094" s="6" t="n">
        <v>2.937</v>
      </c>
      <c r="I1094" s="6" t="n">
        <v>-199.72</v>
      </c>
      <c r="J1094" s="6" t="n">
        <v>-0</v>
      </c>
      <c r="K1094" s="6" t="n">
        <v>-0.04</v>
      </c>
      <c r="L1094" s="6" t="n">
        <v>-0</v>
      </c>
      <c r="M1094" s="6" t="s">
        <f>=I1094+J1094+K1094+L1094</f>
      </c>
      <c r="N1094" s="16"/>
      <c r="O1094" s="16" t="s">
        <v>364</v>
      </c>
    </row>
    <row collapsed="false" customFormat="false" customHeight="false" hidden="false" ht="12.1" outlineLevel="0" r="1095">
      <c r="A1095" s="20" t="n">
        <v>46129.555104167</v>
      </c>
      <c r="B1095" s="16" t="s">
        <v>35</v>
      </c>
      <c r="C1095" s="16" t="s">
        <v>429</v>
      </c>
      <c r="D1095" s="16" t="s">
        <v>240</v>
      </c>
      <c r="E1095" s="16" t="s">
        <v>18</v>
      </c>
      <c r="F1095" s="16" t="s">
        <v>20</v>
      </c>
      <c r="G1095" s="7" t="n">
        <v>1</v>
      </c>
      <c r="H1095" s="6" t="n">
        <v>2415.5</v>
      </c>
      <c r="I1095" s="6" t="n">
        <v>-2415.5</v>
      </c>
      <c r="J1095" s="6" t="n">
        <v>-0</v>
      </c>
      <c r="K1095" s="6" t="n">
        <v>-1.94</v>
      </c>
      <c r="L1095" s="6" t="n">
        <v>-0</v>
      </c>
      <c r="M1095" s="6" t="s">
        <f>=I1095+J1095+K1095+L1095</f>
      </c>
      <c r="N1095" s="16"/>
      <c r="O1095" s="16" t="s">
        <v>364</v>
      </c>
    </row>
    <row collapsed="false" customFormat="false" customHeight="false" hidden="false" ht="12.1" outlineLevel="0" r="1096">
      <c r="A1096" s="20" t="n">
        <v>46129.555358796</v>
      </c>
      <c r="B1096" s="16" t="s">
        <v>23</v>
      </c>
      <c r="C1096" s="16" t="s">
        <v>518</v>
      </c>
      <c r="D1096" s="16" t="s">
        <v>240</v>
      </c>
      <c r="E1096" s="16" t="s">
        <v>18</v>
      </c>
      <c r="F1096" s="16" t="s">
        <v>20</v>
      </c>
      <c r="G1096" s="7" t="n">
        <v>2</v>
      </c>
      <c r="H1096" s="6" t="n">
        <v>118</v>
      </c>
      <c r="I1096" s="6" t="n">
        <v>-236</v>
      </c>
      <c r="J1096" s="6" t="n">
        <v>-0</v>
      </c>
      <c r="K1096" s="6" t="n">
        <v>-0.12</v>
      </c>
      <c r="L1096" s="6" t="n">
        <v>-0</v>
      </c>
      <c r="M1096" s="6" t="s">
        <f>=I1096+J1096+K1096+L1096</f>
      </c>
      <c r="N1096" s="16"/>
      <c r="O1096" s="16" t="s">
        <v>508</v>
      </c>
    </row>
    <row collapsed="false" customFormat="false" customHeight="false" hidden="false" ht="12.1" outlineLevel="0" r="1097">
      <c r="A1097" s="29" t="n">
        <v>46129.555405093</v>
      </c>
      <c r="B1097" s="30" t="s">
        <v>278</v>
      </c>
      <c r="C1097" s="30" t="s">
        <v>415</v>
      </c>
      <c r="D1097" s="30" t="s">
        <v>241</v>
      </c>
      <c r="E1097" s="30" t="s">
        <v>62</v>
      </c>
      <c r="F1097" s="30" t="s">
        <v>20</v>
      </c>
      <c r="G1097" s="31" t="n">
        <v>-1</v>
      </c>
      <c r="H1097" s="32" t="n">
        <v>2.9355</v>
      </c>
      <c r="I1097" s="32" t="n">
        <v>2.94</v>
      </c>
      <c r="J1097" s="32" t="n">
        <v>0</v>
      </c>
      <c r="K1097" s="32" t="n">
        <v>-0.02</v>
      </c>
      <c r="L1097" s="32" t="n">
        <v>-0</v>
      </c>
      <c r="M1097" s="6" t="s">
        <f>=I1097+J1097+K1097+L1097</f>
      </c>
      <c r="N1097" s="30"/>
      <c r="O1097" s="30" t="s">
        <v>364</v>
      </c>
    </row>
    <row collapsed="false" customFormat="false" customHeight="false" hidden="false" ht="12.1" outlineLevel="0" r="1098">
      <c r="A1098" s="20" t="n">
        <v>46129.555439815</v>
      </c>
      <c r="B1098" s="16" t="s">
        <v>263</v>
      </c>
      <c r="C1098" s="16" t="s">
        <v>393</v>
      </c>
      <c r="D1098" s="16" t="s">
        <v>240</v>
      </c>
      <c r="E1098" s="16" t="s">
        <v>62</v>
      </c>
      <c r="F1098" s="16" t="s">
        <v>20</v>
      </c>
      <c r="G1098" s="7" t="n">
        <v>1</v>
      </c>
      <c r="H1098" s="6" t="n">
        <v>1.9714</v>
      </c>
      <c r="I1098" s="6" t="n">
        <v>-1.97</v>
      </c>
      <c r="J1098" s="6" t="n">
        <v>-0</v>
      </c>
      <c r="K1098" s="6" t="n">
        <v>-0</v>
      </c>
      <c r="L1098" s="6" t="n">
        <v>-0</v>
      </c>
      <c r="M1098" s="6" t="s">
        <f>=I1098+J1098+K1098+L1098</f>
      </c>
      <c r="N1098" s="16"/>
      <c r="O1098" s="16" t="s">
        <v>364</v>
      </c>
    </row>
    <row collapsed="false" customFormat="false" customHeight="false" hidden="false" ht="12.1" outlineLevel="0" r="1099">
      <c r="A1099" s="21" t="n">
        <v>46129.634618056</v>
      </c>
      <c r="B1099" s="22" t="s">
        <v>363</v>
      </c>
      <c r="C1099" s="22" t="s">
        <v>165</v>
      </c>
      <c r="D1099" s="22" t="s">
        <v>363</v>
      </c>
      <c r="E1099" s="22" t="s">
        <v>363</v>
      </c>
      <c r="F1099" s="22" t="s">
        <v>20</v>
      </c>
      <c r="G1099" s="23" t="n">
        <v>1</v>
      </c>
      <c r="H1099" s="24" t="n">
        <v>1200</v>
      </c>
      <c r="I1099" s="24" t="n">
        <v>1200</v>
      </c>
      <c r="J1099" s="24" t="n">
        <v>0</v>
      </c>
      <c r="K1099" s="24" t="n">
        <v>-0</v>
      </c>
      <c r="L1099" s="24" t="n">
        <v>-0</v>
      </c>
      <c r="M1099" s="6" t="s">
        <f>=I1099+J1099+K1099+L1099</f>
      </c>
      <c r="N1099" s="22"/>
      <c r="O1099" s="22" t="s">
        <v>508</v>
      </c>
    </row>
    <row collapsed="false" customFormat="false" customHeight="false" hidden="false" ht="12.1" outlineLevel="0" r="1100">
      <c r="A1100" s="20" t="n">
        <v>46129.649293981</v>
      </c>
      <c r="B1100" s="16" t="s">
        <v>23</v>
      </c>
      <c r="C1100" s="16" t="s">
        <v>518</v>
      </c>
      <c r="D1100" s="16" t="s">
        <v>240</v>
      </c>
      <c r="E1100" s="16" t="s">
        <v>18</v>
      </c>
      <c r="F1100" s="16" t="s">
        <v>20</v>
      </c>
      <c r="G1100" s="7" t="n">
        <v>12</v>
      </c>
      <c r="H1100" s="6" t="n">
        <v>120.33</v>
      </c>
      <c r="I1100" s="6" t="n">
        <v>-1443.96</v>
      </c>
      <c r="J1100" s="6" t="n">
        <v>-0</v>
      </c>
      <c r="K1100" s="6" t="n">
        <v>-0.71</v>
      </c>
      <c r="L1100" s="6" t="n">
        <v>-0</v>
      </c>
      <c r="M1100" s="6" t="s">
        <f>=I1100+J1100+K1100+L1100</f>
      </c>
      <c r="N1100" s="16"/>
      <c r="O1100" s="16" t="s">
        <v>508</v>
      </c>
    </row>
    <row collapsed="false" customFormat="false" customHeight="false" hidden="false" ht="12.1" outlineLevel="0" r="1101">
      <c r="A1101" s="20" t="n">
        <v>46129.681597222</v>
      </c>
      <c r="B1101" s="16" t="s">
        <v>69</v>
      </c>
      <c r="C1101" s="16" t="s">
        <v>472</v>
      </c>
      <c r="D1101" s="16" t="s">
        <v>240</v>
      </c>
      <c r="E1101" s="16" t="s">
        <v>62</v>
      </c>
      <c r="F1101" s="16" t="s">
        <v>20</v>
      </c>
      <c r="G1101" s="7" t="n">
        <v>26</v>
      </c>
      <c r="H1101" s="6" t="n">
        <v>1.2027</v>
      </c>
      <c r="I1101" s="6" t="n">
        <v>-31.27</v>
      </c>
      <c r="J1101" s="6" t="n">
        <v>-0</v>
      </c>
      <c r="K1101" s="6" t="n">
        <v>-0</v>
      </c>
      <c r="L1101" s="6" t="n">
        <v>-0</v>
      </c>
      <c r="M1101" s="6" t="s">
        <f>=I1101+J1101+K1101+L1101</f>
      </c>
      <c r="N1101" s="16"/>
      <c r="O1101" s="16" t="s">
        <v>471</v>
      </c>
    </row>
    <row collapsed="false" customFormat="false" customHeight="false" hidden="false" ht="12.1" outlineLevel="0" r="1102">
      <c r="A1102" s="33" t="n">
        <v>46129.815555556</v>
      </c>
      <c r="B1102" s="34" t="s">
        <v>425</v>
      </c>
      <c r="C1102" s="34" t="s">
        <v>519</v>
      </c>
      <c r="D1102" s="34" t="s">
        <v>425</v>
      </c>
      <c r="E1102" s="34" t="s">
        <v>425</v>
      </c>
      <c r="F1102" s="34" t="s">
        <v>20</v>
      </c>
      <c r="G1102" s="35" t="n">
        <v>1</v>
      </c>
      <c r="H1102" s="36" t="n">
        <v>-0.08</v>
      </c>
      <c r="I1102" s="36" t="n">
        <v>-0.08</v>
      </c>
      <c r="J1102" s="36" t="n">
        <v>0</v>
      </c>
      <c r="K1102" s="36" t="n">
        <v>-0</v>
      </c>
      <c r="L1102" s="36" t="n">
        <v>-0</v>
      </c>
      <c r="M1102" s="6" t="s">
        <f>=I1102+J1102+K1102+L1102</f>
      </c>
      <c r="N1102" s="34"/>
      <c r="O1102" s="34" t="s">
        <v>508</v>
      </c>
    </row>
    <row collapsed="false" customFormat="false" customHeight="false" hidden="false" ht="12.1" outlineLevel="0" r="1103">
      <c r="A1103" s="20" t="n">
        <v>46129.860497685</v>
      </c>
      <c r="B1103" s="16" t="s">
        <v>269</v>
      </c>
      <c r="C1103" s="16" t="s">
        <v>401</v>
      </c>
      <c r="D1103" s="16" t="s">
        <v>240</v>
      </c>
      <c r="E1103" s="16" t="s">
        <v>18</v>
      </c>
      <c r="F1103" s="16" t="s">
        <v>20</v>
      </c>
      <c r="G1103" s="7" t="n">
        <v>3</v>
      </c>
      <c r="H1103" s="6" t="n">
        <v>269.3</v>
      </c>
      <c r="I1103" s="6" t="n">
        <v>-807.9</v>
      </c>
      <c r="J1103" s="6" t="n">
        <v>-0</v>
      </c>
      <c r="K1103" s="6" t="n">
        <v>-0.4</v>
      </c>
      <c r="L1103" s="6" t="n">
        <v>-0</v>
      </c>
      <c r="M1103" s="6" t="s">
        <f>=I1103+J1103+K1103+L1103</f>
      </c>
      <c r="N1103" s="16"/>
      <c r="O1103" s="16" t="s">
        <v>508</v>
      </c>
    </row>
    <row collapsed="false" customFormat="false" customHeight="false" hidden="false" ht="12.1" outlineLevel="0" r="1104">
      <c r="A1104" s="29" t="n">
        <v>46129.891979167</v>
      </c>
      <c r="B1104" s="30" t="s">
        <v>51</v>
      </c>
      <c r="C1104" s="30" t="s">
        <v>412</v>
      </c>
      <c r="D1104" s="30" t="s">
        <v>241</v>
      </c>
      <c r="E1104" s="30" t="s">
        <v>18</v>
      </c>
      <c r="F1104" s="30" t="s">
        <v>20</v>
      </c>
      <c r="G1104" s="31" t="n">
        <v>-60</v>
      </c>
      <c r="H1104" s="32" t="n">
        <v>42.78</v>
      </c>
      <c r="I1104" s="32" t="n">
        <v>2566.8</v>
      </c>
      <c r="J1104" s="32" t="n">
        <v>0</v>
      </c>
      <c r="K1104" s="32" t="n">
        <v>-1.28</v>
      </c>
      <c r="L1104" s="32" t="n">
        <v>-0</v>
      </c>
      <c r="M1104" s="6" t="s">
        <f>=I1104+J1104+K1104+L1104</f>
      </c>
      <c r="N1104" s="30"/>
      <c r="O1104" s="30" t="s">
        <v>364</v>
      </c>
    </row>
    <row collapsed="false" customFormat="false" customHeight="false" hidden="false" ht="12.1" outlineLevel="0" r="1105">
      <c r="A1105" s="29" t="n">
        <v>46129.895520833</v>
      </c>
      <c r="B1105" s="30" t="s">
        <v>318</v>
      </c>
      <c r="C1105" s="30" t="s">
        <v>491</v>
      </c>
      <c r="D1105" s="30" t="s">
        <v>241</v>
      </c>
      <c r="E1105" s="30" t="s">
        <v>18</v>
      </c>
      <c r="F1105" s="30" t="s">
        <v>20</v>
      </c>
      <c r="G1105" s="31" t="n">
        <v>-1</v>
      </c>
      <c r="H1105" s="32" t="n">
        <v>4368</v>
      </c>
      <c r="I1105" s="32" t="n">
        <v>4368</v>
      </c>
      <c r="J1105" s="32" t="n">
        <v>0</v>
      </c>
      <c r="K1105" s="32" t="n">
        <v>-2.18</v>
      </c>
      <c r="L1105" s="32" t="n">
        <v>-0</v>
      </c>
      <c r="M1105" s="6" t="s">
        <f>=I1105+J1105+K1105+L1105</f>
      </c>
      <c r="N1105" s="30"/>
      <c r="O1105" s="30" t="s">
        <v>364</v>
      </c>
    </row>
    <row collapsed="false" customFormat="false" customHeight="false" hidden="false" ht="12.1" outlineLevel="0" r="1106">
      <c r="A1106" s="29" t="n">
        <v>46129.898414352</v>
      </c>
      <c r="B1106" s="30" t="s">
        <v>17</v>
      </c>
      <c r="C1106" s="30" t="s">
        <v>366</v>
      </c>
      <c r="D1106" s="30" t="s">
        <v>241</v>
      </c>
      <c r="E1106" s="30" t="s">
        <v>18</v>
      </c>
      <c r="F1106" s="30" t="s">
        <v>20</v>
      </c>
      <c r="G1106" s="31" t="n">
        <v>-1</v>
      </c>
      <c r="H1106" s="32" t="n">
        <v>323.88</v>
      </c>
      <c r="I1106" s="32" t="n">
        <v>323.88</v>
      </c>
      <c r="J1106" s="32" t="n">
        <v>0</v>
      </c>
      <c r="K1106" s="32" t="n">
        <v>-0.26</v>
      </c>
      <c r="L1106" s="32" t="n">
        <v>-0</v>
      </c>
      <c r="M1106" s="6" t="s">
        <f>=I1106+J1106+K1106+L1106</f>
      </c>
      <c r="N1106" s="30"/>
      <c r="O1106" s="30" t="s">
        <v>364</v>
      </c>
    </row>
    <row collapsed="false" customFormat="false" customHeight="false" hidden="false" ht="12.1" outlineLevel="0" r="1107">
      <c r="A1107" s="29" t="n">
        <v>46129.898414352</v>
      </c>
      <c r="B1107" s="30" t="s">
        <v>17</v>
      </c>
      <c r="C1107" s="30" t="s">
        <v>366</v>
      </c>
      <c r="D1107" s="30" t="s">
        <v>241</v>
      </c>
      <c r="E1107" s="30" t="s">
        <v>18</v>
      </c>
      <c r="F1107" s="30" t="s">
        <v>20</v>
      </c>
      <c r="G1107" s="31" t="n">
        <v>-1</v>
      </c>
      <c r="H1107" s="32" t="n">
        <v>323.88</v>
      </c>
      <c r="I1107" s="32" t="n">
        <v>323.88</v>
      </c>
      <c r="J1107" s="32" t="n">
        <v>0</v>
      </c>
      <c r="K1107" s="32" t="n">
        <v>-0.26</v>
      </c>
      <c r="L1107" s="32" t="n">
        <v>-0</v>
      </c>
      <c r="M1107" s="6" t="s">
        <f>=I1107+J1107+K1107+L1107</f>
      </c>
      <c r="N1107" s="30"/>
      <c r="O1107" s="30" t="s">
        <v>364</v>
      </c>
    </row>
    <row collapsed="false" customFormat="false" customHeight="false" hidden="false" ht="12.1" outlineLevel="0" r="1108">
      <c r="A1108" s="29" t="n">
        <v>46129.898414352</v>
      </c>
      <c r="B1108" s="30" t="s">
        <v>17</v>
      </c>
      <c r="C1108" s="30" t="s">
        <v>366</v>
      </c>
      <c r="D1108" s="30" t="s">
        <v>241</v>
      </c>
      <c r="E1108" s="30" t="s">
        <v>18</v>
      </c>
      <c r="F1108" s="30" t="s">
        <v>20</v>
      </c>
      <c r="G1108" s="31" t="n">
        <v>-10</v>
      </c>
      <c r="H1108" s="32" t="n">
        <v>323.88</v>
      </c>
      <c r="I1108" s="32" t="n">
        <v>3238.8</v>
      </c>
      <c r="J1108" s="32" t="n">
        <v>0</v>
      </c>
      <c r="K1108" s="32" t="n">
        <v>-2.59</v>
      </c>
      <c r="L1108" s="32" t="n">
        <v>-0</v>
      </c>
      <c r="M1108" s="6" t="s">
        <f>=I1108+J1108+K1108+L1108</f>
      </c>
      <c r="N1108" s="30"/>
      <c r="O1108" s="30" t="s">
        <v>364</v>
      </c>
    </row>
    <row collapsed="false" customFormat="false" customHeight="false" hidden="false" ht="12.1" outlineLevel="0" r="1109">
      <c r="A1109" s="29" t="n">
        <v>46129.898414352</v>
      </c>
      <c r="B1109" s="30" t="s">
        <v>17</v>
      </c>
      <c r="C1109" s="30" t="s">
        <v>366</v>
      </c>
      <c r="D1109" s="30" t="s">
        <v>241</v>
      </c>
      <c r="E1109" s="30" t="s">
        <v>18</v>
      </c>
      <c r="F1109" s="30" t="s">
        <v>20</v>
      </c>
      <c r="G1109" s="31" t="n">
        <v>-7</v>
      </c>
      <c r="H1109" s="32" t="n">
        <v>323.89</v>
      </c>
      <c r="I1109" s="32" t="n">
        <v>2267.23</v>
      </c>
      <c r="J1109" s="32" t="n">
        <v>0</v>
      </c>
      <c r="K1109" s="32" t="n">
        <v>-1.81</v>
      </c>
      <c r="L1109" s="32" t="n">
        <v>-0</v>
      </c>
      <c r="M1109" s="6" t="s">
        <f>=I1109+J1109+K1109+L1109</f>
      </c>
      <c r="N1109" s="30"/>
      <c r="O1109" s="30" t="s">
        <v>364</v>
      </c>
    </row>
    <row collapsed="false" customFormat="false" customHeight="false" hidden="false" ht="12.1" outlineLevel="0" r="1110">
      <c r="A1110" s="29" t="n">
        <v>46129.898414352</v>
      </c>
      <c r="B1110" s="30" t="s">
        <v>17</v>
      </c>
      <c r="C1110" s="30" t="s">
        <v>366</v>
      </c>
      <c r="D1110" s="30" t="s">
        <v>241</v>
      </c>
      <c r="E1110" s="30" t="s">
        <v>18</v>
      </c>
      <c r="F1110" s="30" t="s">
        <v>20</v>
      </c>
      <c r="G1110" s="31" t="n">
        <v>-1</v>
      </c>
      <c r="H1110" s="32" t="n">
        <v>323.88</v>
      </c>
      <c r="I1110" s="32" t="n">
        <v>323.88</v>
      </c>
      <c r="J1110" s="32" t="n">
        <v>0</v>
      </c>
      <c r="K1110" s="32" t="n">
        <v>-0.26</v>
      </c>
      <c r="L1110" s="32" t="n">
        <v>-0</v>
      </c>
      <c r="M1110" s="6" t="s">
        <f>=I1110+J1110+K1110+L1110</f>
      </c>
      <c r="N1110" s="30"/>
      <c r="O1110" s="30" t="s">
        <v>364</v>
      </c>
    </row>
    <row collapsed="false" customFormat="false" customHeight="false" hidden="false" ht="12.1" outlineLevel="0" r="1111">
      <c r="A1111" s="29" t="n">
        <v>46129.898414352</v>
      </c>
      <c r="B1111" s="30" t="s">
        <v>17</v>
      </c>
      <c r="C1111" s="30" t="s">
        <v>366</v>
      </c>
      <c r="D1111" s="30" t="s">
        <v>241</v>
      </c>
      <c r="E1111" s="30" t="s">
        <v>18</v>
      </c>
      <c r="F1111" s="30" t="s">
        <v>20</v>
      </c>
      <c r="G1111" s="31" t="n">
        <v>-9</v>
      </c>
      <c r="H1111" s="32" t="n">
        <v>323.88</v>
      </c>
      <c r="I1111" s="32" t="n">
        <v>2914.92</v>
      </c>
      <c r="J1111" s="32" t="n">
        <v>0</v>
      </c>
      <c r="K1111" s="32" t="n">
        <v>-2.33</v>
      </c>
      <c r="L1111" s="32" t="n">
        <v>-0</v>
      </c>
      <c r="M1111" s="6" t="s">
        <f>=I1111+J1111+K1111+L1111</f>
      </c>
      <c r="N1111" s="30"/>
      <c r="O1111" s="30" t="s">
        <v>364</v>
      </c>
    </row>
    <row collapsed="false" customFormat="false" customHeight="false" hidden="false" ht="12.1" outlineLevel="0" r="1112">
      <c r="A1112" s="29" t="n">
        <v>46129.898414352</v>
      </c>
      <c r="B1112" s="30" t="s">
        <v>17</v>
      </c>
      <c r="C1112" s="30" t="s">
        <v>366</v>
      </c>
      <c r="D1112" s="30" t="s">
        <v>241</v>
      </c>
      <c r="E1112" s="30" t="s">
        <v>18</v>
      </c>
      <c r="F1112" s="30" t="s">
        <v>20</v>
      </c>
      <c r="G1112" s="31" t="n">
        <v>-24</v>
      </c>
      <c r="H1112" s="32" t="n">
        <v>323.88</v>
      </c>
      <c r="I1112" s="32" t="n">
        <v>7773.12</v>
      </c>
      <c r="J1112" s="32" t="n">
        <v>0</v>
      </c>
      <c r="K1112" s="32" t="n">
        <v>-6.22</v>
      </c>
      <c r="L1112" s="32" t="n">
        <v>-0</v>
      </c>
      <c r="M1112" s="6" t="s">
        <f>=I1112+J1112+K1112+L1112</f>
      </c>
      <c r="N1112" s="30"/>
      <c r="O1112" s="30" t="s">
        <v>364</v>
      </c>
    </row>
    <row collapsed="false" customFormat="false" customHeight="false" hidden="false" ht="12.1" outlineLevel="0" r="1113">
      <c r="A1113" s="29" t="n">
        <v>46129.898414352</v>
      </c>
      <c r="B1113" s="30" t="s">
        <v>17</v>
      </c>
      <c r="C1113" s="30" t="s">
        <v>366</v>
      </c>
      <c r="D1113" s="30" t="s">
        <v>241</v>
      </c>
      <c r="E1113" s="30" t="s">
        <v>18</v>
      </c>
      <c r="F1113" s="30" t="s">
        <v>20</v>
      </c>
      <c r="G1113" s="31" t="n">
        <v>-1</v>
      </c>
      <c r="H1113" s="32" t="n">
        <v>323.88</v>
      </c>
      <c r="I1113" s="32" t="n">
        <v>323.88</v>
      </c>
      <c r="J1113" s="32" t="n">
        <v>0</v>
      </c>
      <c r="K1113" s="32" t="n">
        <v>-0.26</v>
      </c>
      <c r="L1113" s="32" t="n">
        <v>-0</v>
      </c>
      <c r="M1113" s="6" t="s">
        <f>=I1113+J1113+K1113+L1113</f>
      </c>
      <c r="N1113" s="30"/>
      <c r="O1113" s="30" t="s">
        <v>364</v>
      </c>
    </row>
    <row collapsed="false" customFormat="false" customHeight="false" hidden="false" ht="12.1" outlineLevel="0" r="1114">
      <c r="A1114" s="20" t="n">
        <v>46129.899756944</v>
      </c>
      <c r="B1114" s="16" t="s">
        <v>259</v>
      </c>
      <c r="C1114" s="16" t="s">
        <v>389</v>
      </c>
      <c r="D1114" s="16" t="s">
        <v>240</v>
      </c>
      <c r="E1114" s="16" t="s">
        <v>18</v>
      </c>
      <c r="F1114" s="16" t="s">
        <v>20</v>
      </c>
      <c r="G1114" s="7" t="n">
        <v>100</v>
      </c>
      <c r="H1114" s="6" t="n">
        <v>95.26</v>
      </c>
      <c r="I1114" s="6" t="n">
        <v>-9526</v>
      </c>
      <c r="J1114" s="6" t="n">
        <v>-0</v>
      </c>
      <c r="K1114" s="6" t="n">
        <v>-7.61</v>
      </c>
      <c r="L1114" s="6" t="n">
        <v>-0</v>
      </c>
      <c r="M1114" s="6" t="s">
        <f>=I1114+J1114+K1114+L1114</f>
      </c>
      <c r="N1114" s="16"/>
      <c r="O1114" s="16" t="s">
        <v>364</v>
      </c>
    </row>
    <row collapsed="false" customFormat="false" customHeight="false" hidden="false" ht="12.1" outlineLevel="0" r="1115">
      <c r="A1115" s="29" t="n">
        <v>46129.900497685</v>
      </c>
      <c r="B1115" s="30" t="s">
        <v>47</v>
      </c>
      <c r="C1115" s="30" t="s">
        <v>410</v>
      </c>
      <c r="D1115" s="30" t="s">
        <v>241</v>
      </c>
      <c r="E1115" s="30" t="s">
        <v>18</v>
      </c>
      <c r="F1115" s="30" t="s">
        <v>20</v>
      </c>
      <c r="G1115" s="31" t="n">
        <v>-11</v>
      </c>
      <c r="H1115" s="32" t="n">
        <v>325.2</v>
      </c>
      <c r="I1115" s="32" t="n">
        <v>3577.2</v>
      </c>
      <c r="J1115" s="32" t="n">
        <v>0</v>
      </c>
      <c r="K1115" s="32" t="n">
        <v>-2.87</v>
      </c>
      <c r="L1115" s="32" t="n">
        <v>-0</v>
      </c>
      <c r="M1115" s="6" t="s">
        <f>=I1115+J1115+K1115+L1115</f>
      </c>
      <c r="N1115" s="30"/>
      <c r="O1115" s="30" t="s">
        <v>364</v>
      </c>
    </row>
    <row collapsed="false" customFormat="false" customHeight="false" hidden="false" ht="12.1" outlineLevel="0" r="1116">
      <c r="A1116" s="29" t="n">
        <v>46129.951481481</v>
      </c>
      <c r="B1116" s="30" t="s">
        <v>319</v>
      </c>
      <c r="C1116" s="30" t="s">
        <v>492</v>
      </c>
      <c r="D1116" s="30" t="s">
        <v>241</v>
      </c>
      <c r="E1116" s="30" t="s">
        <v>18</v>
      </c>
      <c r="F1116" s="30" t="s">
        <v>20</v>
      </c>
      <c r="G1116" s="31" t="n">
        <v>-1</v>
      </c>
      <c r="H1116" s="32" t="n">
        <v>2252.7</v>
      </c>
      <c r="I1116" s="32" t="n">
        <v>2252.7</v>
      </c>
      <c r="J1116" s="32" t="n">
        <v>0</v>
      </c>
      <c r="K1116" s="32" t="n">
        <v>-1.81</v>
      </c>
      <c r="L1116" s="32" t="n">
        <v>-0</v>
      </c>
      <c r="M1116" s="6" t="s">
        <f>=I1116+J1116+K1116+L1116</f>
      </c>
      <c r="N1116" s="30"/>
      <c r="O1116" s="30" t="s">
        <v>364</v>
      </c>
    </row>
    <row collapsed="false" customFormat="false" customHeight="false" hidden="false" ht="12.1" outlineLevel="0" r="1117">
      <c r="A1117" s="29" t="n">
        <v>46129.951481481</v>
      </c>
      <c r="B1117" s="30" t="s">
        <v>319</v>
      </c>
      <c r="C1117" s="30" t="s">
        <v>492</v>
      </c>
      <c r="D1117" s="30" t="s">
        <v>241</v>
      </c>
      <c r="E1117" s="30" t="s">
        <v>18</v>
      </c>
      <c r="F1117" s="30" t="s">
        <v>20</v>
      </c>
      <c r="G1117" s="31" t="n">
        <v>-1</v>
      </c>
      <c r="H1117" s="32" t="n">
        <v>2252.7</v>
      </c>
      <c r="I1117" s="32" t="n">
        <v>2252.7</v>
      </c>
      <c r="J1117" s="32" t="n">
        <v>0</v>
      </c>
      <c r="K1117" s="32" t="n">
        <v>-1.81</v>
      </c>
      <c r="L1117" s="32" t="n">
        <v>-0</v>
      </c>
      <c r="M1117" s="6" t="s">
        <f>=I1117+J1117+K1117+L1117</f>
      </c>
      <c r="N1117" s="30"/>
      <c r="O1117" s="30" t="s">
        <v>364</v>
      </c>
    </row>
    <row collapsed="false" customFormat="false" customHeight="false" hidden="false" ht="12.1" outlineLevel="0" r="1118">
      <c r="A1118" s="29" t="n">
        <v>46129.952731481</v>
      </c>
      <c r="B1118" s="30" t="s">
        <v>43</v>
      </c>
      <c r="C1118" s="30" t="s">
        <v>422</v>
      </c>
      <c r="D1118" s="30" t="s">
        <v>241</v>
      </c>
      <c r="E1118" s="30" t="s">
        <v>18</v>
      </c>
      <c r="F1118" s="30" t="s">
        <v>20</v>
      </c>
      <c r="G1118" s="31" t="n">
        <v>-1</v>
      </c>
      <c r="H1118" s="32" t="n">
        <v>4287.5</v>
      </c>
      <c r="I1118" s="32" t="n">
        <v>4287.5</v>
      </c>
      <c r="J1118" s="32" t="n">
        <v>0</v>
      </c>
      <c r="K1118" s="32" t="n">
        <v>-3.43</v>
      </c>
      <c r="L1118" s="32" t="n">
        <v>-0</v>
      </c>
      <c r="M1118" s="6" t="s">
        <f>=I1118+J1118+K1118+L1118</f>
      </c>
      <c r="N1118" s="30"/>
      <c r="O1118" s="30" t="s">
        <v>364</v>
      </c>
    </row>
    <row collapsed="false" customFormat="false" customHeight="false" hidden="false" ht="12.1" outlineLevel="0" r="1119">
      <c r="A1119" s="20" t="n">
        <v>46129.954814815</v>
      </c>
      <c r="B1119" s="16" t="s">
        <v>94</v>
      </c>
      <c r="C1119" s="16" t="s">
        <v>520</v>
      </c>
      <c r="D1119" s="16" t="s">
        <v>240</v>
      </c>
      <c r="E1119" s="16" t="s">
        <v>82</v>
      </c>
      <c r="F1119" s="16" t="s">
        <v>20</v>
      </c>
      <c r="G1119" s="7" t="n">
        <v>20</v>
      </c>
      <c r="H1119" s="6" t="n">
        <v>93.594</v>
      </c>
      <c r="I1119" s="6" t="n">
        <v>-18718.8</v>
      </c>
      <c r="J1119" s="6" t="n">
        <v>-1282.2</v>
      </c>
      <c r="K1119" s="6" t="n">
        <v>-10.95</v>
      </c>
      <c r="L1119" s="6" t="n">
        <v>-0</v>
      </c>
      <c r="M1119" s="6" t="s">
        <f>=I1119+J1119+K1119+L1119</f>
      </c>
      <c r="N1119" s="16"/>
      <c r="O1119" s="16" t="s">
        <v>364</v>
      </c>
    </row>
    <row collapsed="false" customFormat="false" customHeight="false" hidden="false" ht="12.1" outlineLevel="0" r="1120">
      <c r="A1120" s="20" t="n">
        <v>46129.9565625</v>
      </c>
      <c r="B1120" s="16" t="s">
        <v>106</v>
      </c>
      <c r="C1120" s="16" t="s">
        <v>446</v>
      </c>
      <c r="D1120" s="16" t="s">
        <v>240</v>
      </c>
      <c r="E1120" s="16" t="s">
        <v>82</v>
      </c>
      <c r="F1120" s="16" t="s">
        <v>20</v>
      </c>
      <c r="G1120" s="7" t="n">
        <v>8</v>
      </c>
      <c r="H1120" s="6" t="n">
        <v>89.431</v>
      </c>
      <c r="I1120" s="6" t="n">
        <v>-7154.48</v>
      </c>
      <c r="J1120" s="6" t="n">
        <v>-370.48</v>
      </c>
      <c r="K1120" s="6" t="n">
        <v>-4.19</v>
      </c>
      <c r="L1120" s="6" t="n">
        <v>-0</v>
      </c>
      <c r="M1120" s="6" t="s">
        <f>=I1120+J1120+K1120+L1120</f>
      </c>
      <c r="N1120" s="16"/>
      <c r="O1120" s="16" t="s">
        <v>364</v>
      </c>
    </row>
    <row collapsed="false" customFormat="false" customHeight="false" hidden="false" ht="12.1" outlineLevel="0" r="1121">
      <c r="A1121" s="29" t="n">
        <v>46129.95724537</v>
      </c>
      <c r="B1121" s="30" t="s">
        <v>317</v>
      </c>
      <c r="C1121" s="30" t="s">
        <v>490</v>
      </c>
      <c r="D1121" s="30" t="s">
        <v>241</v>
      </c>
      <c r="E1121" s="30" t="s">
        <v>62</v>
      </c>
      <c r="F1121" s="30" t="s">
        <v>20</v>
      </c>
      <c r="G1121" s="31" t="n">
        <v>-67</v>
      </c>
      <c r="H1121" s="32" t="n">
        <v>141.3</v>
      </c>
      <c r="I1121" s="32" t="n">
        <v>9467.1</v>
      </c>
      <c r="J1121" s="32" t="n">
        <v>0</v>
      </c>
      <c r="K1121" s="32" t="n">
        <v>-1.9</v>
      </c>
      <c r="L1121" s="32" t="n">
        <v>-0</v>
      </c>
      <c r="M1121" s="6" t="s">
        <f>=I1121+J1121+K1121+L1121</f>
      </c>
      <c r="N1121" s="30"/>
      <c r="O1121" s="30" t="s">
        <v>364</v>
      </c>
    </row>
    <row collapsed="false" customFormat="false" customHeight="false" hidden="false" ht="12.1" outlineLevel="0" r="1122">
      <c r="A1122" s="29" t="n">
        <v>46129.957766204</v>
      </c>
      <c r="B1122" s="30" t="s">
        <v>35</v>
      </c>
      <c r="C1122" s="30" t="s">
        <v>429</v>
      </c>
      <c r="D1122" s="30" t="s">
        <v>241</v>
      </c>
      <c r="E1122" s="30" t="s">
        <v>18</v>
      </c>
      <c r="F1122" s="30" t="s">
        <v>20</v>
      </c>
      <c r="G1122" s="31" t="n">
        <v>-2</v>
      </c>
      <c r="H1122" s="32" t="n">
        <v>2412.5</v>
      </c>
      <c r="I1122" s="32" t="n">
        <v>4825</v>
      </c>
      <c r="J1122" s="32" t="n">
        <v>0</v>
      </c>
      <c r="K1122" s="32" t="n">
        <v>-3.86</v>
      </c>
      <c r="L1122" s="32" t="n">
        <v>-0</v>
      </c>
      <c r="M1122" s="6" t="s">
        <f>=I1122+J1122+K1122+L1122</f>
      </c>
      <c r="N1122" s="30"/>
      <c r="O1122" s="30" t="s">
        <v>364</v>
      </c>
    </row>
    <row collapsed="false" customFormat="false" customHeight="false" hidden="false" ht="12.1" outlineLevel="0" r="1123">
      <c r="A1123" s="20" t="n">
        <v>46129.959537037</v>
      </c>
      <c r="B1123" s="16" t="s">
        <v>110</v>
      </c>
      <c r="C1123" s="16" t="s">
        <v>521</v>
      </c>
      <c r="D1123" s="16" t="s">
        <v>240</v>
      </c>
      <c r="E1123" s="16" t="s">
        <v>82</v>
      </c>
      <c r="F1123" s="16" t="s">
        <v>20</v>
      </c>
      <c r="G1123" s="7" t="n">
        <v>8</v>
      </c>
      <c r="H1123" s="6" t="n">
        <v>88.289</v>
      </c>
      <c r="I1123" s="6" t="n">
        <v>-7063.12</v>
      </c>
      <c r="J1123" s="6" t="n">
        <v>-307.76</v>
      </c>
      <c r="K1123" s="6" t="n">
        <v>-4.14</v>
      </c>
      <c r="L1123" s="6" t="n">
        <v>-0</v>
      </c>
      <c r="M1123" s="6" t="s">
        <f>=I1123+J1123+K1123+L1123</f>
      </c>
      <c r="N1123" s="16"/>
      <c r="O1123" s="16" t="s">
        <v>364</v>
      </c>
    </row>
    <row collapsed="false" customFormat="false" customHeight="false" hidden="false" ht="12.1" outlineLevel="0" r="1124">
      <c r="A1124" s="29" t="n">
        <v>46129.970520833</v>
      </c>
      <c r="B1124" s="30" t="s">
        <v>263</v>
      </c>
      <c r="C1124" s="30" t="s">
        <v>393</v>
      </c>
      <c r="D1124" s="30" t="s">
        <v>241</v>
      </c>
      <c r="E1124" s="30" t="s">
        <v>62</v>
      </c>
      <c r="F1124" s="30" t="s">
        <v>20</v>
      </c>
      <c r="G1124" s="31" t="n">
        <v>-54</v>
      </c>
      <c r="H1124" s="32" t="n">
        <v>1.9713</v>
      </c>
      <c r="I1124" s="32" t="n">
        <v>106.45</v>
      </c>
      <c r="J1124" s="32" t="n">
        <v>0</v>
      </c>
      <c r="K1124" s="32" t="n">
        <v>-0</v>
      </c>
      <c r="L1124" s="32" t="n">
        <v>-0</v>
      </c>
      <c r="M1124" s="6" t="s">
        <f>=I1124+J1124+K1124+L1124</f>
      </c>
      <c r="N1124" s="30"/>
      <c r="O1124" s="30" t="s">
        <v>364</v>
      </c>
    </row>
    <row collapsed="false" customFormat="false" customHeight="false" hidden="false" ht="12.1" outlineLevel="0" r="1125">
      <c r="A1125" s="20" t="n">
        <v>46129.972337963</v>
      </c>
      <c r="B1125" s="16" t="s">
        <v>98</v>
      </c>
      <c r="C1125" s="16" t="s">
        <v>522</v>
      </c>
      <c r="D1125" s="16" t="s">
        <v>240</v>
      </c>
      <c r="E1125" s="16" t="s">
        <v>82</v>
      </c>
      <c r="F1125" s="16" t="s">
        <v>20</v>
      </c>
      <c r="G1125" s="7" t="n">
        <v>7</v>
      </c>
      <c r="H1125" s="6" t="n">
        <v>89.477</v>
      </c>
      <c r="I1125" s="6" t="n">
        <v>-6263.39</v>
      </c>
      <c r="J1125" s="6" t="n">
        <v>-340.62</v>
      </c>
      <c r="K1125" s="6" t="n">
        <v>-3.67</v>
      </c>
      <c r="L1125" s="6" t="n">
        <v>-0</v>
      </c>
      <c r="M1125" s="6" t="s">
        <f>=I1125+J1125+K1125+L1125</f>
      </c>
      <c r="N1125" s="16"/>
      <c r="O1125" s="16" t="s">
        <v>364</v>
      </c>
    </row>
    <row collapsed="false" customFormat="false" customHeight="false" hidden="false" ht="12.1" outlineLevel="0" r="1126">
      <c r="A1126" s="29" t="n">
        <v>46130.613541667</v>
      </c>
      <c r="B1126" s="30" t="s">
        <v>248</v>
      </c>
      <c r="C1126" s="30" t="s">
        <v>371</v>
      </c>
      <c r="D1126" s="30" t="s">
        <v>241</v>
      </c>
      <c r="E1126" s="30" t="s">
        <v>18</v>
      </c>
      <c r="F1126" s="30" t="s">
        <v>20</v>
      </c>
      <c r="G1126" s="31" t="n">
        <v>-10</v>
      </c>
      <c r="H1126" s="32" t="n">
        <v>42.48</v>
      </c>
      <c r="I1126" s="32" t="n">
        <v>424.8</v>
      </c>
      <c r="J1126" s="32" t="n">
        <v>0</v>
      </c>
      <c r="K1126" s="32" t="n">
        <v>-0.33</v>
      </c>
      <c r="L1126" s="32" t="n">
        <v>-0</v>
      </c>
      <c r="M1126" s="6" t="s">
        <f>=I1126+J1126+K1126+L1126</f>
      </c>
      <c r="N1126" s="30"/>
      <c r="O1126" s="30" t="s">
        <v>364</v>
      </c>
    </row>
    <row collapsed="false" customFormat="false" customHeight="false" hidden="false" ht="12.1" outlineLevel="0" r="1127">
      <c r="A1127" s="29" t="n">
        <v>46130.613738426</v>
      </c>
      <c r="B1127" s="30" t="s">
        <v>248</v>
      </c>
      <c r="C1127" s="30" t="s">
        <v>371</v>
      </c>
      <c r="D1127" s="30" t="s">
        <v>241</v>
      </c>
      <c r="E1127" s="30" t="s">
        <v>18</v>
      </c>
      <c r="F1127" s="30" t="s">
        <v>20</v>
      </c>
      <c r="G1127" s="31" t="n">
        <v>-10</v>
      </c>
      <c r="H1127" s="32" t="n">
        <v>42.48</v>
      </c>
      <c r="I1127" s="32" t="n">
        <v>424.8</v>
      </c>
      <c r="J1127" s="32" t="n">
        <v>0</v>
      </c>
      <c r="K1127" s="32" t="n">
        <v>-0.21</v>
      </c>
      <c r="L1127" s="32" t="n">
        <v>-0</v>
      </c>
      <c r="M1127" s="6" t="s">
        <f>=I1127+J1127+K1127+L1127</f>
      </c>
      <c r="N1127" s="30"/>
      <c r="O1127" s="30" t="s">
        <v>364</v>
      </c>
    </row>
    <row collapsed="false" customFormat="false" customHeight="false" hidden="false" ht="12.1" outlineLevel="0" r="1128">
      <c r="A1128" s="29" t="n">
        <v>46130.61380787</v>
      </c>
      <c r="B1128" s="30" t="s">
        <v>248</v>
      </c>
      <c r="C1128" s="30" t="s">
        <v>371</v>
      </c>
      <c r="D1128" s="30" t="s">
        <v>241</v>
      </c>
      <c r="E1128" s="30" t="s">
        <v>18</v>
      </c>
      <c r="F1128" s="30" t="s">
        <v>20</v>
      </c>
      <c r="G1128" s="31" t="n">
        <v>-90</v>
      </c>
      <c r="H1128" s="32" t="n">
        <v>42.48</v>
      </c>
      <c r="I1128" s="32" t="n">
        <v>3823.2</v>
      </c>
      <c r="J1128" s="32" t="n">
        <v>0</v>
      </c>
      <c r="K1128" s="32" t="n">
        <v>-1.91</v>
      </c>
      <c r="L1128" s="32" t="n">
        <v>-0</v>
      </c>
      <c r="M1128" s="6" t="s">
        <f>=I1128+J1128+K1128+L1128</f>
      </c>
      <c r="N1128" s="30"/>
      <c r="O1128" s="30" t="s">
        <v>364</v>
      </c>
    </row>
    <row collapsed="false" customFormat="false" customHeight="false" hidden="false" ht="12.1" outlineLevel="0" r="1129">
      <c r="A1129" s="29" t="n">
        <v>46130.616574074</v>
      </c>
      <c r="B1129" s="30" t="s">
        <v>278</v>
      </c>
      <c r="C1129" s="30" t="s">
        <v>415</v>
      </c>
      <c r="D1129" s="30" t="s">
        <v>241</v>
      </c>
      <c r="E1129" s="30" t="s">
        <v>62</v>
      </c>
      <c r="F1129" s="30" t="s">
        <v>20</v>
      </c>
      <c r="G1129" s="31" t="n">
        <v>-1764</v>
      </c>
      <c r="H1129" s="32" t="n">
        <v>2.9105</v>
      </c>
      <c r="I1129" s="32" t="n">
        <v>5134.12</v>
      </c>
      <c r="J1129" s="32" t="n">
        <v>0</v>
      </c>
      <c r="K1129" s="32" t="n">
        <v>-0</v>
      </c>
      <c r="L1129" s="32" t="n">
        <v>-0</v>
      </c>
      <c r="M1129" s="6" t="s">
        <f>=I1129+J1129+K1129+L1129</f>
      </c>
      <c r="N1129" s="30"/>
      <c r="O1129" s="30" t="s">
        <v>364</v>
      </c>
    </row>
    <row collapsed="false" customFormat="false" customHeight="false" hidden="false" ht="12.1" outlineLevel="0" r="1130">
      <c r="A1130" s="20" t="n">
        <v>46130.616944444</v>
      </c>
      <c r="B1130" s="16" t="s">
        <v>98</v>
      </c>
      <c r="C1130" s="16" t="s">
        <v>522</v>
      </c>
      <c r="D1130" s="16" t="s">
        <v>240</v>
      </c>
      <c r="E1130" s="16" t="s">
        <v>82</v>
      </c>
      <c r="F1130" s="16" t="s">
        <v>20</v>
      </c>
      <c r="G1130" s="7" t="n">
        <v>9</v>
      </c>
      <c r="H1130" s="6" t="n">
        <v>89.611</v>
      </c>
      <c r="I1130" s="6" t="n">
        <v>-8064.99</v>
      </c>
      <c r="J1130" s="6" t="n">
        <v>-441</v>
      </c>
      <c r="K1130" s="6" t="n">
        <v>-4.71</v>
      </c>
      <c r="L1130" s="6" t="n">
        <v>-0</v>
      </c>
      <c r="M1130" s="6" t="s">
        <f>=I1130+J1130+K1130+L1130</f>
      </c>
      <c r="N1130" s="16"/>
      <c r="O1130" s="16" t="s">
        <v>364</v>
      </c>
    </row>
    <row collapsed="false" customFormat="false" customHeight="false" hidden="false" ht="12.1" outlineLevel="0" r="1131">
      <c r="A1131" s="20" t="n">
        <v>46130.617650463</v>
      </c>
      <c r="B1131" s="16" t="s">
        <v>98</v>
      </c>
      <c r="C1131" s="16" t="s">
        <v>522</v>
      </c>
      <c r="D1131" s="16" t="s">
        <v>240</v>
      </c>
      <c r="E1131" s="16" t="s">
        <v>82</v>
      </c>
      <c r="F1131" s="16" t="s">
        <v>20</v>
      </c>
      <c r="G1131" s="7" t="n">
        <v>1</v>
      </c>
      <c r="H1131" s="6" t="n">
        <v>89.611</v>
      </c>
      <c r="I1131" s="6" t="n">
        <v>-896.11</v>
      </c>
      <c r="J1131" s="6" t="n">
        <v>-49</v>
      </c>
      <c r="K1131" s="6" t="n">
        <v>-0.52</v>
      </c>
      <c r="L1131" s="6" t="n">
        <v>-0</v>
      </c>
      <c r="M1131" s="6" t="s">
        <f>=I1131+J1131+K1131+L1131</f>
      </c>
      <c r="N1131" s="16"/>
      <c r="O1131" s="16" t="s">
        <v>364</v>
      </c>
    </row>
    <row collapsed="false" customFormat="false" customHeight="false" hidden="false" ht="12.1" outlineLevel="0" r="1132">
      <c r="A1132" s="20" t="n">
        <v>46130.618333333</v>
      </c>
      <c r="B1132" s="16" t="s">
        <v>110</v>
      </c>
      <c r="C1132" s="16" t="s">
        <v>521</v>
      </c>
      <c r="D1132" s="16" t="s">
        <v>240</v>
      </c>
      <c r="E1132" s="16" t="s">
        <v>82</v>
      </c>
      <c r="F1132" s="16" t="s">
        <v>20</v>
      </c>
      <c r="G1132" s="7" t="n">
        <v>1</v>
      </c>
      <c r="H1132" s="6" t="n">
        <v>88.439</v>
      </c>
      <c r="I1132" s="6" t="n">
        <v>-884.39</v>
      </c>
      <c r="J1132" s="6" t="n">
        <v>-38.8</v>
      </c>
      <c r="K1132" s="6" t="n">
        <v>-0.51</v>
      </c>
      <c r="L1132" s="6" t="n">
        <v>-0</v>
      </c>
      <c r="M1132" s="6" t="s">
        <f>=I1132+J1132+K1132+L1132</f>
      </c>
      <c r="N1132" s="16"/>
      <c r="O1132" s="16" t="s">
        <v>364</v>
      </c>
    </row>
    <row collapsed="false" customFormat="false" customHeight="false" hidden="false" ht="12.1" outlineLevel="0" r="1133">
      <c r="A1133" s="21" t="n">
        <v>46132.506828704</v>
      </c>
      <c r="B1133" s="22" t="s">
        <v>363</v>
      </c>
      <c r="C1133" s="22" t="s">
        <v>165</v>
      </c>
      <c r="D1133" s="22" t="s">
        <v>363</v>
      </c>
      <c r="E1133" s="22" t="s">
        <v>363</v>
      </c>
      <c r="F1133" s="22" t="s">
        <v>20</v>
      </c>
      <c r="G1133" s="23" t="n">
        <v>1</v>
      </c>
      <c r="H1133" s="24" t="n">
        <v>1600</v>
      </c>
      <c r="I1133" s="24" t="n">
        <v>1600</v>
      </c>
      <c r="J1133" s="24" t="n">
        <v>0</v>
      </c>
      <c r="K1133" s="24" t="n">
        <v>-0</v>
      </c>
      <c r="L1133" s="24" t="n">
        <v>-0</v>
      </c>
      <c r="M1133" s="6" t="s">
        <f>=I1133+J1133+K1133+L1133</f>
      </c>
      <c r="N1133" s="22"/>
      <c r="O1133" s="22" t="s">
        <v>508</v>
      </c>
    </row>
    <row collapsed="false" customFormat="false" customHeight="false" hidden="false" ht="12.1" outlineLevel="0" r="1134">
      <c r="A1134" s="20" t="n">
        <v>46132.509074074</v>
      </c>
      <c r="B1134" s="16" t="s">
        <v>269</v>
      </c>
      <c r="C1134" s="16" t="s">
        <v>401</v>
      </c>
      <c r="D1134" s="16" t="s">
        <v>240</v>
      </c>
      <c r="E1134" s="16" t="s">
        <v>18</v>
      </c>
      <c r="F1134" s="16" t="s">
        <v>20</v>
      </c>
      <c r="G1134" s="7" t="n">
        <v>6</v>
      </c>
      <c r="H1134" s="6" t="n">
        <v>268.45</v>
      </c>
      <c r="I1134" s="6" t="n">
        <v>-1610.7</v>
      </c>
      <c r="J1134" s="6" t="n">
        <v>-0</v>
      </c>
      <c r="K1134" s="6" t="n">
        <v>-0.79</v>
      </c>
      <c r="L1134" s="6" t="n">
        <v>-0</v>
      </c>
      <c r="M1134" s="6" t="s">
        <f>=I1134+J1134+K1134+L1134</f>
      </c>
      <c r="N1134" s="16"/>
      <c r="O1134" s="16" t="s">
        <v>508</v>
      </c>
    </row>
    <row collapsed="false" customFormat="false" customHeight="false" hidden="false" ht="12.1" outlineLevel="0" r="1135">
      <c r="A1135" s="21" t="n">
        <v>46132.511458333</v>
      </c>
      <c r="B1135" s="22" t="s">
        <v>363</v>
      </c>
      <c r="C1135" s="22" t="s">
        <v>165</v>
      </c>
      <c r="D1135" s="22" t="s">
        <v>363</v>
      </c>
      <c r="E1135" s="22" t="s">
        <v>363</v>
      </c>
      <c r="F1135" s="22" t="s">
        <v>20</v>
      </c>
      <c r="G1135" s="23" t="n">
        <v>1</v>
      </c>
      <c r="H1135" s="24" t="n">
        <v>400</v>
      </c>
      <c r="I1135" s="24" t="n">
        <v>400</v>
      </c>
      <c r="J1135" s="24" t="n">
        <v>0</v>
      </c>
      <c r="K1135" s="24" t="n">
        <v>-0</v>
      </c>
      <c r="L1135" s="24" t="n">
        <v>-0</v>
      </c>
      <c r="M1135" s="6" t="s">
        <f>=I1135+J1135+K1135+L1135</f>
      </c>
      <c r="N1135" s="22"/>
      <c r="O1135" s="22" t="s">
        <v>471</v>
      </c>
    </row>
    <row collapsed="false" customFormat="false" customHeight="false" hidden="false" ht="12.1" outlineLevel="0" r="1136">
      <c r="A1136" s="20" t="n">
        <v>46132.513993056</v>
      </c>
      <c r="B1136" s="16" t="s">
        <v>27</v>
      </c>
      <c r="C1136" s="16" t="s">
        <v>431</v>
      </c>
      <c r="D1136" s="16" t="s">
        <v>240</v>
      </c>
      <c r="E1136" s="16" t="s">
        <v>18</v>
      </c>
      <c r="F1136" s="16" t="s">
        <v>20</v>
      </c>
      <c r="G1136" s="7" t="n">
        <v>1</v>
      </c>
      <c r="H1136" s="6" t="n">
        <v>112.68</v>
      </c>
      <c r="I1136" s="6" t="n">
        <v>-112.68</v>
      </c>
      <c r="J1136" s="6" t="n">
        <v>-0</v>
      </c>
      <c r="K1136" s="6" t="n">
        <v>-0.06</v>
      </c>
      <c r="L1136" s="6" t="n">
        <v>-0</v>
      </c>
      <c r="M1136" s="6" t="s">
        <f>=I1136+J1136+K1136+L1136</f>
      </c>
      <c r="N1136" s="16"/>
      <c r="O1136" s="16" t="s">
        <v>508</v>
      </c>
    </row>
    <row collapsed="false" customFormat="false" customHeight="false" hidden="false" ht="12.1" outlineLevel="0" r="1137">
      <c r="A1137" s="20" t="n">
        <v>46132.558020833</v>
      </c>
      <c r="B1137" s="16" t="s">
        <v>331</v>
      </c>
      <c r="C1137" s="16" t="s">
        <v>523</v>
      </c>
      <c r="D1137" s="16" t="s">
        <v>240</v>
      </c>
      <c r="E1137" s="16" t="s">
        <v>18</v>
      </c>
      <c r="F1137" s="16" t="s">
        <v>20</v>
      </c>
      <c r="G1137" s="7" t="n">
        <v>1</v>
      </c>
      <c r="H1137" s="6" t="n">
        <v>980.8</v>
      </c>
      <c r="I1137" s="6" t="n">
        <v>-980.8</v>
      </c>
      <c r="J1137" s="6" t="n">
        <v>-0</v>
      </c>
      <c r="K1137" s="6" t="n">
        <v>-0.48</v>
      </c>
      <c r="L1137" s="6" t="n">
        <v>-0</v>
      </c>
      <c r="M1137" s="6" t="s">
        <f>=I1137+J1137+K1137+L1137</f>
      </c>
      <c r="N1137" s="16"/>
      <c r="O1137" s="16" t="s">
        <v>508</v>
      </c>
    </row>
    <row collapsed="false" customFormat="false" customHeight="false" hidden="false" ht="12.1" outlineLevel="0" r="1138">
      <c r="A1138" s="21" t="n">
        <v>46132.602118056</v>
      </c>
      <c r="B1138" s="22" t="s">
        <v>363</v>
      </c>
      <c r="C1138" s="22" t="s">
        <v>165</v>
      </c>
      <c r="D1138" s="22" t="s">
        <v>363</v>
      </c>
      <c r="E1138" s="22" t="s">
        <v>363</v>
      </c>
      <c r="F1138" s="22" t="s">
        <v>20</v>
      </c>
      <c r="G1138" s="23" t="n">
        <v>1</v>
      </c>
      <c r="H1138" s="24" t="n">
        <v>965</v>
      </c>
      <c r="I1138" s="24" t="n">
        <v>965</v>
      </c>
      <c r="J1138" s="24" t="n">
        <v>0</v>
      </c>
      <c r="K1138" s="24" t="n">
        <v>-0</v>
      </c>
      <c r="L1138" s="24" t="n">
        <v>-0</v>
      </c>
      <c r="M1138" s="6" t="s">
        <f>=I1138+J1138+K1138+L1138</f>
      </c>
      <c r="N1138" s="22"/>
      <c r="O1138" s="22" t="s">
        <v>508</v>
      </c>
    </row>
    <row collapsed="false" customFormat="false" customHeight="false" hidden="false" ht="12.1" outlineLevel="0" r="1139">
      <c r="A1139" s="33" t="n">
        <v>46132.814965278</v>
      </c>
      <c r="B1139" s="34" t="s">
        <v>425</v>
      </c>
      <c r="C1139" s="34" t="s">
        <v>524</v>
      </c>
      <c r="D1139" s="34" t="s">
        <v>425</v>
      </c>
      <c r="E1139" s="34" t="s">
        <v>425</v>
      </c>
      <c r="F1139" s="34" t="s">
        <v>20</v>
      </c>
      <c r="G1139" s="35" t="n">
        <v>1</v>
      </c>
      <c r="H1139" s="36" t="n">
        <v>-0.45</v>
      </c>
      <c r="I1139" s="36" t="n">
        <v>-0.45</v>
      </c>
      <c r="J1139" s="36" t="n">
        <v>0</v>
      </c>
      <c r="K1139" s="36" t="n">
        <v>-0</v>
      </c>
      <c r="L1139" s="36" t="n">
        <v>-0</v>
      </c>
      <c r="M1139" s="6" t="s">
        <f>=I1139+J1139+K1139+L1139</f>
      </c>
      <c r="N1139" s="34"/>
      <c r="O1139" s="34" t="s">
        <v>508</v>
      </c>
    </row>
    <row collapsed="false" customFormat="false" customHeight="false" hidden="false" ht="12.1" outlineLevel="0" r="1140">
      <c r="A1140" s="20" t="n">
        <v>46133.545555556</v>
      </c>
      <c r="B1140" s="16" t="s">
        <v>69</v>
      </c>
      <c r="C1140" s="16" t="s">
        <v>472</v>
      </c>
      <c r="D1140" s="16" t="s">
        <v>240</v>
      </c>
      <c r="E1140" s="16" t="s">
        <v>62</v>
      </c>
      <c r="F1140" s="16" t="s">
        <v>20</v>
      </c>
      <c r="G1140" s="7" t="n">
        <v>879</v>
      </c>
      <c r="H1140" s="6" t="n">
        <v>1.2041</v>
      </c>
      <c r="I1140" s="6" t="n">
        <v>-1058.4</v>
      </c>
      <c r="J1140" s="6" t="n">
        <v>-0</v>
      </c>
      <c r="K1140" s="6" t="n">
        <v>-0</v>
      </c>
      <c r="L1140" s="6" t="n">
        <v>-0</v>
      </c>
      <c r="M1140" s="6" t="s">
        <f>=I1140+J1140+K1140+L1140</f>
      </c>
      <c r="N1140" s="16"/>
      <c r="O1140" s="16" t="s">
        <v>471</v>
      </c>
    </row>
    <row collapsed="false" customFormat="false" customHeight="false" hidden="false" ht="12.1" outlineLevel="0" r="1141">
      <c r="A1141" s="20" t="n">
        <v>46133.617974537</v>
      </c>
      <c r="B1141" s="16" t="s">
        <v>69</v>
      </c>
      <c r="C1141" s="16" t="s">
        <v>472</v>
      </c>
      <c r="D1141" s="16" t="s">
        <v>240</v>
      </c>
      <c r="E1141" s="16" t="s">
        <v>62</v>
      </c>
      <c r="F1141" s="16" t="s">
        <v>20</v>
      </c>
      <c r="G1141" s="7" t="n">
        <v>10</v>
      </c>
      <c r="H1141" s="6" t="n">
        <v>1.204</v>
      </c>
      <c r="I1141" s="6" t="n">
        <v>-12.04</v>
      </c>
      <c r="J1141" s="6" t="n">
        <v>-0</v>
      </c>
      <c r="K1141" s="6" t="n">
        <v>-0</v>
      </c>
      <c r="L1141" s="6" t="n">
        <v>-0</v>
      </c>
      <c r="M1141" s="6" t="s">
        <f>=I1141+J1141+K1141+L1141</f>
      </c>
      <c r="N1141" s="16"/>
      <c r="O1141" s="16" t="s">
        <v>471</v>
      </c>
    </row>
    <row collapsed="false" customFormat="false" customHeight="false" hidden="false" ht="12.1" outlineLevel="0" r="1142">
      <c r="A1142" s="33" t="n">
        <v>46133.815868056</v>
      </c>
      <c r="B1142" s="34" t="s">
        <v>425</v>
      </c>
      <c r="C1142" s="34" t="s">
        <v>525</v>
      </c>
      <c r="D1142" s="34" t="s">
        <v>425</v>
      </c>
      <c r="E1142" s="34" t="s">
        <v>425</v>
      </c>
      <c r="F1142" s="34" t="s">
        <v>20</v>
      </c>
      <c r="G1142" s="35" t="n">
        <v>1</v>
      </c>
      <c r="H1142" s="36" t="n">
        <v>-0.54</v>
      </c>
      <c r="I1142" s="36" t="n">
        <v>-0.54</v>
      </c>
      <c r="J1142" s="36" t="n">
        <v>0</v>
      </c>
      <c r="K1142" s="36" t="n">
        <v>-0</v>
      </c>
      <c r="L1142" s="36" t="n">
        <v>-0</v>
      </c>
      <c r="M1142" s="6" t="s">
        <f>=I1142+J1142+K1142+L1142</f>
      </c>
      <c r="N1142" s="34"/>
      <c r="O1142" s="34" t="s">
        <v>508</v>
      </c>
    </row>
    <row collapsed="false" customFormat="false" customHeight="false" hidden="false" ht="12.1" outlineLevel="0" r="1143">
      <c r="A1143" s="21" t="n">
        <v>46134.020636574</v>
      </c>
      <c r="B1143" s="22" t="s">
        <v>377</v>
      </c>
      <c r="C1143" s="22" t="s">
        <v>526</v>
      </c>
      <c r="D1143" s="22" t="s">
        <v>377</v>
      </c>
      <c r="E1143" s="22" t="s">
        <v>377</v>
      </c>
      <c r="F1143" s="22" t="s">
        <v>20</v>
      </c>
      <c r="G1143" s="23" t="n">
        <v>1</v>
      </c>
      <c r="H1143" s="24" t="n">
        <v>1296.4</v>
      </c>
      <c r="I1143" s="24" t="n">
        <v>1296.4</v>
      </c>
      <c r="J1143" s="24" t="n">
        <v>0</v>
      </c>
      <c r="K1143" s="24" t="n">
        <v>-0</v>
      </c>
      <c r="L1143" s="24" t="n">
        <v>-0</v>
      </c>
      <c r="M1143" s="6" t="s">
        <f>=I1143+J1143+K1143+L1143</f>
      </c>
      <c r="N1143" s="22"/>
      <c r="O1143" s="22" t="s">
        <v>364</v>
      </c>
    </row>
    <row collapsed="false" customFormat="false" customHeight="false" hidden="false" ht="12.1" outlineLevel="0" r="1144">
      <c r="A1144" s="21" t="n">
        <v>46134.5309375</v>
      </c>
      <c r="B1144" s="22" t="s">
        <v>363</v>
      </c>
      <c r="C1144" s="22" t="s">
        <v>165</v>
      </c>
      <c r="D1144" s="22" t="s">
        <v>363</v>
      </c>
      <c r="E1144" s="22" t="s">
        <v>363</v>
      </c>
      <c r="F1144" s="22" t="s">
        <v>20</v>
      </c>
      <c r="G1144" s="23" t="n">
        <v>1</v>
      </c>
      <c r="H1144" s="24" t="n">
        <v>10</v>
      </c>
      <c r="I1144" s="24" t="n">
        <v>10</v>
      </c>
      <c r="J1144" s="24" t="n">
        <v>0</v>
      </c>
      <c r="K1144" s="24" t="n">
        <v>-0</v>
      </c>
      <c r="L1144" s="24" t="n">
        <v>-0</v>
      </c>
      <c r="M1144" s="6" t="s">
        <f>=I1144+J1144+K1144+L1144</f>
      </c>
      <c r="N1144" s="22"/>
      <c r="O1144" s="22" t="s">
        <v>508</v>
      </c>
    </row>
    <row collapsed="false" customFormat="false" customHeight="false" hidden="false" ht="12.1" outlineLevel="0" r="1145">
      <c r="A1145" s="20" t="n">
        <v>46134.553784722</v>
      </c>
      <c r="B1145" s="16" t="s">
        <v>69</v>
      </c>
      <c r="C1145" s="16" t="s">
        <v>472</v>
      </c>
      <c r="D1145" s="16" t="s">
        <v>240</v>
      </c>
      <c r="E1145" s="16" t="s">
        <v>62</v>
      </c>
      <c r="F1145" s="16" t="s">
        <v>20</v>
      </c>
      <c r="G1145" s="7" t="n">
        <v>18</v>
      </c>
      <c r="H1145" s="6" t="n">
        <v>1.2044</v>
      </c>
      <c r="I1145" s="6" t="n">
        <v>-21.68</v>
      </c>
      <c r="J1145" s="6" t="n">
        <v>-0</v>
      </c>
      <c r="K1145" s="6" t="n">
        <v>-0</v>
      </c>
      <c r="L1145" s="6" t="n">
        <v>-0</v>
      </c>
      <c r="M1145" s="6" t="s">
        <f>=I1145+J1145+K1145+L1145</f>
      </c>
      <c r="N1145" s="16"/>
      <c r="O1145" s="16" t="s">
        <v>471</v>
      </c>
    </row>
    <row collapsed="false" customFormat="false" customHeight="false" hidden="false" ht="12.1" outlineLevel="0" r="1146">
      <c r="A1146" s="20" t="n">
        <v>46134.620300926</v>
      </c>
      <c r="B1146" s="16" t="s">
        <v>69</v>
      </c>
      <c r="C1146" s="16" t="s">
        <v>472</v>
      </c>
      <c r="D1146" s="16" t="s">
        <v>240</v>
      </c>
      <c r="E1146" s="16" t="s">
        <v>62</v>
      </c>
      <c r="F1146" s="16" t="s">
        <v>20</v>
      </c>
      <c r="G1146" s="7" t="n">
        <v>4</v>
      </c>
      <c r="H1146" s="6" t="n">
        <v>1.2044</v>
      </c>
      <c r="I1146" s="6" t="n">
        <v>-4.82</v>
      </c>
      <c r="J1146" s="6" t="n">
        <v>-0</v>
      </c>
      <c r="K1146" s="6" t="n">
        <v>-0</v>
      </c>
      <c r="L1146" s="6" t="n">
        <v>-0</v>
      </c>
      <c r="M1146" s="6" t="s">
        <f>=I1146+J1146+K1146+L1146</f>
      </c>
      <c r="N1146" s="16"/>
      <c r="O1146" s="16" t="s">
        <v>471</v>
      </c>
    </row>
    <row collapsed="false" customFormat="false" customHeight="false" hidden="false" ht="12.1" outlineLevel="0" r="1147">
      <c r="A1147" s="20" t="n">
        <v>46134.722060185</v>
      </c>
      <c r="B1147" s="16" t="s">
        <v>86</v>
      </c>
      <c r="C1147" s="16" t="s">
        <v>444</v>
      </c>
      <c r="D1147" s="16" t="s">
        <v>240</v>
      </c>
      <c r="E1147" s="16" t="s">
        <v>82</v>
      </c>
      <c r="F1147" s="16" t="s">
        <v>20</v>
      </c>
      <c r="G1147" s="7" t="n">
        <v>2</v>
      </c>
      <c r="H1147" s="6" t="n">
        <v>60.712</v>
      </c>
      <c r="I1147" s="6" t="n">
        <v>-1214.24</v>
      </c>
      <c r="J1147" s="6" t="n">
        <v>-28.42</v>
      </c>
      <c r="K1147" s="6" t="n">
        <v>-0.71</v>
      </c>
      <c r="L1147" s="6" t="n">
        <v>-0</v>
      </c>
      <c r="M1147" s="6" t="s">
        <f>=I1147+J1147+K1147+L1147</f>
      </c>
      <c r="N1147" s="16"/>
      <c r="O1147" s="16" t="s">
        <v>364</v>
      </c>
    </row>
    <row collapsed="false" customFormat="false" customHeight="false" hidden="false" ht="12.1" outlineLevel="0" r="1148">
      <c r="A1148" s="29" t="n">
        <v>46135.432835648</v>
      </c>
      <c r="B1148" s="30" t="s">
        <v>314</v>
      </c>
      <c r="C1148" s="30" t="s">
        <v>487</v>
      </c>
      <c r="D1148" s="30" t="s">
        <v>241</v>
      </c>
      <c r="E1148" s="30" t="s">
        <v>18</v>
      </c>
      <c r="F1148" s="30" t="s">
        <v>20</v>
      </c>
      <c r="G1148" s="31" t="n">
        <v>-7</v>
      </c>
      <c r="H1148" s="32" t="n">
        <v>601.8</v>
      </c>
      <c r="I1148" s="32" t="n">
        <v>4212.6</v>
      </c>
      <c r="J1148" s="32" t="n">
        <v>0</v>
      </c>
      <c r="K1148" s="32" t="n">
        <v>-2.11</v>
      </c>
      <c r="L1148" s="32" t="n">
        <v>-0</v>
      </c>
      <c r="M1148" s="6" t="s">
        <f>=I1148+J1148+K1148+L1148</f>
      </c>
      <c r="N1148" s="30"/>
      <c r="O1148" s="30" t="s">
        <v>364</v>
      </c>
    </row>
    <row collapsed="false" customFormat="false" customHeight="false" hidden="false" ht="12.1" outlineLevel="0" r="1149">
      <c r="A1149" s="20" t="n">
        <v>46135.48130787</v>
      </c>
      <c r="B1149" s="16" t="s">
        <v>86</v>
      </c>
      <c r="C1149" s="16" t="s">
        <v>444</v>
      </c>
      <c r="D1149" s="16" t="s">
        <v>240</v>
      </c>
      <c r="E1149" s="16" t="s">
        <v>82</v>
      </c>
      <c r="F1149" s="16" t="s">
        <v>20</v>
      </c>
      <c r="G1149" s="7" t="n">
        <v>7</v>
      </c>
      <c r="H1149" s="6" t="n">
        <v>60.8</v>
      </c>
      <c r="I1149" s="6" t="n">
        <v>-4256</v>
      </c>
      <c r="J1149" s="6" t="n">
        <v>-100.59</v>
      </c>
      <c r="K1149" s="6" t="n">
        <v>-2.49</v>
      </c>
      <c r="L1149" s="6" t="n">
        <v>-0</v>
      </c>
      <c r="M1149" s="6" t="s">
        <f>=I1149+J1149+K1149+L1149</f>
      </c>
      <c r="N1149" s="16"/>
      <c r="O1149" s="16" t="s">
        <v>364</v>
      </c>
    </row>
    <row collapsed="false" customFormat="false" customHeight="false" hidden="false" ht="12.1" outlineLevel="0" r="1150">
      <c r="A1150" s="20" t="n">
        <v>46135.547037037</v>
      </c>
      <c r="B1150" s="16" t="s">
        <v>69</v>
      </c>
      <c r="C1150" s="16" t="s">
        <v>472</v>
      </c>
      <c r="D1150" s="16" t="s">
        <v>240</v>
      </c>
      <c r="E1150" s="16" t="s">
        <v>62</v>
      </c>
      <c r="F1150" s="16" t="s">
        <v>20</v>
      </c>
      <c r="G1150" s="7" t="n">
        <v>11</v>
      </c>
      <c r="H1150" s="6" t="n">
        <v>1.2049</v>
      </c>
      <c r="I1150" s="6" t="n">
        <v>-13.25</v>
      </c>
      <c r="J1150" s="6" t="n">
        <v>-0</v>
      </c>
      <c r="K1150" s="6" t="n">
        <v>-0</v>
      </c>
      <c r="L1150" s="6" t="n">
        <v>-0</v>
      </c>
      <c r="M1150" s="6" t="s">
        <f>=I1150+J1150+K1150+L1150</f>
      </c>
      <c r="N1150" s="16"/>
      <c r="O1150" s="16" t="s">
        <v>471</v>
      </c>
    </row>
    <row collapsed="false" customFormat="false" customHeight="false" hidden="false" ht="12.1" outlineLevel="0" r="1151">
      <c r="A1151" s="29" t="n">
        <v>46135.661435185</v>
      </c>
      <c r="B1151" s="30" t="s">
        <v>254</v>
      </c>
      <c r="C1151" s="30" t="s">
        <v>381</v>
      </c>
      <c r="D1151" s="30" t="s">
        <v>241</v>
      </c>
      <c r="E1151" s="30" t="s">
        <v>18</v>
      </c>
      <c r="F1151" s="30" t="s">
        <v>20</v>
      </c>
      <c r="G1151" s="31" t="n">
        <v>-2</v>
      </c>
      <c r="H1151" s="32" t="n">
        <v>1217.4</v>
      </c>
      <c r="I1151" s="32" t="n">
        <v>2434.8</v>
      </c>
      <c r="J1151" s="32" t="n">
        <v>0</v>
      </c>
      <c r="K1151" s="32" t="n">
        <v>-1.22</v>
      </c>
      <c r="L1151" s="32" t="n">
        <v>-0</v>
      </c>
      <c r="M1151" s="6" t="s">
        <f>=I1151+J1151+K1151+L1151</f>
      </c>
      <c r="N1151" s="30"/>
      <c r="O1151" s="30" t="s">
        <v>364</v>
      </c>
    </row>
    <row collapsed="false" customFormat="false" customHeight="false" hidden="false" ht="12.1" outlineLevel="0" r="1152">
      <c r="A1152" s="20" t="n">
        <v>46135.664733796</v>
      </c>
      <c r="B1152" s="16" t="s">
        <v>86</v>
      </c>
      <c r="C1152" s="16" t="s">
        <v>444</v>
      </c>
      <c r="D1152" s="16" t="s">
        <v>240</v>
      </c>
      <c r="E1152" s="16" t="s">
        <v>82</v>
      </c>
      <c r="F1152" s="16" t="s">
        <v>20</v>
      </c>
      <c r="G1152" s="7" t="n">
        <v>4</v>
      </c>
      <c r="H1152" s="6" t="n">
        <v>60.578</v>
      </c>
      <c r="I1152" s="6" t="n">
        <v>-2423.12</v>
      </c>
      <c r="J1152" s="6" t="n">
        <v>-57.48</v>
      </c>
      <c r="K1152" s="6" t="n">
        <v>-1.42</v>
      </c>
      <c r="L1152" s="6" t="n">
        <v>-0</v>
      </c>
      <c r="M1152" s="6" t="s">
        <f>=I1152+J1152+K1152+L1152</f>
      </c>
      <c r="N1152" s="16"/>
      <c r="O1152" s="16" t="s">
        <v>364</v>
      </c>
    </row>
    <row collapsed="false" customFormat="false" customHeight="false" hidden="false" ht="12.1" outlineLevel="0" r="1153">
      <c r="A1153" s="20" t="n">
        <v>46135.698530093</v>
      </c>
      <c r="B1153" s="16" t="s">
        <v>69</v>
      </c>
      <c r="C1153" s="16" t="s">
        <v>472</v>
      </c>
      <c r="D1153" s="16" t="s">
        <v>240</v>
      </c>
      <c r="E1153" s="16" t="s">
        <v>62</v>
      </c>
      <c r="F1153" s="16" t="s">
        <v>20</v>
      </c>
      <c r="G1153" s="7" t="n">
        <v>1</v>
      </c>
      <c r="H1153" s="6" t="n">
        <v>1.2048</v>
      </c>
      <c r="I1153" s="6" t="n">
        <v>-1.2</v>
      </c>
      <c r="J1153" s="6" t="n">
        <v>-0</v>
      </c>
      <c r="K1153" s="6" t="n">
        <v>-0</v>
      </c>
      <c r="L1153" s="6" t="n">
        <v>-0</v>
      </c>
      <c r="M1153" s="6" t="s">
        <f>=I1153+J1153+K1153+L1153</f>
      </c>
      <c r="N1153" s="16"/>
      <c r="O1153" s="16" t="s">
        <v>471</v>
      </c>
    </row>
    <row collapsed="false" customFormat="false" customHeight="false" hidden="false" ht="12.1" outlineLevel="0" r="1154">
      <c r="A1154" s="20" t="n">
        <v>46135.776006944</v>
      </c>
      <c r="B1154" s="16" t="s">
        <v>69</v>
      </c>
      <c r="C1154" s="16" t="s">
        <v>472</v>
      </c>
      <c r="D1154" s="16" t="s">
        <v>240</v>
      </c>
      <c r="E1154" s="16" t="s">
        <v>62</v>
      </c>
      <c r="F1154" s="16" t="s">
        <v>20</v>
      </c>
      <c r="G1154" s="7" t="n">
        <v>4</v>
      </c>
      <c r="H1154" s="6" t="n">
        <v>1.2047</v>
      </c>
      <c r="I1154" s="6" t="n">
        <v>-4.82</v>
      </c>
      <c r="J1154" s="6" t="n">
        <v>-0</v>
      </c>
      <c r="K1154" s="6" t="n">
        <v>-0</v>
      </c>
      <c r="L1154" s="6" t="n">
        <v>-0</v>
      </c>
      <c r="M1154" s="6" t="s">
        <f>=I1154+J1154+K1154+L1154</f>
      </c>
      <c r="N1154" s="16"/>
      <c r="O1154" s="16" t="s">
        <v>471</v>
      </c>
    </row>
    <row collapsed="false" customFormat="false" customHeight="false" hidden="false" ht="12.1" outlineLevel="0" r="1155">
      <c r="A1155" s="21" t="n">
        <v>46136.448113426</v>
      </c>
      <c r="B1155" s="22" t="s">
        <v>363</v>
      </c>
      <c r="C1155" s="22" t="s">
        <v>165</v>
      </c>
      <c r="D1155" s="22" t="s">
        <v>363</v>
      </c>
      <c r="E1155" s="22" t="s">
        <v>363</v>
      </c>
      <c r="F1155" s="22" t="s">
        <v>20</v>
      </c>
      <c r="G1155" s="23" t="n">
        <v>1</v>
      </c>
      <c r="H1155" s="24" t="n">
        <v>200</v>
      </c>
      <c r="I1155" s="24" t="n">
        <v>200</v>
      </c>
      <c r="J1155" s="24" t="n">
        <v>0</v>
      </c>
      <c r="K1155" s="24" t="n">
        <v>-0</v>
      </c>
      <c r="L1155" s="24" t="n">
        <v>-0</v>
      </c>
      <c r="M1155" s="6" t="s">
        <f>=I1155+J1155+K1155+L1155</f>
      </c>
      <c r="N1155" s="22"/>
      <c r="O1155" s="22" t="s">
        <v>471</v>
      </c>
    </row>
    <row collapsed="false" customFormat="false" customHeight="false" hidden="false" ht="12.1" outlineLevel="0" r="1156">
      <c r="A1156" s="20" t="n">
        <v>46136.533668981</v>
      </c>
      <c r="B1156" s="16" t="s">
        <v>69</v>
      </c>
      <c r="C1156" s="16" t="s">
        <v>472</v>
      </c>
      <c r="D1156" s="16" t="s">
        <v>240</v>
      </c>
      <c r="E1156" s="16" t="s">
        <v>62</v>
      </c>
      <c r="F1156" s="16" t="s">
        <v>20</v>
      </c>
      <c r="G1156" s="7" t="n">
        <v>175</v>
      </c>
      <c r="H1156" s="6" t="n">
        <v>1.2061</v>
      </c>
      <c r="I1156" s="6" t="n">
        <v>-211.07</v>
      </c>
      <c r="J1156" s="6" t="n">
        <v>-0</v>
      </c>
      <c r="K1156" s="6" t="n">
        <v>-0</v>
      </c>
      <c r="L1156" s="6" t="n">
        <v>-0</v>
      </c>
      <c r="M1156" s="6" t="s">
        <f>=I1156+J1156+K1156+L1156</f>
      </c>
      <c r="N1156" s="16"/>
      <c r="O1156" s="16" t="s">
        <v>471</v>
      </c>
    </row>
    <row collapsed="false" customFormat="false" customHeight="false" hidden="false" ht="12.1" outlineLevel="0" r="1157">
      <c r="A1157" s="20" t="n">
        <v>46136.633217593</v>
      </c>
      <c r="B1157" s="16" t="s">
        <v>69</v>
      </c>
      <c r="C1157" s="16" t="s">
        <v>472</v>
      </c>
      <c r="D1157" s="16" t="s">
        <v>240</v>
      </c>
      <c r="E1157" s="16" t="s">
        <v>62</v>
      </c>
      <c r="F1157" s="16" t="s">
        <v>20</v>
      </c>
      <c r="G1157" s="7" t="n">
        <v>2</v>
      </c>
      <c r="H1157" s="6" t="n">
        <v>1.2058</v>
      </c>
      <c r="I1157" s="6" t="n">
        <v>-2.41</v>
      </c>
      <c r="J1157" s="6" t="n">
        <v>-0</v>
      </c>
      <c r="K1157" s="6" t="n">
        <v>-0</v>
      </c>
      <c r="L1157" s="6" t="n">
        <v>-0</v>
      </c>
      <c r="M1157" s="6" t="s">
        <f>=I1157+J1157+K1157+L1157</f>
      </c>
      <c r="N1157" s="16"/>
      <c r="O1157" s="16" t="s">
        <v>471</v>
      </c>
    </row>
    <row collapsed="false" customFormat="false" customHeight="false" hidden="false" ht="12.1" outlineLevel="0" r="1158">
      <c r="A1158" s="20" t="n">
        <v>46139.584490741</v>
      </c>
      <c r="B1158" s="16" t="s">
        <v>69</v>
      </c>
      <c r="C1158" s="16" t="s">
        <v>472</v>
      </c>
      <c r="D1158" s="16" t="s">
        <v>240</v>
      </c>
      <c r="E1158" s="16" t="s">
        <v>62</v>
      </c>
      <c r="F1158" s="16" t="s">
        <v>20</v>
      </c>
      <c r="G1158" s="7" t="n">
        <v>11</v>
      </c>
      <c r="H1158" s="6" t="n">
        <v>1.2066</v>
      </c>
      <c r="I1158" s="6" t="n">
        <v>-13.27</v>
      </c>
      <c r="J1158" s="6" t="n">
        <v>-0</v>
      </c>
      <c r="K1158" s="6" t="n">
        <v>-0</v>
      </c>
      <c r="L1158" s="6" t="n">
        <v>-0</v>
      </c>
      <c r="M1158" s="6" t="s">
        <f>=I1158+J1158+K1158+L1158</f>
      </c>
      <c r="N1158" s="16"/>
      <c r="O1158" s="16" t="s">
        <v>471</v>
      </c>
    </row>
    <row collapsed="false" customFormat="false" customHeight="false" hidden="false" ht="12.1" outlineLevel="0" r="1159">
      <c r="A1159" s="21" t="n">
        <v>46140</v>
      </c>
      <c r="B1159" s="22" t="s">
        <v>363</v>
      </c>
      <c r="C1159" s="22" t="s">
        <v>124</v>
      </c>
      <c r="D1159" s="22" t="s">
        <v>363</v>
      </c>
      <c r="E1159" s="22" t="s">
        <v>363</v>
      </c>
      <c r="F1159" s="22" t="s">
        <v>20</v>
      </c>
      <c r="G1159" s="23" t="n">
        <v>1</v>
      </c>
      <c r="H1159" s="24" t="n">
        <v>25000</v>
      </c>
      <c r="I1159" s="24" t="n">
        <v>25000</v>
      </c>
      <c r="J1159" s="24" t="n">
        <v>0</v>
      </c>
      <c r="K1159" s="24" t="n">
        <v>-0</v>
      </c>
      <c r="L1159" s="24" t="n">
        <v>-0</v>
      </c>
      <c r="M1159" s="6" t="s">
        <f>=I1159+J1159+K1159+L1159</f>
      </c>
      <c r="N1159" s="22"/>
      <c r="O1159" s="22" t="s">
        <v>467</v>
      </c>
    </row>
    <row collapsed="false" customFormat="false" customHeight="false" hidden="false" ht="12.1" outlineLevel="0" r="1160">
      <c r="A1160" s="20" t="n">
        <v>46140.624918981</v>
      </c>
      <c r="B1160" s="16" t="s">
        <v>330</v>
      </c>
      <c r="C1160" s="16" t="s">
        <v>517</v>
      </c>
      <c r="D1160" s="16" t="s">
        <v>240</v>
      </c>
      <c r="E1160" s="16" t="s">
        <v>62</v>
      </c>
      <c r="F1160" s="16" t="s">
        <v>20</v>
      </c>
      <c r="G1160" s="7" t="n">
        <v>1344</v>
      </c>
      <c r="H1160" s="6" t="n">
        <v>18.3885</v>
      </c>
      <c r="I1160" s="6" t="n">
        <v>-24714.14</v>
      </c>
      <c r="J1160" s="6" t="n">
        <v>-0</v>
      </c>
      <c r="K1160" s="6" t="n">
        <v>-0</v>
      </c>
      <c r="L1160" s="6" t="n">
        <v>-4.94</v>
      </c>
      <c r="M1160" s="6" t="s">
        <f>=I1160+J1160+K1160+L1160</f>
      </c>
      <c r="N1160" s="16"/>
      <c r="O1160" s="16" t="s">
        <v>467</v>
      </c>
    </row>
    <row collapsed="false" customFormat="false" customHeight="false" hidden="false" ht="12.1" outlineLevel="0" r="1161">
      <c r="A1161" s="20" t="n">
        <v>46140.625104167</v>
      </c>
      <c r="B1161" s="16" t="s">
        <v>330</v>
      </c>
      <c r="C1161" s="16" t="s">
        <v>517</v>
      </c>
      <c r="D1161" s="16" t="s">
        <v>240</v>
      </c>
      <c r="E1161" s="16" t="s">
        <v>62</v>
      </c>
      <c r="F1161" s="16" t="s">
        <v>20</v>
      </c>
      <c r="G1161" s="7" t="n">
        <v>15</v>
      </c>
      <c r="H1161" s="6" t="n">
        <v>18.3885</v>
      </c>
      <c r="I1161" s="6" t="n">
        <v>-275.83</v>
      </c>
      <c r="J1161" s="6" t="n">
        <v>-0</v>
      </c>
      <c r="K1161" s="6" t="n">
        <v>-0</v>
      </c>
      <c r="L1161" s="6" t="n">
        <v>-0.06</v>
      </c>
      <c r="M1161" s="6" t="s">
        <f>=I1161+J1161+K1161+L1161</f>
      </c>
      <c r="N1161" s="16"/>
      <c r="O1161" s="16" t="s">
        <v>467</v>
      </c>
    </row>
    <row collapsed="false" customFormat="false" customHeight="false" hidden="false" ht="12.1" outlineLevel="0" r="1162">
      <c r="A1162" s="29" t="n">
        <v>46140.95880787</v>
      </c>
      <c r="B1162" s="30" t="s">
        <v>259</v>
      </c>
      <c r="C1162" s="30" t="s">
        <v>389</v>
      </c>
      <c r="D1162" s="30" t="s">
        <v>241</v>
      </c>
      <c r="E1162" s="30" t="s">
        <v>18</v>
      </c>
      <c r="F1162" s="30" t="s">
        <v>20</v>
      </c>
      <c r="G1162" s="31" t="n">
        <v>-100</v>
      </c>
      <c r="H1162" s="32" t="n">
        <v>92.51</v>
      </c>
      <c r="I1162" s="32" t="n">
        <v>9251</v>
      </c>
      <c r="J1162" s="32" t="n">
        <v>0</v>
      </c>
      <c r="K1162" s="32" t="n">
        <v>-16.66</v>
      </c>
      <c r="L1162" s="32" t="n">
        <v>-0</v>
      </c>
      <c r="M1162" s="6" t="s">
        <f>=I1162+J1162+K1162+L1162</f>
      </c>
      <c r="N1162" s="30"/>
      <c r="O1162" s="30" t="s">
        <v>364</v>
      </c>
    </row>
    <row collapsed="false" customFormat="false" customHeight="false" hidden="false" ht="12.1" outlineLevel="0" r="1163">
      <c r="A1163" s="29" t="n">
        <v>46140.959050926</v>
      </c>
      <c r="B1163" s="30" t="s">
        <v>244</v>
      </c>
      <c r="C1163" s="30" t="s">
        <v>365</v>
      </c>
      <c r="D1163" s="30" t="s">
        <v>241</v>
      </c>
      <c r="E1163" s="30" t="s">
        <v>18</v>
      </c>
      <c r="F1163" s="30" t="s">
        <v>20</v>
      </c>
      <c r="G1163" s="31" t="n">
        <v>-90</v>
      </c>
      <c r="H1163" s="32" t="n">
        <v>120.86</v>
      </c>
      <c r="I1163" s="32" t="n">
        <v>10877.4</v>
      </c>
      <c r="J1163" s="32" t="n">
        <v>0</v>
      </c>
      <c r="K1163" s="32" t="n">
        <v>-19.59</v>
      </c>
      <c r="L1163" s="32" t="n">
        <v>-0</v>
      </c>
      <c r="M1163" s="6" t="s">
        <f>=I1163+J1163+K1163+L1163</f>
      </c>
      <c r="N1163" s="30"/>
      <c r="O1163" s="30" t="s">
        <v>364</v>
      </c>
    </row>
    <row collapsed="false" customFormat="false" customHeight="false" hidden="false" ht="12.1" outlineLevel="0" r="1164">
      <c r="A1164" s="29" t="n">
        <v>46140.959293981</v>
      </c>
      <c r="B1164" s="30" t="s">
        <v>252</v>
      </c>
      <c r="C1164" s="30" t="s">
        <v>376</v>
      </c>
      <c r="D1164" s="30" t="s">
        <v>241</v>
      </c>
      <c r="E1164" s="30" t="s">
        <v>18</v>
      </c>
      <c r="F1164" s="30" t="s">
        <v>20</v>
      </c>
      <c r="G1164" s="31" t="n">
        <v>-2</v>
      </c>
      <c r="H1164" s="32" t="n">
        <v>5537.5</v>
      </c>
      <c r="I1164" s="32" t="n">
        <v>11075</v>
      </c>
      <c r="J1164" s="32" t="n">
        <v>0</v>
      </c>
      <c r="K1164" s="32" t="n">
        <v>-19.93</v>
      </c>
      <c r="L1164" s="32" t="n">
        <v>-0</v>
      </c>
      <c r="M1164" s="6" t="s">
        <f>=I1164+J1164+K1164+L1164</f>
      </c>
      <c r="N1164" s="30"/>
      <c r="O1164" s="30" t="s">
        <v>364</v>
      </c>
    </row>
    <row collapsed="false" customFormat="false" customHeight="false" hidden="false" ht="12.1" outlineLevel="0" r="1165">
      <c r="A1165" s="29" t="n">
        <v>46140.959502315</v>
      </c>
      <c r="B1165" s="30" t="s">
        <v>39</v>
      </c>
      <c r="C1165" s="30" t="s">
        <v>427</v>
      </c>
      <c r="D1165" s="30" t="s">
        <v>241</v>
      </c>
      <c r="E1165" s="30" t="s">
        <v>18</v>
      </c>
      <c r="F1165" s="30" t="s">
        <v>20</v>
      </c>
      <c r="G1165" s="31" t="n">
        <v>-30</v>
      </c>
      <c r="H1165" s="32" t="n">
        <v>135.2</v>
      </c>
      <c r="I1165" s="32" t="n">
        <v>4056</v>
      </c>
      <c r="J1165" s="32" t="n">
        <v>0</v>
      </c>
      <c r="K1165" s="32" t="n">
        <v>-7.3</v>
      </c>
      <c r="L1165" s="32" t="n">
        <v>-0</v>
      </c>
      <c r="M1165" s="6" t="s">
        <f>=I1165+J1165+K1165+L1165</f>
      </c>
      <c r="N1165" s="30"/>
      <c r="O1165" s="30" t="s">
        <v>364</v>
      </c>
    </row>
    <row collapsed="false" customFormat="false" customHeight="false" hidden="false" ht="12.1" outlineLevel="0" r="1166">
      <c r="A1166" s="29" t="n">
        <v>46140.959722222</v>
      </c>
      <c r="B1166" s="30" t="s">
        <v>315</v>
      </c>
      <c r="C1166" s="30" t="s">
        <v>488</v>
      </c>
      <c r="D1166" s="30" t="s">
        <v>241</v>
      </c>
      <c r="E1166" s="30" t="s">
        <v>18</v>
      </c>
      <c r="F1166" s="30" t="s">
        <v>20</v>
      </c>
      <c r="G1166" s="31" t="n">
        <v>-2</v>
      </c>
      <c r="H1166" s="32" t="n">
        <v>2165.2</v>
      </c>
      <c r="I1166" s="32" t="n">
        <v>4330.4</v>
      </c>
      <c r="J1166" s="32" t="n">
        <v>0</v>
      </c>
      <c r="K1166" s="32" t="n">
        <v>-7.8</v>
      </c>
      <c r="L1166" s="32" t="n">
        <v>-0</v>
      </c>
      <c r="M1166" s="6" t="s">
        <f>=I1166+J1166+K1166+L1166</f>
      </c>
      <c r="N1166" s="30"/>
      <c r="O1166" s="30" t="s">
        <v>364</v>
      </c>
    </row>
    <row collapsed="false" customFormat="false" customHeight="false" hidden="false" ht="12.1" outlineLevel="0" r="1167">
      <c r="A1167" s="29" t="n">
        <v>46140.959930556</v>
      </c>
      <c r="B1167" s="30" t="s">
        <v>280</v>
      </c>
      <c r="C1167" s="30" t="s">
        <v>417</v>
      </c>
      <c r="D1167" s="30" t="s">
        <v>241</v>
      </c>
      <c r="E1167" s="30" t="s">
        <v>18</v>
      </c>
      <c r="F1167" s="30" t="s">
        <v>20</v>
      </c>
      <c r="G1167" s="31" t="n">
        <v>-1</v>
      </c>
      <c r="H1167" s="32" t="n">
        <v>1371.8</v>
      </c>
      <c r="I1167" s="32" t="n">
        <v>1371.8</v>
      </c>
      <c r="J1167" s="32" t="n">
        <v>0</v>
      </c>
      <c r="K1167" s="32" t="n">
        <v>-2.47</v>
      </c>
      <c r="L1167" s="32" t="n">
        <v>-0</v>
      </c>
      <c r="M1167" s="6" t="s">
        <f>=I1167+J1167+K1167+L1167</f>
      </c>
      <c r="N1167" s="30"/>
      <c r="O1167" s="30" t="s">
        <v>364</v>
      </c>
    </row>
    <row collapsed="false" customFormat="false" customHeight="false" hidden="false" ht="12.1" outlineLevel="0" r="1168">
      <c r="A1168" s="29" t="n">
        <v>46140.959930556</v>
      </c>
      <c r="B1168" s="30" t="s">
        <v>280</v>
      </c>
      <c r="C1168" s="30" t="s">
        <v>417</v>
      </c>
      <c r="D1168" s="30" t="s">
        <v>241</v>
      </c>
      <c r="E1168" s="30" t="s">
        <v>18</v>
      </c>
      <c r="F1168" s="30" t="s">
        <v>20</v>
      </c>
      <c r="G1168" s="31" t="n">
        <v>-2</v>
      </c>
      <c r="H1168" s="32" t="n">
        <v>1371.8</v>
      </c>
      <c r="I1168" s="32" t="n">
        <v>2743.6</v>
      </c>
      <c r="J1168" s="32" t="n">
        <v>0</v>
      </c>
      <c r="K1168" s="32" t="n">
        <v>-4.94</v>
      </c>
      <c r="L1168" s="32" t="n">
        <v>-0</v>
      </c>
      <c r="M1168" s="6" t="s">
        <f>=I1168+J1168+K1168+L1168</f>
      </c>
      <c r="N1168" s="30"/>
      <c r="O1168" s="30" t="s">
        <v>364</v>
      </c>
    </row>
    <row collapsed="false" customFormat="false" customHeight="false" hidden="false" ht="12.1" outlineLevel="0" r="1169">
      <c r="A1169" s="20" t="n">
        <v>46140.971909722</v>
      </c>
      <c r="B1169" s="16" t="s">
        <v>86</v>
      </c>
      <c r="C1169" s="16" t="s">
        <v>444</v>
      </c>
      <c r="D1169" s="16" t="s">
        <v>240</v>
      </c>
      <c r="E1169" s="16" t="s">
        <v>82</v>
      </c>
      <c r="F1169" s="16" t="s">
        <v>20</v>
      </c>
      <c r="G1169" s="7" t="n">
        <v>3</v>
      </c>
      <c r="H1169" s="6" t="n">
        <v>59.959</v>
      </c>
      <c r="I1169" s="6" t="n">
        <v>-1798.77</v>
      </c>
      <c r="J1169" s="6" t="n">
        <v>-45.63</v>
      </c>
      <c r="K1169" s="6" t="n">
        <v>-2.85</v>
      </c>
      <c r="L1169" s="6" t="n">
        <v>-0</v>
      </c>
      <c r="M1169" s="6" t="s">
        <f>=I1169+J1169+K1169+L1169</f>
      </c>
      <c r="N1169" s="16"/>
      <c r="O1169" s="16" t="s">
        <v>364</v>
      </c>
    </row>
    <row collapsed="false" customFormat="false" customHeight="false" hidden="false" ht="12.1" outlineLevel="0" r="1170">
      <c r="A1170" s="20" t="n">
        <v>46140.973043981</v>
      </c>
      <c r="B1170" s="16" t="s">
        <v>90</v>
      </c>
      <c r="C1170" s="16" t="s">
        <v>527</v>
      </c>
      <c r="D1170" s="16" t="s">
        <v>240</v>
      </c>
      <c r="E1170" s="16" t="s">
        <v>82</v>
      </c>
      <c r="F1170" s="16" t="s">
        <v>20</v>
      </c>
      <c r="G1170" s="7" t="n">
        <v>16</v>
      </c>
      <c r="H1170" s="6" t="n">
        <v>61.976</v>
      </c>
      <c r="I1170" s="6" t="n">
        <v>-9916.16</v>
      </c>
      <c r="J1170" s="6" t="n">
        <v>-236.32</v>
      </c>
      <c r="K1170" s="6" t="n">
        <v>-15.71</v>
      </c>
      <c r="L1170" s="6" t="n">
        <v>-0</v>
      </c>
      <c r="M1170" s="6" t="s">
        <f>=I1170+J1170+K1170+L1170</f>
      </c>
      <c r="N1170" s="16"/>
      <c r="O1170" s="16" t="s">
        <v>364</v>
      </c>
    </row>
    <row collapsed="false" customFormat="false" customHeight="false" hidden="false" ht="12.1" outlineLevel="0" r="1171">
      <c r="A1171" s="20" t="n">
        <v>46140.973043981</v>
      </c>
      <c r="B1171" s="16" t="s">
        <v>90</v>
      </c>
      <c r="C1171" s="16" t="s">
        <v>527</v>
      </c>
      <c r="D1171" s="16" t="s">
        <v>240</v>
      </c>
      <c r="E1171" s="16" t="s">
        <v>82</v>
      </c>
      <c r="F1171" s="16" t="s">
        <v>20</v>
      </c>
      <c r="G1171" s="7" t="n">
        <v>1</v>
      </c>
      <c r="H1171" s="6" t="n">
        <v>61.975</v>
      </c>
      <c r="I1171" s="6" t="n">
        <v>-619.75</v>
      </c>
      <c r="J1171" s="6" t="n">
        <v>-14.77</v>
      </c>
      <c r="K1171" s="6" t="n">
        <v>-0.98</v>
      </c>
      <c r="L1171" s="6" t="n">
        <v>-0</v>
      </c>
      <c r="M1171" s="6" t="s">
        <f>=I1171+J1171+K1171+L1171</f>
      </c>
      <c r="N1171" s="16"/>
      <c r="O1171" s="16" t="s">
        <v>364</v>
      </c>
    </row>
    <row collapsed="false" customFormat="false" customHeight="false" hidden="false" ht="12.1" outlineLevel="0" r="1172">
      <c r="A1172" s="20" t="n">
        <v>46140.973969907</v>
      </c>
      <c r="B1172" s="16" t="s">
        <v>90</v>
      </c>
      <c r="C1172" s="16" t="s">
        <v>527</v>
      </c>
      <c r="D1172" s="16" t="s">
        <v>240</v>
      </c>
      <c r="E1172" s="16" t="s">
        <v>82</v>
      </c>
      <c r="F1172" s="16" t="s">
        <v>20</v>
      </c>
      <c r="G1172" s="7" t="n">
        <v>15</v>
      </c>
      <c r="H1172" s="6" t="n">
        <v>61.976</v>
      </c>
      <c r="I1172" s="6" t="n">
        <v>-9296.4</v>
      </c>
      <c r="J1172" s="6" t="n">
        <v>-221.55</v>
      </c>
      <c r="K1172" s="6" t="n">
        <v>-14.73</v>
      </c>
      <c r="L1172" s="6" t="n">
        <v>-0</v>
      </c>
      <c r="M1172" s="6" t="s">
        <f>=I1172+J1172+K1172+L1172</f>
      </c>
      <c r="N1172" s="16"/>
      <c r="O1172" s="16" t="s">
        <v>364</v>
      </c>
    </row>
    <row collapsed="false" customFormat="false" customHeight="false" hidden="false" ht="12.1" outlineLevel="0" r="1173">
      <c r="A1173" s="20" t="n">
        <v>46140.974861111</v>
      </c>
      <c r="B1173" s="16" t="s">
        <v>102</v>
      </c>
      <c r="C1173" s="16" t="s">
        <v>500</v>
      </c>
      <c r="D1173" s="16" t="s">
        <v>240</v>
      </c>
      <c r="E1173" s="16" t="s">
        <v>82</v>
      </c>
      <c r="F1173" s="16" t="s">
        <v>20</v>
      </c>
      <c r="G1173" s="7" t="n">
        <v>12</v>
      </c>
      <c r="H1173" s="6" t="n">
        <v>88.587</v>
      </c>
      <c r="I1173" s="6" t="n">
        <v>-10630.44</v>
      </c>
      <c r="J1173" s="6" t="n">
        <v>-138.12</v>
      </c>
      <c r="K1173" s="6" t="n">
        <v>-16.85</v>
      </c>
      <c r="L1173" s="6" t="n">
        <v>-0</v>
      </c>
      <c r="M1173" s="6" t="s">
        <f>=I1173+J1173+K1173+L1173</f>
      </c>
      <c r="N1173" s="16"/>
      <c r="O1173" s="16" t="s">
        <v>364</v>
      </c>
    </row>
    <row collapsed="false" customFormat="false" customHeight="false" hidden="false" ht="12.1" outlineLevel="0" r="1174">
      <c r="A1174" s="20" t="n">
        <v>46140.979930556</v>
      </c>
      <c r="B1174" s="16" t="s">
        <v>86</v>
      </c>
      <c r="C1174" s="16" t="s">
        <v>444</v>
      </c>
      <c r="D1174" s="16" t="s">
        <v>240</v>
      </c>
      <c r="E1174" s="16" t="s">
        <v>82</v>
      </c>
      <c r="F1174" s="16" t="s">
        <v>20</v>
      </c>
      <c r="G1174" s="7" t="n">
        <v>5</v>
      </c>
      <c r="H1174" s="6" t="n">
        <v>59.959</v>
      </c>
      <c r="I1174" s="6" t="n">
        <v>-2997.95</v>
      </c>
      <c r="J1174" s="6" t="n">
        <v>-76.05</v>
      </c>
      <c r="K1174" s="6" t="n">
        <v>-4.76</v>
      </c>
      <c r="L1174" s="6" t="n">
        <v>-0</v>
      </c>
      <c r="M1174" s="6" t="s">
        <f>=I1174+J1174+K1174+L1174</f>
      </c>
      <c r="N1174" s="16"/>
      <c r="O1174" s="16" t="s">
        <v>364</v>
      </c>
    </row>
    <row collapsed="false" customFormat="false" customHeight="false" hidden="false" ht="12.1" outlineLevel="0" r="1175">
      <c r="A1175" s="20" t="n">
        <v>46140.979988426</v>
      </c>
      <c r="B1175" s="16" t="s">
        <v>86</v>
      </c>
      <c r="C1175" s="16" t="s">
        <v>444</v>
      </c>
      <c r="D1175" s="16" t="s">
        <v>240</v>
      </c>
      <c r="E1175" s="16" t="s">
        <v>82</v>
      </c>
      <c r="F1175" s="16" t="s">
        <v>20</v>
      </c>
      <c r="G1175" s="7" t="n">
        <v>7</v>
      </c>
      <c r="H1175" s="6" t="n">
        <v>59.959</v>
      </c>
      <c r="I1175" s="6" t="n">
        <v>-4197.13</v>
      </c>
      <c r="J1175" s="6" t="n">
        <v>-106.47</v>
      </c>
      <c r="K1175" s="6" t="n">
        <v>-6.66</v>
      </c>
      <c r="L1175" s="6" t="n">
        <v>-0</v>
      </c>
      <c r="M1175" s="6" t="s">
        <f>=I1175+J1175+K1175+L1175</f>
      </c>
      <c r="N1175" s="16"/>
      <c r="O1175" s="16" t="s">
        <v>364</v>
      </c>
    </row>
    <row collapsed="false" customFormat="false" customHeight="false" hidden="false" ht="12.1" outlineLevel="0" r="1176">
      <c r="A1176" s="20" t="n">
        <v>46140.979988426</v>
      </c>
      <c r="B1176" s="16" t="s">
        <v>86</v>
      </c>
      <c r="C1176" s="16" t="s">
        <v>444</v>
      </c>
      <c r="D1176" s="16" t="s">
        <v>240</v>
      </c>
      <c r="E1176" s="16" t="s">
        <v>82</v>
      </c>
      <c r="F1176" s="16" t="s">
        <v>20</v>
      </c>
      <c r="G1176" s="7" t="n">
        <v>5</v>
      </c>
      <c r="H1176" s="6" t="n">
        <v>59.959</v>
      </c>
      <c r="I1176" s="6" t="n">
        <v>-2997.95</v>
      </c>
      <c r="J1176" s="6" t="n">
        <v>-76.05</v>
      </c>
      <c r="K1176" s="6" t="n">
        <v>-4.76</v>
      </c>
      <c r="L1176" s="6" t="n">
        <v>-0</v>
      </c>
      <c r="M1176" s="6" t="s">
        <f>=I1176+J1176+K1176+L1176</f>
      </c>
      <c r="N1176" s="16"/>
      <c r="O1176" s="16" t="s">
        <v>364</v>
      </c>
    </row>
    <row collapsed="false" customFormat="false" customHeight="false" hidden="false" ht="12.1" outlineLevel="0" r="1177">
      <c r="A1177" s="20" t="n">
        <v>46140.98125</v>
      </c>
      <c r="B1177" s="16" t="s">
        <v>86</v>
      </c>
      <c r="C1177" s="16" t="s">
        <v>444</v>
      </c>
      <c r="D1177" s="16" t="s">
        <v>240</v>
      </c>
      <c r="E1177" s="16" t="s">
        <v>82</v>
      </c>
      <c r="F1177" s="16" t="s">
        <v>20</v>
      </c>
      <c r="G1177" s="7" t="n">
        <v>1</v>
      </c>
      <c r="H1177" s="6" t="n">
        <v>59.987</v>
      </c>
      <c r="I1177" s="6" t="n">
        <v>-599.87</v>
      </c>
      <c r="J1177" s="6" t="n">
        <v>-15.21</v>
      </c>
      <c r="K1177" s="6" t="n">
        <v>-0.95</v>
      </c>
      <c r="L1177" s="6" t="n">
        <v>-0</v>
      </c>
      <c r="M1177" s="6" t="s">
        <f>=I1177+J1177+K1177+L1177</f>
      </c>
      <c r="N1177" s="16"/>
      <c r="O1177" s="16" t="s">
        <v>364</v>
      </c>
    </row>
    <row collapsed="false" customFormat="false" customHeight="false" hidden="false" ht="12.1" outlineLevel="0" r="1178">
      <c r="A1178" s="20" t="n">
        <v>46140.982280093</v>
      </c>
      <c r="B1178" s="16" t="s">
        <v>263</v>
      </c>
      <c r="C1178" s="16" t="s">
        <v>393</v>
      </c>
      <c r="D1178" s="16" t="s">
        <v>240</v>
      </c>
      <c r="E1178" s="16" t="s">
        <v>62</v>
      </c>
      <c r="F1178" s="16" t="s">
        <v>20</v>
      </c>
      <c r="G1178" s="7" t="n">
        <v>50</v>
      </c>
      <c r="H1178" s="6" t="n">
        <v>1.9782</v>
      </c>
      <c r="I1178" s="6" t="n">
        <v>-98.91</v>
      </c>
      <c r="J1178" s="6" t="n">
        <v>-0</v>
      </c>
      <c r="K1178" s="6" t="n">
        <v>-0</v>
      </c>
      <c r="L1178" s="6" t="n">
        <v>-0</v>
      </c>
      <c r="M1178" s="6" t="s">
        <f>=I1178+J1178+K1178+L1178</f>
      </c>
      <c r="N1178" s="16"/>
      <c r="O1178" s="16" t="s">
        <v>364</v>
      </c>
    </row>
    <row collapsed="false" customFormat="false" customHeight="false" hidden="false" ht="12.1" outlineLevel="0" r="1179">
      <c r="A1179" s="21" t="n">
        <v>46141.020636574</v>
      </c>
      <c r="B1179" s="22" t="s">
        <v>377</v>
      </c>
      <c r="C1179" s="22" t="s">
        <v>528</v>
      </c>
      <c r="D1179" s="22" t="s">
        <v>377</v>
      </c>
      <c r="E1179" s="22" t="s">
        <v>377</v>
      </c>
      <c r="F1179" s="22" t="s">
        <v>20</v>
      </c>
      <c r="G1179" s="23" t="n">
        <v>1</v>
      </c>
      <c r="H1179" s="24" t="n">
        <v>82.46</v>
      </c>
      <c r="I1179" s="24" t="n">
        <v>82.46</v>
      </c>
      <c r="J1179" s="24" t="n">
        <v>0</v>
      </c>
      <c r="K1179" s="24" t="n">
        <v>-0</v>
      </c>
      <c r="L1179" s="24" t="n">
        <v>-0</v>
      </c>
      <c r="M1179" s="6" t="s">
        <f>=I1179+J1179+K1179+L1179</f>
      </c>
      <c r="N1179" s="22"/>
      <c r="O1179" s="22" t="s">
        <v>364</v>
      </c>
    </row>
    <row collapsed="false" customFormat="false" customHeight="false" hidden="false" ht="12.1" outlineLevel="0" r="1180">
      <c r="A1180" s="21" t="n">
        <v>46141.474976852</v>
      </c>
      <c r="B1180" s="22" t="s">
        <v>363</v>
      </c>
      <c r="C1180" s="22" t="s">
        <v>165</v>
      </c>
      <c r="D1180" s="22" t="s">
        <v>363</v>
      </c>
      <c r="E1180" s="22" t="s">
        <v>363</v>
      </c>
      <c r="F1180" s="22" t="s">
        <v>20</v>
      </c>
      <c r="G1180" s="23" t="n">
        <v>1</v>
      </c>
      <c r="H1180" s="24" t="n">
        <v>200</v>
      </c>
      <c r="I1180" s="24" t="n">
        <v>200</v>
      </c>
      <c r="J1180" s="24" t="n">
        <v>0</v>
      </c>
      <c r="K1180" s="24" t="n">
        <v>-0</v>
      </c>
      <c r="L1180" s="24" t="n">
        <v>-0</v>
      </c>
      <c r="M1180" s="6" t="s">
        <f>=I1180+J1180+K1180+L1180</f>
      </c>
      <c r="N1180" s="22"/>
      <c r="O1180" s="22" t="s">
        <v>471</v>
      </c>
    </row>
    <row collapsed="false" customFormat="false" customHeight="false" hidden="false" ht="12.1" outlineLevel="0" r="1181">
      <c r="A1181" s="20" t="n">
        <v>46141.531597222</v>
      </c>
      <c r="B1181" s="16" t="s">
        <v>69</v>
      </c>
      <c r="C1181" s="16" t="s">
        <v>472</v>
      </c>
      <c r="D1181" s="16" t="s">
        <v>240</v>
      </c>
      <c r="E1181" s="16" t="s">
        <v>62</v>
      </c>
      <c r="F1181" s="16" t="s">
        <v>20</v>
      </c>
      <c r="G1181" s="7" t="n">
        <v>177</v>
      </c>
      <c r="H1181" s="6" t="n">
        <v>1.2071</v>
      </c>
      <c r="I1181" s="6" t="n">
        <v>-213.66</v>
      </c>
      <c r="J1181" s="6" t="n">
        <v>-0</v>
      </c>
      <c r="K1181" s="6" t="n">
        <v>-0</v>
      </c>
      <c r="L1181" s="6" t="n">
        <v>-0</v>
      </c>
      <c r="M1181" s="6" t="s">
        <f>=I1181+J1181+K1181+L1181</f>
      </c>
      <c r="N1181" s="16"/>
      <c r="O1181" s="16" t="s">
        <v>471</v>
      </c>
    </row>
    <row collapsed="false" customFormat="false" customHeight="false" hidden="false" ht="12.1" outlineLevel="0" r="1182">
      <c r="A1182" s="20" t="n">
        <v>46141.602800926</v>
      </c>
      <c r="B1182" s="16" t="s">
        <v>69</v>
      </c>
      <c r="C1182" s="16" t="s">
        <v>472</v>
      </c>
      <c r="D1182" s="16" t="s">
        <v>240</v>
      </c>
      <c r="E1182" s="16" t="s">
        <v>62</v>
      </c>
      <c r="F1182" s="16" t="s">
        <v>20</v>
      </c>
      <c r="G1182" s="7" t="n">
        <v>2</v>
      </c>
      <c r="H1182" s="6" t="n">
        <v>1.2072</v>
      </c>
      <c r="I1182" s="6" t="n">
        <v>-2.41</v>
      </c>
      <c r="J1182" s="6" t="n">
        <v>-0</v>
      </c>
      <c r="K1182" s="6" t="n">
        <v>-0</v>
      </c>
      <c r="L1182" s="6" t="n">
        <v>-0</v>
      </c>
      <c r="M1182" s="6" t="s">
        <f>=I1182+J1182+K1182+L1182</f>
      </c>
      <c r="N1182" s="16"/>
      <c r="O1182" s="16" t="s">
        <v>471</v>
      </c>
    </row>
    <row collapsed="false" customFormat="false" customHeight="false" hidden="false" ht="12.1" outlineLevel="0" r="1183">
      <c r="A1183" s="20" t="n">
        <v>46141.689502315</v>
      </c>
      <c r="B1183" s="16" t="s">
        <v>69</v>
      </c>
      <c r="C1183" s="16" t="s">
        <v>472</v>
      </c>
      <c r="D1183" s="16" t="s">
        <v>240</v>
      </c>
      <c r="E1183" s="16" t="s">
        <v>62</v>
      </c>
      <c r="F1183" s="16" t="s">
        <v>20</v>
      </c>
      <c r="G1183" s="7" t="n">
        <v>18</v>
      </c>
      <c r="H1183" s="6" t="n">
        <v>1.2075</v>
      </c>
      <c r="I1183" s="6" t="n">
        <v>-21.74</v>
      </c>
      <c r="J1183" s="6" t="n">
        <v>-0</v>
      </c>
      <c r="K1183" s="6" t="n">
        <v>-0</v>
      </c>
      <c r="L1183" s="6" t="n">
        <v>-0</v>
      </c>
      <c r="M1183" s="6" t="s">
        <f>=I1183+J1183+K1183+L1183</f>
      </c>
      <c r="N1183" s="16"/>
      <c r="O1183" s="16" t="s">
        <v>471</v>
      </c>
    </row>
    <row collapsed="false" customFormat="false" customHeight="false" hidden="false" ht="12.1" outlineLevel="0" r="1184">
      <c r="A1184" s="20" t="n">
        <v>46141.768391204</v>
      </c>
      <c r="B1184" s="16" t="s">
        <v>69</v>
      </c>
      <c r="C1184" s="16" t="s">
        <v>472</v>
      </c>
      <c r="D1184" s="16" t="s">
        <v>240</v>
      </c>
      <c r="E1184" s="16" t="s">
        <v>62</v>
      </c>
      <c r="F1184" s="16" t="s">
        <v>20</v>
      </c>
      <c r="G1184" s="7" t="n">
        <v>3</v>
      </c>
      <c r="H1184" s="6" t="n">
        <v>1.207</v>
      </c>
      <c r="I1184" s="6" t="n">
        <v>-3.62</v>
      </c>
      <c r="J1184" s="6" t="n">
        <v>-0</v>
      </c>
      <c r="K1184" s="6" t="n">
        <v>-0</v>
      </c>
      <c r="L1184" s="6" t="n">
        <v>-0</v>
      </c>
      <c r="M1184" s="6" t="s">
        <f>=I1184+J1184+K1184+L1184</f>
      </c>
      <c r="N1184" s="16"/>
      <c r="O1184" s="16" t="s">
        <v>471</v>
      </c>
    </row>
    <row collapsed="false" customFormat="false" customHeight="false" hidden="false" ht="12.1" outlineLevel="0" r="1185">
      <c r="A1185" s="29" t="n">
        <v>46142.441122685</v>
      </c>
      <c r="B1185" s="30" t="s">
        <v>263</v>
      </c>
      <c r="C1185" s="30" t="s">
        <v>393</v>
      </c>
      <c r="D1185" s="30" t="s">
        <v>241</v>
      </c>
      <c r="E1185" s="30" t="s">
        <v>62</v>
      </c>
      <c r="F1185" s="30" t="s">
        <v>20</v>
      </c>
      <c r="G1185" s="31" t="n">
        <v>-12</v>
      </c>
      <c r="H1185" s="32" t="n">
        <v>1.982</v>
      </c>
      <c r="I1185" s="32" t="n">
        <v>23.78</v>
      </c>
      <c r="J1185" s="32" t="n">
        <v>0</v>
      </c>
      <c r="K1185" s="32" t="n">
        <v>-0</v>
      </c>
      <c r="L1185" s="32" t="n">
        <v>-0</v>
      </c>
      <c r="M1185" s="6" t="s">
        <f>=I1185+J1185+K1185+L1185</f>
      </c>
      <c r="N1185" s="30"/>
      <c r="O1185" s="30" t="s">
        <v>364</v>
      </c>
    </row>
    <row collapsed="false" customFormat="false" customHeight="false" hidden="false" ht="12.1" outlineLevel="0" r="1186">
      <c r="A1186" s="20" t="n">
        <v>46142.598159722</v>
      </c>
      <c r="B1186" s="16" t="s">
        <v>69</v>
      </c>
      <c r="C1186" s="16" t="s">
        <v>472</v>
      </c>
      <c r="D1186" s="16" t="s">
        <v>240</v>
      </c>
      <c r="E1186" s="16" t="s">
        <v>62</v>
      </c>
      <c r="F1186" s="16" t="s">
        <v>20</v>
      </c>
      <c r="G1186" s="7" t="n">
        <v>1</v>
      </c>
      <c r="H1186" s="6" t="n">
        <v>1.2089</v>
      </c>
      <c r="I1186" s="6" t="n">
        <v>-1.21</v>
      </c>
      <c r="J1186" s="6" t="n">
        <v>-0</v>
      </c>
      <c r="K1186" s="6" t="n">
        <v>-0</v>
      </c>
      <c r="L1186" s="6" t="n">
        <v>-0</v>
      </c>
      <c r="M1186" s="6" t="s">
        <f>=I1186+J1186+K1186+L1186</f>
      </c>
      <c r="N1186" s="16"/>
      <c r="O1186" s="16" t="s">
        <v>471</v>
      </c>
    </row>
    <row collapsed="false" customFormat="false" customHeight="false" hidden="false" ht="12.1" outlineLevel="0" r="1187">
      <c r="A1187" s="20" t="n">
        <v>46143.541956019</v>
      </c>
      <c r="B1187" s="16" t="s">
        <v>69</v>
      </c>
      <c r="C1187" s="16" t="s">
        <v>472</v>
      </c>
      <c r="D1187" s="16" t="s">
        <v>240</v>
      </c>
      <c r="E1187" s="16" t="s">
        <v>62</v>
      </c>
      <c r="F1187" s="16" t="s">
        <v>20</v>
      </c>
      <c r="G1187" s="7" t="n">
        <v>10</v>
      </c>
      <c r="H1187" s="6" t="n">
        <v>1.2097</v>
      </c>
      <c r="I1187" s="6" t="n">
        <v>-12.1</v>
      </c>
      <c r="J1187" s="6" t="n">
        <v>-0</v>
      </c>
      <c r="K1187" s="6" t="n">
        <v>-0</v>
      </c>
      <c r="L1187" s="6" t="n">
        <v>-0</v>
      </c>
      <c r="M1187" s="6" t="s">
        <f>=I1187+J1187+K1187+L1187</f>
      </c>
      <c r="N1187" s="16"/>
      <c r="O1187" s="16" t="s">
        <v>471</v>
      </c>
    </row>
    <row collapsed="false" customFormat="false" customHeight="false" hidden="false" ht="12.1" outlineLevel="0" r="1188">
      <c r="A1188" s="21" t="n">
        <v>46143.563541667</v>
      </c>
      <c r="B1188" s="22" t="s">
        <v>363</v>
      </c>
      <c r="C1188" s="22" t="s">
        <v>165</v>
      </c>
      <c r="D1188" s="22" t="s">
        <v>363</v>
      </c>
      <c r="E1188" s="22" t="s">
        <v>363</v>
      </c>
      <c r="F1188" s="22" t="s">
        <v>20</v>
      </c>
      <c r="G1188" s="23" t="n">
        <v>1</v>
      </c>
      <c r="H1188" s="24" t="n">
        <v>118.46</v>
      </c>
      <c r="I1188" s="24" t="n">
        <v>118.46</v>
      </c>
      <c r="J1188" s="24" t="n">
        <v>0</v>
      </c>
      <c r="K1188" s="24" t="n">
        <v>-0</v>
      </c>
      <c r="L1188" s="24" t="n">
        <v>-0</v>
      </c>
      <c r="M1188" s="6" t="s">
        <f>=I1188+J1188+K1188+L1188</f>
      </c>
      <c r="N1188" s="22"/>
      <c r="O1188" s="22" t="s">
        <v>508</v>
      </c>
    </row>
    <row collapsed="false" customFormat="false" customHeight="false" hidden="false" ht="12.1" outlineLevel="0" r="1189">
      <c r="A1189" s="20" t="n">
        <v>46143.56369213</v>
      </c>
      <c r="B1189" s="16" t="s">
        <v>27</v>
      </c>
      <c r="C1189" s="16" t="s">
        <v>431</v>
      </c>
      <c r="D1189" s="16" t="s">
        <v>240</v>
      </c>
      <c r="E1189" s="16" t="s">
        <v>18</v>
      </c>
      <c r="F1189" s="16" t="s">
        <v>20</v>
      </c>
      <c r="G1189" s="7" t="n">
        <v>1</v>
      </c>
      <c r="H1189" s="6" t="n">
        <v>101.3</v>
      </c>
      <c r="I1189" s="6" t="n">
        <v>-101.3</v>
      </c>
      <c r="J1189" s="6" t="n">
        <v>-0</v>
      </c>
      <c r="K1189" s="6" t="n">
        <v>-0.05</v>
      </c>
      <c r="L1189" s="6" t="n">
        <v>-0</v>
      </c>
      <c r="M1189" s="6" t="s">
        <f>=I1189+J1189+K1189+L1189</f>
      </c>
      <c r="N1189" s="16"/>
      <c r="O1189" s="16" t="s">
        <v>508</v>
      </c>
    </row>
    <row collapsed="false" customFormat="false" customHeight="false" hidden="false" ht="12.1" outlineLevel="0" r="1190">
      <c r="A1190" s="21" t="n">
        <v>46146</v>
      </c>
      <c r="B1190" s="22" t="s">
        <v>363</v>
      </c>
      <c r="C1190" s="22" t="s">
        <v>124</v>
      </c>
      <c r="D1190" s="22" t="s">
        <v>363</v>
      </c>
      <c r="E1190" s="22" t="s">
        <v>363</v>
      </c>
      <c r="F1190" s="22" t="s">
        <v>20</v>
      </c>
      <c r="G1190" s="23" t="n">
        <v>1</v>
      </c>
      <c r="H1190" s="24" t="n">
        <v>350</v>
      </c>
      <c r="I1190" s="24" t="n">
        <v>350</v>
      </c>
      <c r="J1190" s="24" t="n">
        <v>0</v>
      </c>
      <c r="K1190" s="24" t="n">
        <v>-0</v>
      </c>
      <c r="L1190" s="24" t="n">
        <v>-0</v>
      </c>
      <c r="M1190" s="6" t="s">
        <f>=I1190+J1190+K1190+L1190</f>
      </c>
      <c r="N1190" s="22"/>
      <c r="O1190" s="22" t="s">
        <v>467</v>
      </c>
    </row>
    <row collapsed="false" customFormat="false" customHeight="false" hidden="false" ht="12.1" outlineLevel="0" r="1191">
      <c r="A1191" s="20" t="n">
        <v>46146.796134259</v>
      </c>
      <c r="B1191" s="16" t="s">
        <v>17</v>
      </c>
      <c r="C1191" s="16" t="s">
        <v>366</v>
      </c>
      <c r="D1191" s="16" t="s">
        <v>240</v>
      </c>
      <c r="E1191" s="16" t="s">
        <v>18</v>
      </c>
      <c r="F1191" s="16" t="s">
        <v>20</v>
      </c>
      <c r="G1191" s="7" t="n">
        <v>1</v>
      </c>
      <c r="H1191" s="6" t="n">
        <v>320.08</v>
      </c>
      <c r="I1191" s="6" t="n">
        <v>-320.08</v>
      </c>
      <c r="J1191" s="6" t="n">
        <v>-0</v>
      </c>
      <c r="K1191" s="6" t="n">
        <v>-0.19</v>
      </c>
      <c r="L1191" s="6" t="n">
        <v>-0.1</v>
      </c>
      <c r="M1191" s="6" t="s">
        <f>=I1191+J1191+K1191+L1191</f>
      </c>
      <c r="N1191" s="16"/>
      <c r="O1191" s="16" t="s">
        <v>467</v>
      </c>
    </row>
    <row collapsed="false" customFormat="false" customHeight="false" hidden="false" ht="12.1" outlineLevel="0" r="1192">
      <c r="A1192" s="33" t="n">
        <v>46147.81712963</v>
      </c>
      <c r="B1192" s="34" t="s">
        <v>425</v>
      </c>
      <c r="C1192" s="34" t="s">
        <v>529</v>
      </c>
      <c r="D1192" s="34" t="s">
        <v>425</v>
      </c>
      <c r="E1192" s="34" t="s">
        <v>425</v>
      </c>
      <c r="F1192" s="34" t="s">
        <v>20</v>
      </c>
      <c r="G1192" s="35" t="n">
        <v>1</v>
      </c>
      <c r="H1192" s="36" t="n">
        <v>-0.02</v>
      </c>
      <c r="I1192" s="36" t="n">
        <v>-0.02</v>
      </c>
      <c r="J1192" s="36" t="n">
        <v>0</v>
      </c>
      <c r="K1192" s="36" t="n">
        <v>-0</v>
      </c>
      <c r="L1192" s="36" t="n">
        <v>-0</v>
      </c>
      <c r="M1192" s="6" t="s">
        <f>=I1192+J1192+K1192+L1192</f>
      </c>
      <c r="N1192" s="34"/>
      <c r="O1192" s="34" t="s">
        <v>508</v>
      </c>
    </row>
    <row collapsed="false" customFormat="false" customHeight="false" hidden="false" ht="12.1" outlineLevel="0" r="1193">
      <c r="A1193" s="21" t="n">
        <v>46147.887222222</v>
      </c>
      <c r="B1193" s="22" t="s">
        <v>363</v>
      </c>
      <c r="C1193" s="22" t="s">
        <v>144</v>
      </c>
      <c r="D1193" s="22" t="s">
        <v>363</v>
      </c>
      <c r="E1193" s="22" t="s">
        <v>363</v>
      </c>
      <c r="F1193" s="22" t="s">
        <v>20</v>
      </c>
      <c r="G1193" s="23" t="n">
        <v>1</v>
      </c>
      <c r="H1193" s="24" t="n">
        <v>1</v>
      </c>
      <c r="I1193" s="24" t="n">
        <v>822.97</v>
      </c>
      <c r="J1193" s="24" t="n">
        <v>0</v>
      </c>
      <c r="K1193" s="24" t="n">
        <v>-0</v>
      </c>
      <c r="L1193" s="24" t="n">
        <v>-0</v>
      </c>
      <c r="M1193" s="6" t="s">
        <f>=I1193+J1193+K1193+L1193</f>
      </c>
      <c r="N1193" s="22"/>
      <c r="O1193" s="22" t="s">
        <v>424</v>
      </c>
    </row>
    <row collapsed="false" customFormat="false" customHeight="false" hidden="false" ht="12.1" outlineLevel="0" r="1194">
      <c r="A1194" s="20" t="n">
        <v>46147.887407407</v>
      </c>
      <c r="B1194" s="16" t="s">
        <v>47</v>
      </c>
      <c r="C1194" s="16" t="s">
        <v>410</v>
      </c>
      <c r="D1194" s="16" t="s">
        <v>240</v>
      </c>
      <c r="E1194" s="16" t="s">
        <v>18</v>
      </c>
      <c r="F1194" s="16" t="s">
        <v>20</v>
      </c>
      <c r="G1194" s="7" t="n">
        <v>2</v>
      </c>
      <c r="H1194" s="6" t="n">
        <v>309.1</v>
      </c>
      <c r="I1194" s="6" t="n">
        <v>-618.2</v>
      </c>
      <c r="J1194" s="6" t="n">
        <v>-0</v>
      </c>
      <c r="K1194" s="6" t="n">
        <v>-0</v>
      </c>
      <c r="L1194" s="6" t="n">
        <v>-0</v>
      </c>
      <c r="M1194" s="6" t="s">
        <f>=I1194+J1194+K1194+L1194</f>
      </c>
      <c r="N1194" s="16"/>
      <c r="O1194" s="16" t="s">
        <v>424</v>
      </c>
    </row>
    <row collapsed="false" customFormat="false" customHeight="false" hidden="false" ht="12.1" outlineLevel="0" r="1195">
      <c r="A1195" s="21" t="n">
        <v>46147.895243056</v>
      </c>
      <c r="B1195" s="22" t="s">
        <v>363</v>
      </c>
      <c r="C1195" s="22" t="s">
        <v>144</v>
      </c>
      <c r="D1195" s="22" t="s">
        <v>363</v>
      </c>
      <c r="E1195" s="22" t="s">
        <v>363</v>
      </c>
      <c r="F1195" s="22" t="s">
        <v>20</v>
      </c>
      <c r="G1195" s="23" t="n">
        <v>1</v>
      </c>
      <c r="H1195" s="24" t="n">
        <v>1</v>
      </c>
      <c r="I1195" s="24" t="n">
        <v>80</v>
      </c>
      <c r="J1195" s="24" t="n">
        <v>0</v>
      </c>
      <c r="K1195" s="24" t="n">
        <v>-0</v>
      </c>
      <c r="L1195" s="24" t="n">
        <v>-0</v>
      </c>
      <c r="M1195" s="6" t="s">
        <f>=I1195+J1195+K1195+L1195</f>
      </c>
      <c r="N1195" s="22"/>
      <c r="O1195" s="22" t="s">
        <v>424</v>
      </c>
    </row>
    <row collapsed="false" customFormat="false" customHeight="false" hidden="false" ht="12.1" outlineLevel="0" r="1196">
      <c r="A1196" s="20" t="n">
        <v>46147.896099537</v>
      </c>
      <c r="B1196" s="16" t="s">
        <v>47</v>
      </c>
      <c r="C1196" s="16" t="s">
        <v>410</v>
      </c>
      <c r="D1196" s="16" t="s">
        <v>240</v>
      </c>
      <c r="E1196" s="16" t="s">
        <v>18</v>
      </c>
      <c r="F1196" s="16" t="s">
        <v>20</v>
      </c>
      <c r="G1196" s="7" t="n">
        <v>1</v>
      </c>
      <c r="H1196" s="6" t="n">
        <v>309.38</v>
      </c>
      <c r="I1196" s="6" t="n">
        <v>-309.38</v>
      </c>
      <c r="J1196" s="6" t="n">
        <v>-0</v>
      </c>
      <c r="K1196" s="6" t="n">
        <v>-0</v>
      </c>
      <c r="L1196" s="6" t="n">
        <v>-0</v>
      </c>
      <c r="M1196" s="6" t="s">
        <f>=I1196+J1196+K1196+L1196</f>
      </c>
      <c r="N1196" s="16"/>
      <c r="O1196" s="16" t="s">
        <v>424</v>
      </c>
    </row>
    <row collapsed="false" customFormat="false" customHeight="false" hidden="false" ht="12.1" outlineLevel="0" r="1197">
      <c r="A1197" s="21" t="n">
        <v>46150</v>
      </c>
      <c r="B1197" s="22" t="s">
        <v>363</v>
      </c>
      <c r="C1197" s="22" t="s">
        <v>124</v>
      </c>
      <c r="D1197" s="22" t="s">
        <v>363</v>
      </c>
      <c r="E1197" s="22" t="s">
        <v>363</v>
      </c>
      <c r="F1197" s="22" t="s">
        <v>20</v>
      </c>
      <c r="G1197" s="23" t="n">
        <v>1</v>
      </c>
      <c r="H1197" s="24" t="n">
        <v>606</v>
      </c>
      <c r="I1197" s="24" t="n">
        <v>606</v>
      </c>
      <c r="J1197" s="24" t="n">
        <v>0</v>
      </c>
      <c r="K1197" s="24" t="n">
        <v>-0</v>
      </c>
      <c r="L1197" s="24" t="n">
        <v>-0</v>
      </c>
      <c r="M1197" s="6" t="s">
        <f>=I1197+J1197+K1197+L1197</f>
      </c>
      <c r="N1197" s="22"/>
      <c r="O1197" s="22" t="s">
        <v>467</v>
      </c>
    </row>
    <row collapsed="false" customFormat="false" customHeight="false" hidden="false" ht="12.1" outlineLevel="0" r="1198">
      <c r="A1198" s="20" t="n">
        <v>46150.930462963</v>
      </c>
      <c r="B1198" s="16" t="s">
        <v>17</v>
      </c>
      <c r="C1198" s="16" t="s">
        <v>366</v>
      </c>
      <c r="D1198" s="16" t="s">
        <v>240</v>
      </c>
      <c r="E1198" s="16" t="s">
        <v>18</v>
      </c>
      <c r="F1198" s="16" t="s">
        <v>20</v>
      </c>
      <c r="G1198" s="7" t="n">
        <v>1</v>
      </c>
      <c r="H1198" s="6" t="n">
        <v>321.47</v>
      </c>
      <c r="I1198" s="6" t="n">
        <v>-321.47</v>
      </c>
      <c r="J1198" s="6" t="n">
        <v>-0</v>
      </c>
      <c r="K1198" s="6" t="n">
        <v>-0.19</v>
      </c>
      <c r="L1198" s="6" t="n">
        <v>-0.1</v>
      </c>
      <c r="M1198" s="6" t="s">
        <f>=I1198+J1198+K1198+L1198</f>
      </c>
      <c r="N1198" s="16"/>
      <c r="O1198" s="16" t="s">
        <v>467</v>
      </c>
    </row>
    <row collapsed="false" customFormat="false" customHeight="false" hidden="false" ht="12.1" outlineLevel="0" r="1199">
      <c r="A1199" s="20" t="n">
        <v>46150.933171296</v>
      </c>
      <c r="B1199" s="16" t="s">
        <v>17</v>
      </c>
      <c r="C1199" s="16" t="s">
        <v>366</v>
      </c>
      <c r="D1199" s="16" t="s">
        <v>240</v>
      </c>
      <c r="E1199" s="16" t="s">
        <v>18</v>
      </c>
      <c r="F1199" s="16" t="s">
        <v>20</v>
      </c>
      <c r="G1199" s="7" t="n">
        <v>1</v>
      </c>
      <c r="H1199" s="6" t="n">
        <v>321.3</v>
      </c>
      <c r="I1199" s="6" t="n">
        <v>-321.3</v>
      </c>
      <c r="J1199" s="6" t="n">
        <v>-0</v>
      </c>
      <c r="K1199" s="6" t="n">
        <v>-0.2</v>
      </c>
      <c r="L1199" s="6" t="n">
        <v>-0</v>
      </c>
      <c r="M1199" s="6" t="s">
        <f>=I1199+J1199+K1199+L1199</f>
      </c>
      <c r="N1199" s="16"/>
      <c r="O1199" s="16" t="s">
        <v>467</v>
      </c>
    </row>
    <row collapsed="false" customFormat="false" customHeight="false" hidden="false" ht="12.1" outlineLevel="0" r="1200">
      <c r="A1200" s="21" t="n">
        <v>46152</v>
      </c>
      <c r="B1200" s="22" t="s">
        <v>363</v>
      </c>
      <c r="C1200" s="22" t="s">
        <v>124</v>
      </c>
      <c r="D1200" s="22" t="s">
        <v>363</v>
      </c>
      <c r="E1200" s="22" t="s">
        <v>363</v>
      </c>
      <c r="F1200" s="22" t="s">
        <v>20</v>
      </c>
      <c r="G1200" s="23" t="n">
        <v>1</v>
      </c>
      <c r="H1200" s="24" t="n">
        <v>282</v>
      </c>
      <c r="I1200" s="24" t="n">
        <v>282</v>
      </c>
      <c r="J1200" s="24" t="n">
        <v>0</v>
      </c>
      <c r="K1200" s="24" t="n">
        <v>-0</v>
      </c>
      <c r="L1200" s="24" t="n">
        <v>-0</v>
      </c>
      <c r="M1200" s="6" t="s">
        <f>=I1200+J1200+K1200+L1200</f>
      </c>
      <c r="N1200" s="22"/>
      <c r="O1200" s="22" t="s">
        <v>467</v>
      </c>
    </row>
    <row collapsed="false" customFormat="false" customHeight="false" hidden="false" ht="12.1" outlineLevel="0" r="1201">
      <c r="A1201" s="21" t="n">
        <v>46152.311215278</v>
      </c>
      <c r="B1201" s="22" t="s">
        <v>363</v>
      </c>
      <c r="C1201" s="22" t="s">
        <v>165</v>
      </c>
      <c r="D1201" s="22" t="s">
        <v>363</v>
      </c>
      <c r="E1201" s="22" t="s">
        <v>363</v>
      </c>
      <c r="F1201" s="22" t="s">
        <v>20</v>
      </c>
      <c r="G1201" s="23" t="n">
        <v>1</v>
      </c>
      <c r="H1201" s="24" t="n">
        <v>300</v>
      </c>
      <c r="I1201" s="24" t="n">
        <v>300</v>
      </c>
      <c r="J1201" s="24" t="n">
        <v>0</v>
      </c>
      <c r="K1201" s="24" t="n">
        <v>-0</v>
      </c>
      <c r="L1201" s="24" t="n">
        <v>-0</v>
      </c>
      <c r="M1201" s="6" t="s">
        <f>=I1201+J1201+K1201+L1201</f>
      </c>
      <c r="N1201" s="22"/>
      <c r="O1201" s="22" t="s">
        <v>471</v>
      </c>
    </row>
    <row collapsed="false" customFormat="false" customHeight="false" hidden="false" ht="12.1" outlineLevel="0" r="1202">
      <c r="A1202" s="21" t="n">
        <v>46152.311585648</v>
      </c>
      <c r="B1202" s="22" t="s">
        <v>363</v>
      </c>
      <c r="C1202" s="22" t="s">
        <v>165</v>
      </c>
      <c r="D1202" s="22" t="s">
        <v>363</v>
      </c>
      <c r="E1202" s="22" t="s">
        <v>363</v>
      </c>
      <c r="F1202" s="22" t="s">
        <v>20</v>
      </c>
      <c r="G1202" s="23" t="n">
        <v>1</v>
      </c>
      <c r="H1202" s="24" t="n">
        <v>500</v>
      </c>
      <c r="I1202" s="24" t="n">
        <v>500</v>
      </c>
      <c r="J1202" s="24" t="n">
        <v>0</v>
      </c>
      <c r="K1202" s="24" t="n">
        <v>-0</v>
      </c>
      <c r="L1202" s="24" t="n">
        <v>-0</v>
      </c>
      <c r="M1202" s="6" t="s">
        <f>=I1202+J1202+K1202+L1202</f>
      </c>
      <c r="N1202" s="22"/>
      <c r="O1202" s="22" t="s">
        <v>508</v>
      </c>
    </row>
    <row collapsed="false" customFormat="false" customHeight="false" hidden="false" ht="12.1" outlineLevel="0" r="1203">
      <c r="A1203" s="20" t="n">
        <v>46152.681956019</v>
      </c>
      <c r="B1203" s="16" t="s">
        <v>245</v>
      </c>
      <c r="C1203" s="16" t="s">
        <v>367</v>
      </c>
      <c r="D1203" s="16" t="s">
        <v>240</v>
      </c>
      <c r="E1203" s="16" t="s">
        <v>18</v>
      </c>
      <c r="F1203" s="16" t="s">
        <v>20</v>
      </c>
      <c r="G1203" s="7" t="n">
        <v>10</v>
      </c>
      <c r="H1203" s="6" t="n">
        <v>25.005</v>
      </c>
      <c r="I1203" s="6" t="n">
        <v>-250.05</v>
      </c>
      <c r="J1203" s="6" t="n">
        <v>-0</v>
      </c>
      <c r="K1203" s="6" t="n">
        <v>-0.12</v>
      </c>
      <c r="L1203" s="6" t="n">
        <v>-0</v>
      </c>
      <c r="M1203" s="6" t="s">
        <f>=I1203+J1203+K1203+L1203</f>
      </c>
      <c r="N1203" s="16"/>
      <c r="O1203" s="16" t="s">
        <v>508</v>
      </c>
    </row>
    <row collapsed="false" customFormat="false" customHeight="false" hidden="false" ht="12.1" outlineLevel="0" r="1204">
      <c r="A1204" s="21" t="n">
        <v>46153.338287037</v>
      </c>
      <c r="B1204" s="22" t="s">
        <v>363</v>
      </c>
      <c r="C1204" s="22" t="s">
        <v>165</v>
      </c>
      <c r="D1204" s="22" t="s">
        <v>363</v>
      </c>
      <c r="E1204" s="22" t="s">
        <v>363</v>
      </c>
      <c r="F1204" s="22" t="s">
        <v>20</v>
      </c>
      <c r="G1204" s="23" t="n">
        <v>1</v>
      </c>
      <c r="H1204" s="24" t="n">
        <v>400</v>
      </c>
      <c r="I1204" s="24" t="n">
        <v>400</v>
      </c>
      <c r="J1204" s="24" t="n">
        <v>0</v>
      </c>
      <c r="K1204" s="24" t="n">
        <v>-0</v>
      </c>
      <c r="L1204" s="24" t="n">
        <v>-0</v>
      </c>
      <c r="M1204" s="6" t="s">
        <f>=I1204+J1204+K1204+L1204</f>
      </c>
      <c r="N1204" s="22"/>
      <c r="O1204" s="22" t="s">
        <v>471</v>
      </c>
    </row>
    <row collapsed="false" customFormat="false" customHeight="false" hidden="false" ht="12.1" outlineLevel="0" r="1205">
      <c r="A1205" s="21" t="n">
        <v>46153.343865741</v>
      </c>
      <c r="B1205" s="22" t="s">
        <v>363</v>
      </c>
      <c r="C1205" s="22" t="s">
        <v>165</v>
      </c>
      <c r="D1205" s="22" t="s">
        <v>363</v>
      </c>
      <c r="E1205" s="22" t="s">
        <v>363</v>
      </c>
      <c r="F1205" s="22" t="s">
        <v>20</v>
      </c>
      <c r="G1205" s="23" t="n">
        <v>1</v>
      </c>
      <c r="H1205" s="24" t="n">
        <v>1300</v>
      </c>
      <c r="I1205" s="24" t="n">
        <v>1300</v>
      </c>
      <c r="J1205" s="24" t="n">
        <v>0</v>
      </c>
      <c r="K1205" s="24" t="n">
        <v>-0</v>
      </c>
      <c r="L1205" s="24" t="n">
        <v>-0</v>
      </c>
      <c r="M1205" s="6" t="s">
        <f>=I1205+J1205+K1205+L1205</f>
      </c>
      <c r="N1205" s="22"/>
      <c r="O1205" s="22" t="s">
        <v>508</v>
      </c>
    </row>
    <row collapsed="false" customFormat="false" customHeight="false" hidden="false" ht="12.1" outlineLevel="0" r="1206">
      <c r="A1206" s="20" t="n">
        <v>46153.346724537</v>
      </c>
      <c r="B1206" s="16" t="s">
        <v>244</v>
      </c>
      <c r="C1206" s="16" t="s">
        <v>365</v>
      </c>
      <c r="D1206" s="16" t="s">
        <v>240</v>
      </c>
      <c r="E1206" s="16" t="s">
        <v>18</v>
      </c>
      <c r="F1206" s="16" t="s">
        <v>20</v>
      </c>
      <c r="G1206" s="7" t="n">
        <v>10</v>
      </c>
      <c r="H1206" s="6" t="n">
        <v>119.51</v>
      </c>
      <c r="I1206" s="6" t="n">
        <v>-1195.1</v>
      </c>
      <c r="J1206" s="6" t="n">
        <v>-0</v>
      </c>
      <c r="K1206" s="6" t="n">
        <v>-0.59</v>
      </c>
      <c r="L1206" s="6" t="n">
        <v>-0</v>
      </c>
      <c r="M1206" s="6" t="s">
        <f>=I1206+J1206+K1206+L1206</f>
      </c>
      <c r="N1206" s="16"/>
      <c r="O1206" s="16" t="s">
        <v>508</v>
      </c>
    </row>
    <row collapsed="false" customFormat="false" customHeight="false" hidden="false" ht="12.1" outlineLevel="0" r="1207">
      <c r="A1207" s="20" t="n">
        <v>46153.355671296</v>
      </c>
      <c r="B1207" s="16" t="s">
        <v>27</v>
      </c>
      <c r="C1207" s="16" t="s">
        <v>431</v>
      </c>
      <c r="D1207" s="16" t="s">
        <v>240</v>
      </c>
      <c r="E1207" s="16" t="s">
        <v>18</v>
      </c>
      <c r="F1207" s="16" t="s">
        <v>20</v>
      </c>
      <c r="G1207" s="7" t="n">
        <v>3</v>
      </c>
      <c r="H1207" s="6" t="n">
        <v>107.26</v>
      </c>
      <c r="I1207" s="6" t="n">
        <v>-321.78</v>
      </c>
      <c r="J1207" s="6" t="n">
        <v>-0</v>
      </c>
      <c r="K1207" s="6" t="n">
        <v>-0.16</v>
      </c>
      <c r="L1207" s="6" t="n">
        <v>-0</v>
      </c>
      <c r="M1207" s="6" t="s">
        <f>=I1207+J1207+K1207+L1207</f>
      </c>
      <c r="N1207" s="16"/>
      <c r="O1207" s="16" t="s">
        <v>508</v>
      </c>
    </row>
    <row collapsed="false" customFormat="false" customHeight="false" hidden="false" ht="12.1" outlineLevel="0" r="1208">
      <c r="A1208" s="20" t="n">
        <v>46153.501516204</v>
      </c>
      <c r="B1208" s="16" t="s">
        <v>69</v>
      </c>
      <c r="C1208" s="16" t="s">
        <v>472</v>
      </c>
      <c r="D1208" s="16" t="s">
        <v>240</v>
      </c>
      <c r="E1208" s="16" t="s">
        <v>62</v>
      </c>
      <c r="F1208" s="16" t="s">
        <v>20</v>
      </c>
      <c r="G1208" s="7" t="n">
        <v>571</v>
      </c>
      <c r="H1208" s="6" t="n">
        <v>1.2126</v>
      </c>
      <c r="I1208" s="6" t="n">
        <v>-692.39</v>
      </c>
      <c r="J1208" s="6" t="n">
        <v>-0</v>
      </c>
      <c r="K1208" s="6" t="n">
        <v>-0</v>
      </c>
      <c r="L1208" s="6" t="n">
        <v>-0</v>
      </c>
      <c r="M1208" s="6" t="s">
        <f>=I1208+J1208+K1208+L1208</f>
      </c>
      <c r="N1208" s="16"/>
      <c r="O1208" s="16" t="s">
        <v>471</v>
      </c>
    </row>
    <row collapsed="false" customFormat="false" customHeight="false" hidden="false" ht="12.1" outlineLevel="0" r="1209">
      <c r="A1209" s="20" t="n">
        <v>46153.529826389</v>
      </c>
      <c r="B1209" s="16" t="s">
        <v>69</v>
      </c>
      <c r="C1209" s="16" t="s">
        <v>472</v>
      </c>
      <c r="D1209" s="16" t="s">
        <v>240</v>
      </c>
      <c r="E1209" s="16" t="s">
        <v>62</v>
      </c>
      <c r="F1209" s="16" t="s">
        <v>20</v>
      </c>
      <c r="G1209" s="7" t="n">
        <v>6</v>
      </c>
      <c r="H1209" s="6" t="n">
        <v>1.2126</v>
      </c>
      <c r="I1209" s="6" t="n">
        <v>-7.28</v>
      </c>
      <c r="J1209" s="6" t="n">
        <v>-0</v>
      </c>
      <c r="K1209" s="6" t="n">
        <v>-0</v>
      </c>
      <c r="L1209" s="6" t="n">
        <v>-0</v>
      </c>
      <c r="M1209" s="6" t="s">
        <f>=I1209+J1209+K1209+L1209</f>
      </c>
      <c r="N1209" s="16"/>
      <c r="O1209" s="16" t="s">
        <v>471</v>
      </c>
    </row>
    <row collapsed="false" customFormat="false" customHeight="false" hidden="false" ht="12.1" outlineLevel="0" r="1210">
      <c r="A1210" s="21" t="n">
        <v>46154</v>
      </c>
      <c r="B1210" s="22" t="s">
        <v>363</v>
      </c>
      <c r="C1210" s="22" t="s">
        <v>124</v>
      </c>
      <c r="D1210" s="22" t="s">
        <v>363</v>
      </c>
      <c r="E1210" s="22" t="s">
        <v>363</v>
      </c>
      <c r="F1210" s="22" t="s">
        <v>20</v>
      </c>
      <c r="G1210" s="23" t="n">
        <v>1</v>
      </c>
      <c r="H1210" s="24" t="n">
        <v>554.36</v>
      </c>
      <c r="I1210" s="24" t="n">
        <v>554.36</v>
      </c>
      <c r="J1210" s="24" t="n">
        <v>0</v>
      </c>
      <c r="K1210" s="24" t="n">
        <v>-0</v>
      </c>
      <c r="L1210" s="24" t="n">
        <v>-0</v>
      </c>
      <c r="M1210" s="6" t="s">
        <f>=I1210+J1210+K1210+L1210</f>
      </c>
      <c r="N1210" s="22"/>
      <c r="O1210" s="22" t="s">
        <v>467</v>
      </c>
    </row>
    <row collapsed="false" customFormat="false" customHeight="false" hidden="false" ht="12.1" outlineLevel="0" r="1211">
      <c r="A1211" s="20" t="n">
        <v>46154.753854167</v>
      </c>
      <c r="B1211" s="16" t="s">
        <v>17</v>
      </c>
      <c r="C1211" s="16" t="s">
        <v>366</v>
      </c>
      <c r="D1211" s="16" t="s">
        <v>240</v>
      </c>
      <c r="E1211" s="16" t="s">
        <v>18</v>
      </c>
      <c r="F1211" s="16" t="s">
        <v>20</v>
      </c>
      <c r="G1211" s="7" t="n">
        <v>2</v>
      </c>
      <c r="H1211" s="6" t="n">
        <v>325.84</v>
      </c>
      <c r="I1211" s="6" t="n">
        <v>-651.68</v>
      </c>
      <c r="J1211" s="6" t="n">
        <v>-0</v>
      </c>
      <c r="K1211" s="6" t="n">
        <v>-0.39</v>
      </c>
      <c r="L1211" s="6" t="n">
        <v>-0.19</v>
      </c>
      <c r="M1211" s="6" t="s">
        <f>=I1211+J1211+K1211+L1211</f>
      </c>
      <c r="N1211" s="16"/>
      <c r="O1211" s="16" t="s">
        <v>467</v>
      </c>
    </row>
    <row collapsed="false" customFormat="false" customHeight="false" hidden="false" ht="12.1" outlineLevel="0" r="1212">
      <c r="A1212" s="20" t="n">
        <v>46154.75431713</v>
      </c>
      <c r="B1212" s="16" t="s">
        <v>330</v>
      </c>
      <c r="C1212" s="16" t="s">
        <v>517</v>
      </c>
      <c r="D1212" s="16" t="s">
        <v>240</v>
      </c>
      <c r="E1212" s="16" t="s">
        <v>62</v>
      </c>
      <c r="F1212" s="16" t="s">
        <v>20</v>
      </c>
      <c r="G1212" s="7" t="n">
        <v>10</v>
      </c>
      <c r="H1212" s="6" t="n">
        <v>18.487</v>
      </c>
      <c r="I1212" s="6" t="n">
        <v>-184.87</v>
      </c>
      <c r="J1212" s="6" t="n">
        <v>-0</v>
      </c>
      <c r="K1212" s="6" t="n">
        <v>-0</v>
      </c>
      <c r="L1212" s="6" t="n">
        <v>-0.03</v>
      </c>
      <c r="M1212" s="6" t="s">
        <f>=I1212+J1212+K1212+L1212</f>
      </c>
      <c r="N1212" s="16"/>
      <c r="O1212" s="16" t="s">
        <v>467</v>
      </c>
    </row>
    <row collapsed="false" customFormat="false" customHeight="false" hidden="false" ht="12.1" outlineLevel="0" r="1213">
      <c r="A1213" s="33" t="n">
        <v>46154.817800926</v>
      </c>
      <c r="B1213" s="34" t="s">
        <v>425</v>
      </c>
      <c r="C1213" s="34" t="s">
        <v>530</v>
      </c>
      <c r="D1213" s="34" t="s">
        <v>425</v>
      </c>
      <c r="E1213" s="34" t="s">
        <v>425</v>
      </c>
      <c r="F1213" s="34" t="s">
        <v>20</v>
      </c>
      <c r="G1213" s="35" t="n">
        <v>1</v>
      </c>
      <c r="H1213" s="36" t="n">
        <v>-0.35</v>
      </c>
      <c r="I1213" s="36" t="n">
        <v>-0.35</v>
      </c>
      <c r="J1213" s="36" t="n">
        <v>0</v>
      </c>
      <c r="K1213" s="36" t="n">
        <v>-0</v>
      </c>
      <c r="L1213" s="36" t="n">
        <v>-0</v>
      </c>
      <c r="M1213" s="6" t="s">
        <f>=I1213+J1213+K1213+L1213</f>
      </c>
      <c r="N1213" s="34"/>
      <c r="O1213" s="34" t="s">
        <v>508</v>
      </c>
    </row>
    <row collapsed="false" customFormat="false" customHeight="false" hidden="false" ht="12.1" outlineLevel="0" r="1214">
      <c r="A1214" s="20" t="n">
        <v>46157.683136574</v>
      </c>
      <c r="B1214" s="16" t="s">
        <v>69</v>
      </c>
      <c r="C1214" s="16" t="s">
        <v>472</v>
      </c>
      <c r="D1214" s="16" t="s">
        <v>240</v>
      </c>
      <c r="E1214" s="16" t="s">
        <v>62</v>
      </c>
      <c r="F1214" s="16" t="s">
        <v>20</v>
      </c>
      <c r="G1214" s="7" t="n">
        <v>4</v>
      </c>
      <c r="H1214" s="6" t="n">
        <v>1.2151</v>
      </c>
      <c r="I1214" s="6" t="n">
        <v>-4.86</v>
      </c>
      <c r="J1214" s="6" t="n">
        <v>-0</v>
      </c>
      <c r="K1214" s="6" t="n">
        <v>-0</v>
      </c>
      <c r="L1214" s="6" t="n">
        <v>-0</v>
      </c>
      <c r="M1214" s="6" t="s">
        <f>=I1214+J1214+K1214+L1214</f>
      </c>
      <c r="N1214" s="16"/>
      <c r="O1214" s="16" t="s">
        <v>471</v>
      </c>
    </row>
    <row collapsed="false" customFormat="false" customHeight="false" hidden="false" ht="12.1" outlineLevel="0" r="1215">
      <c r="A1215" s="21" t="n">
        <v>46160.340069444</v>
      </c>
      <c r="B1215" s="22" t="s">
        <v>363</v>
      </c>
      <c r="C1215" s="22" t="s">
        <v>165</v>
      </c>
      <c r="D1215" s="22" t="s">
        <v>363</v>
      </c>
      <c r="E1215" s="22" t="s">
        <v>363</v>
      </c>
      <c r="F1215" s="22" t="s">
        <v>20</v>
      </c>
      <c r="G1215" s="23" t="n">
        <v>1</v>
      </c>
      <c r="H1215" s="24" t="n">
        <v>816</v>
      </c>
      <c r="I1215" s="24" t="n">
        <v>816</v>
      </c>
      <c r="J1215" s="24" t="n">
        <v>0</v>
      </c>
      <c r="K1215" s="24" t="n">
        <v>-0</v>
      </c>
      <c r="L1215" s="24" t="n">
        <v>-0</v>
      </c>
      <c r="M1215" s="6" t="s">
        <f>=I1215+J1215+K1215+L1215</f>
      </c>
      <c r="N1215" s="22"/>
      <c r="O1215" s="22" t="s">
        <v>508</v>
      </c>
    </row>
    <row collapsed="false" customFormat="false" customHeight="false" hidden="false" ht="12.1" outlineLevel="0" r="1216">
      <c r="A1216" s="20" t="n">
        <v>46160.341238426</v>
      </c>
      <c r="B1216" s="16" t="s">
        <v>27</v>
      </c>
      <c r="C1216" s="16" t="s">
        <v>431</v>
      </c>
      <c r="D1216" s="16" t="s">
        <v>240</v>
      </c>
      <c r="E1216" s="16" t="s">
        <v>18</v>
      </c>
      <c r="F1216" s="16" t="s">
        <v>20</v>
      </c>
      <c r="G1216" s="7" t="n">
        <v>7</v>
      </c>
      <c r="H1216" s="6" t="n">
        <v>108.32</v>
      </c>
      <c r="I1216" s="6" t="n">
        <v>-758.24</v>
      </c>
      <c r="J1216" s="6" t="n">
        <v>-0</v>
      </c>
      <c r="K1216" s="6" t="n">
        <v>-0.37</v>
      </c>
      <c r="L1216" s="6" t="n">
        <v>-0</v>
      </c>
      <c r="M1216" s="6" t="s">
        <f>=I1216+J1216+K1216+L1216</f>
      </c>
      <c r="N1216" s="16"/>
      <c r="O1216" s="16" t="s">
        <v>508</v>
      </c>
    </row>
    <row collapsed="false" customFormat="false" customHeight="false" hidden="false" ht="12.1" outlineLevel="0" r="1217">
      <c r="A1217" s="21" t="n">
        <v>46161.500381944</v>
      </c>
      <c r="B1217" s="22" t="s">
        <v>377</v>
      </c>
      <c r="C1217" s="22" t="s">
        <v>531</v>
      </c>
      <c r="D1217" s="22" t="s">
        <v>377</v>
      </c>
      <c r="E1217" s="22" t="s">
        <v>377</v>
      </c>
      <c r="F1217" s="22" t="s">
        <v>20</v>
      </c>
      <c r="G1217" s="23" t="n">
        <v>1</v>
      </c>
      <c r="H1217" s="24" t="n">
        <v>150</v>
      </c>
      <c r="I1217" s="24" t="n">
        <v>150</v>
      </c>
      <c r="J1217" s="24" t="n">
        <v>0</v>
      </c>
      <c r="K1217" s="24" t="n">
        <v>-0</v>
      </c>
      <c r="L1217" s="24" t="n">
        <v>-0</v>
      </c>
      <c r="M1217" s="6" t="s">
        <f>=I1217+J1217+K1217+L1217</f>
      </c>
      <c r="N1217" s="22"/>
      <c r="O1217" s="22" t="s">
        <v>508</v>
      </c>
    </row>
    <row collapsed="false" customFormat="false" customHeight="false" hidden="false" ht="12.1" outlineLevel="0" r="1218">
      <c r="A1218" s="33" t="n">
        <v>46161.815405093</v>
      </c>
      <c r="B1218" s="34" t="s">
        <v>425</v>
      </c>
      <c r="C1218" s="34" t="s">
        <v>532</v>
      </c>
      <c r="D1218" s="34" t="s">
        <v>425</v>
      </c>
      <c r="E1218" s="34" t="s">
        <v>425</v>
      </c>
      <c r="F1218" s="34" t="s">
        <v>20</v>
      </c>
      <c r="G1218" s="35" t="n">
        <v>1</v>
      </c>
      <c r="H1218" s="36" t="n">
        <v>-0.15</v>
      </c>
      <c r="I1218" s="36" t="n">
        <v>-0.15</v>
      </c>
      <c r="J1218" s="36" t="n">
        <v>0</v>
      </c>
      <c r="K1218" s="36" t="n">
        <v>-0</v>
      </c>
      <c r="L1218" s="36" t="n">
        <v>-0</v>
      </c>
      <c r="M1218" s="6" t="s">
        <f>=I1218+J1218+K1218+L1218</f>
      </c>
      <c r="N1218" s="34"/>
      <c r="O1218" s="34" t="s">
        <v>508</v>
      </c>
    </row>
    <row collapsed="false" customFormat="false" customHeight="false" hidden="false" ht="12.1" outlineLevel="0" r="1219">
      <c r="A1219" s="20" t="n">
        <v>46168.865081019</v>
      </c>
      <c r="B1219" s="16" t="s">
        <v>27</v>
      </c>
      <c r="C1219" s="16" t="s">
        <v>431</v>
      </c>
      <c r="D1219" s="16" t="s">
        <v>240</v>
      </c>
      <c r="E1219" s="16" t="s">
        <v>18</v>
      </c>
      <c r="F1219" s="16" t="s">
        <v>20</v>
      </c>
      <c r="G1219" s="7" t="n">
        <v>2</v>
      </c>
      <c r="H1219" s="6" t="n">
        <v>98.64</v>
      </c>
      <c r="I1219" s="6" t="n">
        <v>-197.28</v>
      </c>
      <c r="J1219" s="6" t="n">
        <v>-0</v>
      </c>
      <c r="K1219" s="6" t="n">
        <v>-0.1</v>
      </c>
      <c r="L1219" s="6" t="n">
        <v>-0</v>
      </c>
      <c r="M1219" s="6" t="s">
        <f>=I1219+J1219+K1219+L1219</f>
      </c>
      <c r="N1219" s="16"/>
      <c r="O1219" s="16" t="s">
        <v>508</v>
      </c>
    </row>
    <row collapsed="false" customFormat="false" customHeight="false" hidden="false" ht="12.1" outlineLevel="0" r="1220">
      <c r="A1220" s="21" t="n">
        <v>46168.921747685</v>
      </c>
      <c r="B1220" s="22" t="s">
        <v>363</v>
      </c>
      <c r="C1220" s="22" t="s">
        <v>165</v>
      </c>
      <c r="D1220" s="22" t="s">
        <v>363</v>
      </c>
      <c r="E1220" s="22" t="s">
        <v>363</v>
      </c>
      <c r="F1220" s="22" t="s">
        <v>20</v>
      </c>
      <c r="G1220" s="23" t="n">
        <v>1</v>
      </c>
      <c r="H1220" s="24" t="n">
        <v>200</v>
      </c>
      <c r="I1220" s="24" t="n">
        <v>200</v>
      </c>
      <c r="J1220" s="24" t="n">
        <v>0</v>
      </c>
      <c r="K1220" s="24" t="n">
        <v>-0</v>
      </c>
      <c r="L1220" s="24" t="n">
        <v>-0</v>
      </c>
      <c r="M1220" s="6" t="s">
        <f>=I1220+J1220+K1220+L1220</f>
      </c>
      <c r="N1220" s="22"/>
      <c r="O1220" s="22" t="s">
        <v>471</v>
      </c>
    </row>
    <row collapsed="false" customFormat="false" customHeight="false" hidden="false" ht="12.1" outlineLevel="0" r="1221">
      <c r="A1221" s="21" t="n">
        <v>46168.923333333</v>
      </c>
      <c r="B1221" s="22" t="s">
        <v>363</v>
      </c>
      <c r="C1221" s="22" t="s">
        <v>165</v>
      </c>
      <c r="D1221" s="22" t="s">
        <v>363</v>
      </c>
      <c r="E1221" s="22" t="s">
        <v>363</v>
      </c>
      <c r="F1221" s="22" t="s">
        <v>20</v>
      </c>
      <c r="G1221" s="23" t="n">
        <v>1</v>
      </c>
      <c r="H1221" s="24" t="n">
        <v>1000</v>
      </c>
      <c r="I1221" s="24" t="n">
        <v>1000</v>
      </c>
      <c r="J1221" s="24" t="n">
        <v>0</v>
      </c>
      <c r="K1221" s="24" t="n">
        <v>-0</v>
      </c>
      <c r="L1221" s="24" t="n">
        <v>-0</v>
      </c>
      <c r="M1221" s="6" t="s">
        <f>=I1221+J1221+K1221+L1221</f>
      </c>
      <c r="N1221" s="22"/>
      <c r="O1221" s="22" t="s">
        <v>508</v>
      </c>
    </row>
    <row collapsed="false" customFormat="false" customHeight="false" hidden="false" ht="12.1" outlineLevel="0" r="1222">
      <c r="A1222" s="20" t="n">
        <v>46168.92380787</v>
      </c>
      <c r="B1222" s="16" t="s">
        <v>326</v>
      </c>
      <c r="C1222" s="16" t="s">
        <v>509</v>
      </c>
      <c r="D1222" s="16" t="s">
        <v>240</v>
      </c>
      <c r="E1222" s="16" t="s">
        <v>18</v>
      </c>
      <c r="F1222" s="16" t="s">
        <v>20</v>
      </c>
      <c r="G1222" s="7" t="n">
        <v>10</v>
      </c>
      <c r="H1222" s="6" t="n">
        <v>80.98</v>
      </c>
      <c r="I1222" s="6" t="n">
        <v>-809.8</v>
      </c>
      <c r="J1222" s="6" t="n">
        <v>-0</v>
      </c>
      <c r="K1222" s="6" t="n">
        <v>-0.4</v>
      </c>
      <c r="L1222" s="6" t="n">
        <v>-0</v>
      </c>
      <c r="M1222" s="6" t="s">
        <f>=I1222+J1222+K1222+L1222</f>
      </c>
      <c r="N1222" s="16"/>
      <c r="O1222" s="16" t="s">
        <v>508</v>
      </c>
    </row>
    <row collapsed="false" customFormat="false" customHeight="false" hidden="false" ht="12.1" outlineLevel="0" r="1223">
      <c r="A1223" s="20" t="n">
        <v>46168.924351852</v>
      </c>
      <c r="B1223" s="16" t="s">
        <v>27</v>
      </c>
      <c r="C1223" s="16" t="s">
        <v>431</v>
      </c>
      <c r="D1223" s="16" t="s">
        <v>240</v>
      </c>
      <c r="E1223" s="16" t="s">
        <v>18</v>
      </c>
      <c r="F1223" s="16" t="s">
        <v>20</v>
      </c>
      <c r="G1223" s="7" t="n">
        <v>2</v>
      </c>
      <c r="H1223" s="6" t="n">
        <v>98.76</v>
      </c>
      <c r="I1223" s="6" t="n">
        <v>-197.52</v>
      </c>
      <c r="J1223" s="6" t="n">
        <v>-0</v>
      </c>
      <c r="K1223" s="6" t="n">
        <v>-0.1</v>
      </c>
      <c r="L1223" s="6" t="n">
        <v>-0</v>
      </c>
      <c r="M1223" s="6" t="s">
        <f>=I1223+J1223+K1223+L1223</f>
      </c>
      <c r="N1223" s="16"/>
      <c r="O1223" s="16" t="s">
        <v>508</v>
      </c>
    </row>
    <row collapsed="false" customFormat="false" customHeight="false" hidden="false" ht="12.1" outlineLevel="0" r="1224">
      <c r="A1224" s="21" t="n">
        <v>46169.020636574</v>
      </c>
      <c r="B1224" s="22" t="s">
        <v>377</v>
      </c>
      <c r="C1224" s="22" t="s">
        <v>533</v>
      </c>
      <c r="D1224" s="22" t="s">
        <v>377</v>
      </c>
      <c r="E1224" s="22" t="s">
        <v>377</v>
      </c>
      <c r="F1224" s="22" t="s">
        <v>20</v>
      </c>
      <c r="G1224" s="23" t="n">
        <v>1</v>
      </c>
      <c r="H1224" s="24" t="n">
        <v>1038.36</v>
      </c>
      <c r="I1224" s="24" t="n">
        <v>1038.36</v>
      </c>
      <c r="J1224" s="24" t="n">
        <v>0</v>
      </c>
      <c r="K1224" s="24" t="n">
        <v>-0</v>
      </c>
      <c r="L1224" s="24" t="n">
        <v>-0</v>
      </c>
      <c r="M1224" s="6" t="s">
        <f>=I1224+J1224+K1224+L1224</f>
      </c>
      <c r="N1224" s="22"/>
      <c r="O1224" s="22" t="s">
        <v>364</v>
      </c>
    </row>
    <row collapsed="false" customFormat="false" customHeight="false" hidden="false" ht="12.1" outlineLevel="0" r="1225">
      <c r="A1225" s="20" t="n">
        <v>46169.431608796</v>
      </c>
      <c r="B1225" s="16" t="s">
        <v>69</v>
      </c>
      <c r="C1225" s="16" t="s">
        <v>472</v>
      </c>
      <c r="D1225" s="16" t="s">
        <v>240</v>
      </c>
      <c r="E1225" s="16" t="s">
        <v>62</v>
      </c>
      <c r="F1225" s="16" t="s">
        <v>20</v>
      </c>
      <c r="G1225" s="7" t="n">
        <v>163</v>
      </c>
      <c r="H1225" s="6" t="n">
        <v>1.2191</v>
      </c>
      <c r="I1225" s="6" t="n">
        <v>-198.71</v>
      </c>
      <c r="J1225" s="6" t="n">
        <v>-0</v>
      </c>
      <c r="K1225" s="6" t="n">
        <v>-0</v>
      </c>
      <c r="L1225" s="6" t="n">
        <v>-0</v>
      </c>
      <c r="M1225" s="6" t="s">
        <f>=I1225+J1225+K1225+L1225</f>
      </c>
      <c r="N1225" s="16"/>
      <c r="O1225" s="16" t="s">
        <v>471</v>
      </c>
    </row>
    <row collapsed="false" customFormat="false" customHeight="false" hidden="false" ht="12.1" outlineLevel="0" r="1226">
      <c r="A1226" s="20" t="n">
        <v>46169.524259259</v>
      </c>
      <c r="B1226" s="16" t="s">
        <v>69</v>
      </c>
      <c r="C1226" s="16" t="s">
        <v>472</v>
      </c>
      <c r="D1226" s="16" t="s">
        <v>240</v>
      </c>
      <c r="E1226" s="16" t="s">
        <v>62</v>
      </c>
      <c r="F1226" s="16" t="s">
        <v>20</v>
      </c>
      <c r="G1226" s="7" t="n">
        <v>1</v>
      </c>
      <c r="H1226" s="6" t="n">
        <v>1.2184</v>
      </c>
      <c r="I1226" s="6" t="n">
        <v>-1.22</v>
      </c>
      <c r="J1226" s="6" t="n">
        <v>-0</v>
      </c>
      <c r="K1226" s="6" t="n">
        <v>-0</v>
      </c>
      <c r="L1226" s="6" t="n">
        <v>-0</v>
      </c>
      <c r="M1226" s="6" t="s">
        <f>=I1226+J1226+K1226+L1226</f>
      </c>
      <c r="N1226" s="16"/>
      <c r="O1226" s="16" t="s">
        <v>471</v>
      </c>
    </row>
    <row collapsed="false" customFormat="false" customHeight="false" hidden="false" ht="12.1" outlineLevel="0" r="1227">
      <c r="A1227" s="20" t="n">
        <v>46169.646099537</v>
      </c>
      <c r="B1227" s="16" t="s">
        <v>106</v>
      </c>
      <c r="C1227" s="16" t="s">
        <v>446</v>
      </c>
      <c r="D1227" s="16" t="s">
        <v>240</v>
      </c>
      <c r="E1227" s="16" t="s">
        <v>82</v>
      </c>
      <c r="F1227" s="16" t="s">
        <v>20</v>
      </c>
      <c r="G1227" s="7" t="n">
        <v>1</v>
      </c>
      <c r="H1227" s="6" t="n">
        <v>87.799</v>
      </c>
      <c r="I1227" s="6" t="n">
        <v>-877.99</v>
      </c>
      <c r="J1227" s="6" t="n">
        <v>-59.07</v>
      </c>
      <c r="K1227" s="6" t="n">
        <v>-1.39</v>
      </c>
      <c r="L1227" s="6" t="n">
        <v>-0</v>
      </c>
      <c r="M1227" s="6" t="s">
        <f>=I1227+J1227+K1227+L1227</f>
      </c>
      <c r="N1227" s="16"/>
      <c r="O1227" s="16" t="s">
        <v>364</v>
      </c>
    </row>
    <row collapsed="false" customFormat="false" customHeight="false" hidden="false" ht="12.1" outlineLevel="0" r="1228">
      <c r="A1228" s="33" t="n">
        <v>46169.815763889</v>
      </c>
      <c r="B1228" s="34" t="s">
        <v>425</v>
      </c>
      <c r="C1228" s="34" t="s">
        <v>534</v>
      </c>
      <c r="D1228" s="34" t="s">
        <v>425</v>
      </c>
      <c r="E1228" s="34" t="s">
        <v>425</v>
      </c>
      <c r="F1228" s="34" t="s">
        <v>20</v>
      </c>
      <c r="G1228" s="35" t="n">
        <v>1</v>
      </c>
      <c r="H1228" s="36" t="n">
        <v>-0.24</v>
      </c>
      <c r="I1228" s="36" t="n">
        <v>-0.24</v>
      </c>
      <c r="J1228" s="36" t="n">
        <v>0</v>
      </c>
      <c r="K1228" s="36" t="n">
        <v>-0</v>
      </c>
      <c r="L1228" s="36" t="n">
        <v>-0</v>
      </c>
      <c r="M1228" s="6" t="s">
        <f>=I1228+J1228+K1228+L1228</f>
      </c>
      <c r="N1228" s="34"/>
      <c r="O1228" s="34" t="s">
        <v>508</v>
      </c>
    </row>
    <row collapsed="false" customFormat="false" customHeight="false" hidden="false" ht="12.1" outlineLevel="0" r="1229">
      <c r="A1229" s="33" t="n">
        <v>46170.447175926</v>
      </c>
      <c r="B1229" s="34" t="s">
        <v>441</v>
      </c>
      <c r="C1229" s="34" t="s">
        <v>535</v>
      </c>
      <c r="D1229" s="34" t="s">
        <v>441</v>
      </c>
      <c r="E1229" s="34" t="s">
        <v>441</v>
      </c>
      <c r="F1229" s="34" t="s">
        <v>20</v>
      </c>
      <c r="G1229" s="35" t="n">
        <v>1</v>
      </c>
      <c r="H1229" s="36" t="n">
        <v>-4</v>
      </c>
      <c r="I1229" s="36" t="n">
        <v>-4</v>
      </c>
      <c r="J1229" s="36" t="n">
        <v>0</v>
      </c>
      <c r="K1229" s="36" t="n">
        <v>-0</v>
      </c>
      <c r="L1229" s="36" t="n">
        <v>-0</v>
      </c>
      <c r="M1229" s="6" t="s">
        <f>=I1229+J1229+K1229+L1229</f>
      </c>
      <c r="N1229" s="34"/>
      <c r="O1229" s="34" t="s">
        <v>424</v>
      </c>
    </row>
    <row collapsed="false" customFormat="false" customHeight="false" hidden="false" ht="12.1" outlineLevel="0" r="1230">
      <c r="A1230" s="21" t="n">
        <v>46170.447175926</v>
      </c>
      <c r="B1230" s="22" t="s">
        <v>377</v>
      </c>
      <c r="C1230" s="22" t="s">
        <v>535</v>
      </c>
      <c r="D1230" s="22" t="s">
        <v>377</v>
      </c>
      <c r="E1230" s="22" t="s">
        <v>377</v>
      </c>
      <c r="F1230" s="22" t="s">
        <v>20</v>
      </c>
      <c r="G1230" s="23" t="n">
        <v>1</v>
      </c>
      <c r="H1230" s="24" t="n">
        <v>1</v>
      </c>
      <c r="I1230" s="24" t="n">
        <v>31.5</v>
      </c>
      <c r="J1230" s="24" t="n">
        <v>0</v>
      </c>
      <c r="K1230" s="24" t="n">
        <v>-0</v>
      </c>
      <c r="L1230" s="24" t="n">
        <v>-0</v>
      </c>
      <c r="M1230" s="6" t="s">
        <f>=I1230+J1230+K1230+L1230</f>
      </c>
      <c r="N1230" s="22"/>
      <c r="O1230" s="22" t="s">
        <v>424</v>
      </c>
    </row>
    <row collapsed="false" customFormat="false" customHeight="false" hidden="false" ht="12.1" outlineLevel="0" r="1231">
      <c r="A1231" s="20" t="n">
        <v>46174.37724537</v>
      </c>
      <c r="B1231" s="16" t="s">
        <v>35</v>
      </c>
      <c r="C1231" s="16" t="s">
        <v>429</v>
      </c>
      <c r="D1231" s="16" t="s">
        <v>240</v>
      </c>
      <c r="E1231" s="16" t="s">
        <v>18</v>
      </c>
      <c r="F1231" s="16" t="s">
        <v>20</v>
      </c>
      <c r="G1231" s="7" t="n">
        <v>1</v>
      </c>
      <c r="H1231" s="6" t="n">
        <v>2457.5</v>
      </c>
      <c r="I1231" s="6" t="n">
        <v>-2457.5</v>
      </c>
      <c r="J1231" s="6" t="n">
        <v>-0</v>
      </c>
      <c r="K1231" s="6" t="n">
        <v>-1.2</v>
      </c>
      <c r="L1231" s="6" t="n">
        <v>-0</v>
      </c>
      <c r="M1231" s="6" t="s">
        <f>=I1231+J1231+K1231+L1231</f>
      </c>
      <c r="N1231" s="16"/>
      <c r="O1231" s="16" t="s">
        <v>508</v>
      </c>
    </row>
    <row collapsed="false" customFormat="false" customHeight="false" hidden="false" ht="12.1" outlineLevel="0" r="1232">
      <c r="A1232" s="29" t="n">
        <v>46174.420011574</v>
      </c>
      <c r="B1232" s="30" t="s">
        <v>309</v>
      </c>
      <c r="C1232" s="30" t="s">
        <v>475</v>
      </c>
      <c r="D1232" s="30" t="s">
        <v>241</v>
      </c>
      <c r="E1232" s="30" t="s">
        <v>62</v>
      </c>
      <c r="F1232" s="30" t="s">
        <v>20</v>
      </c>
      <c r="G1232" s="31" t="n">
        <v>-968</v>
      </c>
      <c r="H1232" s="32" t="n">
        <v>1.9852</v>
      </c>
      <c r="I1232" s="32" t="n">
        <v>1921.67</v>
      </c>
      <c r="J1232" s="32" t="n">
        <v>0</v>
      </c>
      <c r="K1232" s="32" t="n">
        <v>-0</v>
      </c>
      <c r="L1232" s="32" t="n">
        <v>-0</v>
      </c>
      <c r="M1232" s="6" t="s">
        <f>=I1232+J1232+K1232+L1232</f>
      </c>
      <c r="N1232" s="30"/>
      <c r="O1232" s="30" t="s">
        <v>471</v>
      </c>
    </row>
    <row collapsed="false" customFormat="false" customHeight="false" hidden="false" ht="12.1" outlineLevel="0" r="1233">
      <c r="A1233" s="29" t="n">
        <v>46174.420011574</v>
      </c>
      <c r="B1233" s="30" t="s">
        <v>69</v>
      </c>
      <c r="C1233" s="30" t="s">
        <v>472</v>
      </c>
      <c r="D1233" s="30" t="s">
        <v>241</v>
      </c>
      <c r="E1233" s="30" t="s">
        <v>62</v>
      </c>
      <c r="F1233" s="30" t="s">
        <v>20</v>
      </c>
      <c r="G1233" s="31" t="n">
        <v>-6041</v>
      </c>
      <c r="H1233" s="32" t="n">
        <v>1.2211</v>
      </c>
      <c r="I1233" s="32" t="n">
        <v>7376.67</v>
      </c>
      <c r="J1233" s="32" t="n">
        <v>0</v>
      </c>
      <c r="K1233" s="32" t="n">
        <v>-0</v>
      </c>
      <c r="L1233" s="32" t="n">
        <v>-0</v>
      </c>
      <c r="M1233" s="6" t="s">
        <f>=I1233+J1233+K1233+L1233</f>
      </c>
      <c r="N1233" s="30"/>
      <c r="O1233" s="30" t="s">
        <v>471</v>
      </c>
    </row>
    <row collapsed="false" customFormat="false" customHeight="false" hidden="false" ht="12.1" outlineLevel="0" r="1234">
      <c r="A1234" s="20" t="n">
        <v>46174.434502315</v>
      </c>
      <c r="B1234" s="16" t="s">
        <v>69</v>
      </c>
      <c r="C1234" s="16" t="s">
        <v>472</v>
      </c>
      <c r="D1234" s="16" t="s">
        <v>240</v>
      </c>
      <c r="E1234" s="16" t="s">
        <v>62</v>
      </c>
      <c r="F1234" s="16" t="s">
        <v>20</v>
      </c>
      <c r="G1234" s="7" t="n">
        <v>7538</v>
      </c>
      <c r="H1234" s="6" t="n">
        <v>1.2214</v>
      </c>
      <c r="I1234" s="6" t="n">
        <v>-9206.91</v>
      </c>
      <c r="J1234" s="6" t="n">
        <v>-0</v>
      </c>
      <c r="K1234" s="6" t="n">
        <v>-0</v>
      </c>
      <c r="L1234" s="6" t="n">
        <v>-0</v>
      </c>
      <c r="M1234" s="6" t="s">
        <f>=I1234+J1234+K1234+L1234</f>
      </c>
      <c r="N1234" s="16"/>
      <c r="O1234" s="16" t="s">
        <v>471</v>
      </c>
    </row>
    <row collapsed="false" customFormat="false" customHeight="false" hidden="false" ht="12.1" outlineLevel="0" r="1235">
      <c r="A1235" s="29" t="n">
        <v>46174.457939815</v>
      </c>
      <c r="B1235" s="30" t="s">
        <v>330</v>
      </c>
      <c r="C1235" s="30" t="s">
        <v>517</v>
      </c>
      <c r="D1235" s="30" t="s">
        <v>241</v>
      </c>
      <c r="E1235" s="30" t="s">
        <v>62</v>
      </c>
      <c r="F1235" s="30" t="s">
        <v>20</v>
      </c>
      <c r="G1235" s="31" t="n">
        <v>-1381</v>
      </c>
      <c r="H1235" s="32" t="n">
        <v>18.629</v>
      </c>
      <c r="I1235" s="32" t="n">
        <v>25726.65</v>
      </c>
      <c r="J1235" s="32" t="n">
        <v>0</v>
      </c>
      <c r="K1235" s="32" t="n">
        <v>-0</v>
      </c>
      <c r="L1235" s="32" t="n">
        <v>-0</v>
      </c>
      <c r="M1235" s="6" t="s">
        <f>=I1235+J1235+K1235+L1235</f>
      </c>
      <c r="N1235" s="30"/>
      <c r="O1235" s="30" t="s">
        <v>467</v>
      </c>
    </row>
    <row collapsed="false" customFormat="false" customHeight="false" hidden="false" ht="12.1" outlineLevel="0" r="1236">
      <c r="A1236" s="20" t="n">
        <v>46174.458414352</v>
      </c>
      <c r="B1236" s="16" t="s">
        <v>17</v>
      </c>
      <c r="C1236" s="16" t="s">
        <v>366</v>
      </c>
      <c r="D1236" s="16" t="s">
        <v>240</v>
      </c>
      <c r="E1236" s="16" t="s">
        <v>18</v>
      </c>
      <c r="F1236" s="16" t="s">
        <v>20</v>
      </c>
      <c r="G1236" s="7" t="n">
        <v>2</v>
      </c>
      <c r="H1236" s="6" t="n">
        <v>322.45</v>
      </c>
      <c r="I1236" s="6" t="n">
        <v>-644.9</v>
      </c>
      <c r="J1236" s="6" t="n">
        <v>-0</v>
      </c>
      <c r="K1236" s="6" t="n">
        <v>-0.39</v>
      </c>
      <c r="L1236" s="6" t="n">
        <v>-0</v>
      </c>
      <c r="M1236" s="6" t="s">
        <f>=I1236+J1236+K1236+L1236</f>
      </c>
      <c r="N1236" s="16"/>
      <c r="O1236" s="16" t="s">
        <v>467</v>
      </c>
    </row>
    <row collapsed="false" customFormat="false" customHeight="false" hidden="false" ht="12.1" outlineLevel="0" r="1237">
      <c r="A1237" s="29" t="n">
        <v>46174.472384259</v>
      </c>
      <c r="B1237" s="30" t="s">
        <v>69</v>
      </c>
      <c r="C1237" s="30" t="s">
        <v>472</v>
      </c>
      <c r="D1237" s="30" t="s">
        <v>241</v>
      </c>
      <c r="E1237" s="30" t="s">
        <v>62</v>
      </c>
      <c r="F1237" s="30" t="s">
        <v>20</v>
      </c>
      <c r="G1237" s="31" t="n">
        <v>-7538</v>
      </c>
      <c r="H1237" s="32" t="n">
        <v>1.2212</v>
      </c>
      <c r="I1237" s="32" t="n">
        <v>9205.41</v>
      </c>
      <c r="J1237" s="32" t="n">
        <v>0</v>
      </c>
      <c r="K1237" s="32" t="n">
        <v>-0</v>
      </c>
      <c r="L1237" s="32" t="n">
        <v>-0</v>
      </c>
      <c r="M1237" s="6" t="s">
        <f>=I1237+J1237+K1237+L1237</f>
      </c>
      <c r="N1237" s="30"/>
      <c r="O1237" s="30" t="s">
        <v>471</v>
      </c>
    </row>
    <row collapsed="false" customFormat="false" customHeight="false" hidden="false" ht="12.1" outlineLevel="0" r="1238">
      <c r="A1238" s="21" t="n">
        <v>46174.475081019</v>
      </c>
      <c r="B1238" s="22" t="s">
        <v>363</v>
      </c>
      <c r="C1238" s="22" t="s">
        <v>203</v>
      </c>
      <c r="D1238" s="22" t="s">
        <v>363</v>
      </c>
      <c r="E1238" s="22" t="s">
        <v>363</v>
      </c>
      <c r="F1238" s="22" t="s">
        <v>20</v>
      </c>
      <c r="G1238" s="23" t="n">
        <v>1</v>
      </c>
      <c r="H1238" s="24" t="n">
        <v>9297.96</v>
      </c>
      <c r="I1238" s="24" t="n">
        <v>9297.96</v>
      </c>
      <c r="J1238" s="24" t="n">
        <v>0</v>
      </c>
      <c r="K1238" s="24" t="n">
        <v>-0</v>
      </c>
      <c r="L1238" s="24" t="n">
        <v>-0</v>
      </c>
      <c r="M1238" s="6" t="s">
        <f>=I1238+J1238+K1238+L1238</f>
      </c>
      <c r="N1238" s="22"/>
      <c r="O1238" s="22" t="s">
        <v>508</v>
      </c>
    </row>
    <row collapsed="false" customFormat="false" customHeight="false" hidden="false" ht="12.1" outlineLevel="0" r="1239">
      <c r="A1239" s="37" t="n">
        <v>46174.475081019</v>
      </c>
      <c r="B1239" s="38" t="s">
        <v>440</v>
      </c>
      <c r="C1239" s="38" t="s">
        <v>204</v>
      </c>
      <c r="D1239" s="38" t="s">
        <v>440</v>
      </c>
      <c r="E1239" s="38" t="s">
        <v>440</v>
      </c>
      <c r="F1239" s="38" t="s">
        <v>20</v>
      </c>
      <c r="G1239" s="39" t="n">
        <v>1</v>
      </c>
      <c r="H1239" s="40" t="n">
        <v>-9297.96</v>
      </c>
      <c r="I1239" s="40" t="n">
        <v>-9297.96</v>
      </c>
      <c r="J1239" s="40" t="n">
        <v>0</v>
      </c>
      <c r="K1239" s="40" t="n">
        <v>-0</v>
      </c>
      <c r="L1239" s="40" t="n">
        <v>-0</v>
      </c>
      <c r="M1239" s="6" t="s">
        <f>=I1239+J1239+K1239+L1239</f>
      </c>
      <c r="N1239" s="38"/>
      <c r="O1239" s="38" t="s">
        <v>471</v>
      </c>
    </row>
    <row collapsed="false" customFormat="false" customHeight="false" hidden="false" ht="12.1" outlineLevel="0" r="1240">
      <c r="A1240" s="20" t="n">
        <v>46174.475231481</v>
      </c>
      <c r="B1240" s="16" t="s">
        <v>270</v>
      </c>
      <c r="C1240" s="16" t="s">
        <v>405</v>
      </c>
      <c r="D1240" s="16" t="s">
        <v>240</v>
      </c>
      <c r="E1240" s="16" t="s">
        <v>18</v>
      </c>
      <c r="F1240" s="16" t="s">
        <v>20</v>
      </c>
      <c r="G1240" s="7" t="n">
        <v>1000</v>
      </c>
      <c r="H1240" s="6" t="n">
        <v>0.3952</v>
      </c>
      <c r="I1240" s="6" t="n">
        <v>-395.2</v>
      </c>
      <c r="J1240" s="6" t="n">
        <v>-0</v>
      </c>
      <c r="K1240" s="6" t="n">
        <v>-0.19</v>
      </c>
      <c r="L1240" s="6" t="n">
        <v>-0</v>
      </c>
      <c r="M1240" s="6" t="s">
        <f>=I1240+J1240+K1240+L1240</f>
      </c>
      <c r="N1240" s="16"/>
      <c r="O1240" s="16" t="s">
        <v>508</v>
      </c>
    </row>
    <row collapsed="false" customFormat="false" customHeight="false" hidden="false" ht="12.1" outlineLevel="0" r="1241">
      <c r="A1241" s="20" t="n">
        <v>46174.475462963</v>
      </c>
      <c r="B1241" s="16" t="s">
        <v>245</v>
      </c>
      <c r="C1241" s="16" t="s">
        <v>367</v>
      </c>
      <c r="D1241" s="16" t="s">
        <v>240</v>
      </c>
      <c r="E1241" s="16" t="s">
        <v>18</v>
      </c>
      <c r="F1241" s="16" t="s">
        <v>20</v>
      </c>
      <c r="G1241" s="7" t="n">
        <v>10</v>
      </c>
      <c r="H1241" s="6" t="n">
        <v>23.16</v>
      </c>
      <c r="I1241" s="6" t="n">
        <v>-231.6</v>
      </c>
      <c r="J1241" s="6" t="n">
        <v>-0</v>
      </c>
      <c r="K1241" s="6" t="n">
        <v>-0.11</v>
      </c>
      <c r="L1241" s="6" t="n">
        <v>-0</v>
      </c>
      <c r="M1241" s="6" t="s">
        <f>=I1241+J1241+K1241+L1241</f>
      </c>
      <c r="N1241" s="16"/>
      <c r="O1241" s="16" t="s">
        <v>508</v>
      </c>
    </row>
    <row collapsed="false" customFormat="false" customHeight="false" hidden="false" ht="12.1" outlineLevel="0" r="1242">
      <c r="A1242" s="20" t="n">
        <v>46174.475717593</v>
      </c>
      <c r="B1242" s="16" t="s">
        <v>269</v>
      </c>
      <c r="C1242" s="16" t="s">
        <v>401</v>
      </c>
      <c r="D1242" s="16" t="s">
        <v>240</v>
      </c>
      <c r="E1242" s="16" t="s">
        <v>18</v>
      </c>
      <c r="F1242" s="16" t="s">
        <v>20</v>
      </c>
      <c r="G1242" s="7" t="n">
        <v>4</v>
      </c>
      <c r="H1242" s="6" t="n">
        <v>239.3</v>
      </c>
      <c r="I1242" s="6" t="n">
        <v>-957.2</v>
      </c>
      <c r="J1242" s="6" t="n">
        <v>-0</v>
      </c>
      <c r="K1242" s="6" t="n">
        <v>-0.47</v>
      </c>
      <c r="L1242" s="6" t="n">
        <v>-0</v>
      </c>
      <c r="M1242" s="6" t="s">
        <f>=I1242+J1242+K1242+L1242</f>
      </c>
      <c r="N1242" s="16"/>
      <c r="O1242" s="16" t="s">
        <v>508</v>
      </c>
    </row>
    <row collapsed="false" customFormat="false" customHeight="false" hidden="false" ht="12.1" outlineLevel="0" r="1243">
      <c r="A1243" s="20" t="n">
        <v>46174.475949074</v>
      </c>
      <c r="B1243" s="16" t="s">
        <v>326</v>
      </c>
      <c r="C1243" s="16" t="s">
        <v>509</v>
      </c>
      <c r="D1243" s="16" t="s">
        <v>240</v>
      </c>
      <c r="E1243" s="16" t="s">
        <v>18</v>
      </c>
      <c r="F1243" s="16" t="s">
        <v>20</v>
      </c>
      <c r="G1243" s="7" t="n">
        <v>60</v>
      </c>
      <c r="H1243" s="6" t="n">
        <v>79.66</v>
      </c>
      <c r="I1243" s="6" t="n">
        <v>-4779.6</v>
      </c>
      <c r="J1243" s="6" t="n">
        <v>-0</v>
      </c>
      <c r="K1243" s="6" t="n">
        <v>-2.34</v>
      </c>
      <c r="L1243" s="6" t="n">
        <v>-0</v>
      </c>
      <c r="M1243" s="6" t="s">
        <f>=I1243+J1243+K1243+L1243</f>
      </c>
      <c r="N1243" s="16"/>
      <c r="O1243" s="16" t="s">
        <v>508</v>
      </c>
    </row>
    <row collapsed="false" customFormat="false" customHeight="false" hidden="false" ht="12.1" outlineLevel="0" r="1244">
      <c r="A1244" s="20" t="n">
        <v>46174.477141204</v>
      </c>
      <c r="B1244" s="16" t="s">
        <v>245</v>
      </c>
      <c r="C1244" s="16" t="s">
        <v>367</v>
      </c>
      <c r="D1244" s="16" t="s">
        <v>240</v>
      </c>
      <c r="E1244" s="16" t="s">
        <v>18</v>
      </c>
      <c r="F1244" s="16" t="s">
        <v>20</v>
      </c>
      <c r="G1244" s="7" t="n">
        <v>20</v>
      </c>
      <c r="H1244" s="6" t="n">
        <v>23.22</v>
      </c>
      <c r="I1244" s="6" t="n">
        <v>-464.4</v>
      </c>
      <c r="J1244" s="6" t="n">
        <v>-0</v>
      </c>
      <c r="K1244" s="6" t="n">
        <v>-0.23</v>
      </c>
      <c r="L1244" s="6" t="n">
        <v>-0</v>
      </c>
      <c r="M1244" s="6" t="s">
        <f>=I1244+J1244+K1244+L1244</f>
      </c>
      <c r="N1244" s="16"/>
      <c r="O1244" s="16" t="s">
        <v>508</v>
      </c>
    </row>
    <row collapsed="false" customFormat="false" customHeight="false" hidden="false" ht="12.1" outlineLevel="0" r="1245">
      <c r="A1245" s="20" t="n">
        <v>46174.516585648</v>
      </c>
      <c r="B1245" s="16" t="s">
        <v>69</v>
      </c>
      <c r="C1245" s="16" t="s">
        <v>472</v>
      </c>
      <c r="D1245" s="16" t="s">
        <v>240</v>
      </c>
      <c r="E1245" s="16" t="s">
        <v>62</v>
      </c>
      <c r="F1245" s="16" t="s">
        <v>20</v>
      </c>
      <c r="G1245" s="7" t="n">
        <v>4</v>
      </c>
      <c r="H1245" s="6" t="n">
        <v>1.2208</v>
      </c>
      <c r="I1245" s="6" t="n">
        <v>-4.88</v>
      </c>
      <c r="J1245" s="6" t="n">
        <v>-0</v>
      </c>
      <c r="K1245" s="6" t="n">
        <v>-0</v>
      </c>
      <c r="L1245" s="6" t="n">
        <v>-0</v>
      </c>
      <c r="M1245" s="6" t="s">
        <f>=I1245+J1245+K1245+L1245</f>
      </c>
      <c r="N1245" s="16"/>
      <c r="O1245" s="16" t="s">
        <v>471</v>
      </c>
    </row>
    <row collapsed="false" customFormat="false" customHeight="false" hidden="false" ht="12.1" outlineLevel="0" r="1246">
      <c r="A1246" s="33" t="n">
        <v>46175</v>
      </c>
      <c r="B1246" s="34" t="s">
        <v>441</v>
      </c>
      <c r="C1246" s="34" t="s">
        <v>536</v>
      </c>
      <c r="D1246" s="34" t="s">
        <v>441</v>
      </c>
      <c r="E1246" s="34" t="s">
        <v>441</v>
      </c>
      <c r="F1246" s="34" t="s">
        <v>20</v>
      </c>
      <c r="G1246" s="35" t="n">
        <v>1</v>
      </c>
      <c r="H1246" s="36" t="n">
        <v>-57</v>
      </c>
      <c r="I1246" s="36" t="n">
        <v>-57</v>
      </c>
      <c r="J1246" s="36" t="n">
        <v>0</v>
      </c>
      <c r="K1246" s="36" t="n">
        <v>-0</v>
      </c>
      <c r="L1246" s="36" t="n">
        <v>-0</v>
      </c>
      <c r="M1246" s="6" t="s">
        <f>=I1246+J1246+K1246+L1246</f>
      </c>
      <c r="N1246" s="34"/>
      <c r="O1246" s="34" t="s">
        <v>467</v>
      </c>
    </row>
    <row collapsed="false" customFormat="false" customHeight="false" hidden="false" ht="12.1" outlineLevel="0" r="1247">
      <c r="A1247" s="37" t="n">
        <v>46175</v>
      </c>
      <c r="B1247" s="38" t="s">
        <v>440</v>
      </c>
      <c r="C1247" s="38" t="s">
        <v>172</v>
      </c>
      <c r="D1247" s="38" t="s">
        <v>440</v>
      </c>
      <c r="E1247" s="38" t="s">
        <v>440</v>
      </c>
      <c r="F1247" s="38" t="s">
        <v>20</v>
      </c>
      <c r="G1247" s="39" t="n">
        <v>1</v>
      </c>
      <c r="H1247" s="40" t="n">
        <v>-25023.31</v>
      </c>
      <c r="I1247" s="40" t="n">
        <v>-25023.31</v>
      </c>
      <c r="J1247" s="40" t="n">
        <v>0</v>
      </c>
      <c r="K1247" s="40" t="n">
        <v>-0</v>
      </c>
      <c r="L1247" s="40" t="n">
        <v>-0</v>
      </c>
      <c r="M1247" s="6" t="s">
        <f>=I1247+J1247+K1247+L1247</f>
      </c>
      <c r="N1247" s="38"/>
      <c r="O1247" s="38" t="s">
        <v>467</v>
      </c>
    </row>
    <row collapsed="false" customFormat="false" customHeight="false" hidden="false" ht="12.1" outlineLevel="0" r="1248">
      <c r="A1248" s="33" t="n">
        <v>46175.817337963</v>
      </c>
      <c r="B1248" s="34" t="s">
        <v>425</v>
      </c>
      <c r="C1248" s="34" t="s">
        <v>537</v>
      </c>
      <c r="D1248" s="34" t="s">
        <v>425</v>
      </c>
      <c r="E1248" s="34" t="s">
        <v>425</v>
      </c>
      <c r="F1248" s="34" t="s">
        <v>20</v>
      </c>
      <c r="G1248" s="35" t="n">
        <v>1</v>
      </c>
      <c r="H1248" s="36" t="n">
        <v>-1.86</v>
      </c>
      <c r="I1248" s="36" t="n">
        <v>-1.86</v>
      </c>
      <c r="J1248" s="36" t="n">
        <v>0</v>
      </c>
      <c r="K1248" s="36" t="n">
        <v>-0</v>
      </c>
      <c r="L1248" s="36" t="n">
        <v>-0</v>
      </c>
      <c r="M1248" s="6" t="s">
        <f>=I1248+J1248+K1248+L1248</f>
      </c>
      <c r="N1248" s="34"/>
      <c r="O1248" s="34" t="s">
        <v>508</v>
      </c>
    </row>
    <row collapsed="false" customFormat="false" customHeight="false" hidden="false" ht="12.1" outlineLevel="0" r="1249">
      <c r="A1249" s="21" t="n">
        <v>46176.020636574</v>
      </c>
      <c r="B1249" s="22" t="s">
        <v>377</v>
      </c>
      <c r="C1249" s="22" t="s">
        <v>538</v>
      </c>
      <c r="D1249" s="22" t="s">
        <v>377</v>
      </c>
      <c r="E1249" s="22" t="s">
        <v>377</v>
      </c>
      <c r="F1249" s="22" t="s">
        <v>20</v>
      </c>
      <c r="G1249" s="23" t="n">
        <v>1</v>
      </c>
      <c r="H1249" s="24" t="n">
        <v>549.72</v>
      </c>
      <c r="I1249" s="24" t="n">
        <v>549.72</v>
      </c>
      <c r="J1249" s="24" t="n">
        <v>0</v>
      </c>
      <c r="K1249" s="24" t="n">
        <v>-0</v>
      </c>
      <c r="L1249" s="24" t="n">
        <v>-0</v>
      </c>
      <c r="M1249" s="6" t="s">
        <f>=I1249+J1249+K1249+L1249</f>
      </c>
      <c r="N1249" s="22"/>
      <c r="O1249" s="22" t="s">
        <v>364</v>
      </c>
    </row>
    <row collapsed="false" customFormat="false" customHeight="false" hidden="false" ht="12.1" outlineLevel="0" r="1250">
      <c r="A1250" s="20" t="n">
        <v>46176.597708333</v>
      </c>
      <c r="B1250" s="16" t="s">
        <v>69</v>
      </c>
      <c r="C1250" s="16" t="s">
        <v>472</v>
      </c>
      <c r="D1250" s="16" t="s">
        <v>240</v>
      </c>
      <c r="E1250" s="16" t="s">
        <v>62</v>
      </c>
      <c r="F1250" s="16" t="s">
        <v>20</v>
      </c>
      <c r="G1250" s="7" t="n">
        <v>4</v>
      </c>
      <c r="H1250" s="6" t="n">
        <v>1.2218</v>
      </c>
      <c r="I1250" s="6" t="n">
        <v>-4.89</v>
      </c>
      <c r="J1250" s="6" t="n">
        <v>-0</v>
      </c>
      <c r="K1250" s="6" t="n">
        <v>-0</v>
      </c>
      <c r="L1250" s="6" t="n">
        <v>-0</v>
      </c>
      <c r="M1250" s="6" t="s">
        <f>=I1250+J1250+K1250+L1250</f>
      </c>
      <c r="N1250" s="16"/>
      <c r="O1250" s="16" t="s">
        <v>471</v>
      </c>
    </row>
    <row collapsed="false" customFormat="false" customHeight="false" hidden="false" ht="12.1" outlineLevel="0" r="1251">
      <c r="A1251" s="20" t="n">
        <v>46176.747766204</v>
      </c>
      <c r="B1251" s="16" t="s">
        <v>86</v>
      </c>
      <c r="C1251" s="16" t="s">
        <v>444</v>
      </c>
      <c r="D1251" s="16" t="s">
        <v>240</v>
      </c>
      <c r="E1251" s="16" t="s">
        <v>82</v>
      </c>
      <c r="F1251" s="16" t="s">
        <v>20</v>
      </c>
      <c r="G1251" s="7" t="n">
        <v>1</v>
      </c>
      <c r="H1251" s="6" t="n">
        <v>59.648</v>
      </c>
      <c r="I1251" s="6" t="n">
        <v>-596.48</v>
      </c>
      <c r="J1251" s="6" t="n">
        <v>-21.23</v>
      </c>
      <c r="K1251" s="6" t="n">
        <v>-1.55</v>
      </c>
      <c r="L1251" s="6" t="n">
        <v>-0</v>
      </c>
      <c r="M1251" s="6" t="s">
        <f>=I1251+J1251+K1251+L1251</f>
      </c>
      <c r="N1251" s="16"/>
      <c r="O1251" s="16" t="s">
        <v>364</v>
      </c>
    </row>
    <row collapsed="false" customFormat="false" customHeight="false" hidden="false" ht="12.1" outlineLevel="0" r="1252">
      <c r="A1252" s="20" t="n">
        <v>46176.747986111</v>
      </c>
      <c r="B1252" s="16" t="s">
        <v>263</v>
      </c>
      <c r="C1252" s="16" t="s">
        <v>393</v>
      </c>
      <c r="D1252" s="16" t="s">
        <v>240</v>
      </c>
      <c r="E1252" s="16" t="s">
        <v>62</v>
      </c>
      <c r="F1252" s="16" t="s">
        <v>20</v>
      </c>
      <c r="G1252" s="7" t="n">
        <v>16</v>
      </c>
      <c r="H1252" s="6" t="n">
        <v>2.0055</v>
      </c>
      <c r="I1252" s="6" t="n">
        <v>-32.09</v>
      </c>
      <c r="J1252" s="6" t="n">
        <v>-0</v>
      </c>
      <c r="K1252" s="6" t="n">
        <v>-0</v>
      </c>
      <c r="L1252" s="6" t="n">
        <v>-0</v>
      </c>
      <c r="M1252" s="6" t="s">
        <f>=I1252+J1252+K1252+L1252</f>
      </c>
      <c r="N1252" s="16"/>
      <c r="O1252" s="16" t="s">
        <v>364</v>
      </c>
    </row>
    <row collapsed="false" customFormat="false" customHeight="false" hidden="false" ht="12.1" outlineLevel="0" r="1253">
      <c r="A1253" s="20" t="n">
        <v>46177.443761574</v>
      </c>
      <c r="B1253" s="16" t="s">
        <v>69</v>
      </c>
      <c r="C1253" s="16" t="s">
        <v>472</v>
      </c>
      <c r="D1253" s="16" t="s">
        <v>240</v>
      </c>
      <c r="E1253" s="16" t="s">
        <v>62</v>
      </c>
      <c r="F1253" s="16" t="s">
        <v>20</v>
      </c>
      <c r="G1253" s="7" t="n">
        <v>3</v>
      </c>
      <c r="H1253" s="6" t="n">
        <v>1.2225</v>
      </c>
      <c r="I1253" s="6" t="n">
        <v>-3.67</v>
      </c>
      <c r="J1253" s="6" t="n">
        <v>-0</v>
      </c>
      <c r="K1253" s="6" t="n">
        <v>-0</v>
      </c>
      <c r="L1253" s="6" t="n">
        <v>-0</v>
      </c>
      <c r="M1253" s="6" t="s">
        <f>=I1253+J1253+K1253+L1253</f>
      </c>
      <c r="N1253" s="16"/>
      <c r="O1253" s="16" t="s">
        <v>471</v>
      </c>
    </row>
    <row collapsed="false" customFormat="false" customHeight="false" hidden="false" ht="12.1" outlineLevel="0" r="1254">
      <c r="A1254" s="20" t="n">
        <v>46177.598043981</v>
      </c>
      <c r="B1254" s="16" t="s">
        <v>69</v>
      </c>
      <c r="C1254" s="16" t="s">
        <v>472</v>
      </c>
      <c r="D1254" s="16" t="s">
        <v>240</v>
      </c>
      <c r="E1254" s="16" t="s">
        <v>62</v>
      </c>
      <c r="F1254" s="16" t="s">
        <v>20</v>
      </c>
      <c r="G1254" s="7" t="n">
        <v>4</v>
      </c>
      <c r="H1254" s="6" t="n">
        <v>1.2222</v>
      </c>
      <c r="I1254" s="6" t="n">
        <v>-4.89</v>
      </c>
      <c r="J1254" s="6" t="n">
        <v>-0</v>
      </c>
      <c r="K1254" s="6" t="n">
        <v>-0</v>
      </c>
      <c r="L1254" s="6" t="n">
        <v>-0</v>
      </c>
      <c r="M1254" s="6" t="s">
        <f>=I1254+J1254+K1254+L1254</f>
      </c>
      <c r="N1254" s="16"/>
      <c r="O1254" s="16" t="s">
        <v>471</v>
      </c>
    </row>
    <row collapsed="false" customFormat="false" customHeight="false" hidden="false" ht="12.1" outlineLevel="0" r="1255">
      <c r="A1255" s="20" t="n">
        <v>46177.767453704</v>
      </c>
      <c r="B1255" s="16" t="s">
        <v>69</v>
      </c>
      <c r="C1255" s="16" t="s">
        <v>472</v>
      </c>
      <c r="D1255" s="16" t="s">
        <v>240</v>
      </c>
      <c r="E1255" s="16" t="s">
        <v>62</v>
      </c>
      <c r="F1255" s="16" t="s">
        <v>20</v>
      </c>
      <c r="G1255" s="7" t="n">
        <v>6</v>
      </c>
      <c r="H1255" s="6" t="n">
        <v>1.2225</v>
      </c>
      <c r="I1255" s="6" t="n">
        <v>-7.34</v>
      </c>
      <c r="J1255" s="6" t="n">
        <v>-0</v>
      </c>
      <c r="K1255" s="6" t="n">
        <v>-0</v>
      </c>
      <c r="L1255" s="6" t="n">
        <v>-0</v>
      </c>
      <c r="M1255" s="6" t="s">
        <f>=I1255+J1255+K1255+L1255</f>
      </c>
      <c r="N1255" s="16"/>
      <c r="O1255" s="16" t="s">
        <v>471</v>
      </c>
    </row>
    <row collapsed="false" customFormat="false" customHeight="false" hidden="false" ht="12.1" outlineLevel="0" r="1256">
      <c r="A1256" s="21" t="n">
        <v>46178.560810185</v>
      </c>
      <c r="B1256" s="22" t="s">
        <v>363</v>
      </c>
      <c r="C1256" s="22" t="s">
        <v>144</v>
      </c>
      <c r="D1256" s="22" t="s">
        <v>363</v>
      </c>
      <c r="E1256" s="22" t="s">
        <v>363</v>
      </c>
      <c r="F1256" s="22" t="s">
        <v>20</v>
      </c>
      <c r="G1256" s="23" t="n">
        <v>1</v>
      </c>
      <c r="H1256" s="24" t="n">
        <v>1</v>
      </c>
      <c r="I1256" s="24" t="n">
        <v>1120.57</v>
      </c>
      <c r="J1256" s="24" t="n">
        <v>0</v>
      </c>
      <c r="K1256" s="24" t="n">
        <v>-0</v>
      </c>
      <c r="L1256" s="24" t="n">
        <v>-0</v>
      </c>
      <c r="M1256" s="6" t="s">
        <f>=I1256+J1256+K1256+L1256</f>
      </c>
      <c r="N1256" s="22"/>
      <c r="O1256" s="22" t="s">
        <v>424</v>
      </c>
    </row>
    <row collapsed="false" customFormat="false" customHeight="false" hidden="false" ht="12.1" outlineLevel="0" r="1257">
      <c r="A1257" s="20" t="n">
        <v>46178.561041667</v>
      </c>
      <c r="B1257" s="16" t="s">
        <v>47</v>
      </c>
      <c r="C1257" s="16" t="s">
        <v>410</v>
      </c>
      <c r="D1257" s="16" t="s">
        <v>240</v>
      </c>
      <c r="E1257" s="16" t="s">
        <v>18</v>
      </c>
      <c r="F1257" s="16" t="s">
        <v>20</v>
      </c>
      <c r="G1257" s="7" t="n">
        <v>3</v>
      </c>
      <c r="H1257" s="6" t="n">
        <v>299.76</v>
      </c>
      <c r="I1257" s="6" t="n">
        <v>-899.28</v>
      </c>
      <c r="J1257" s="6" t="n">
        <v>-0</v>
      </c>
      <c r="K1257" s="6" t="n">
        <v>-0</v>
      </c>
      <c r="L1257" s="6" t="n">
        <v>-0</v>
      </c>
      <c r="M1257" s="6" t="s">
        <f>=I1257+J1257+K1257+L1257</f>
      </c>
      <c r="N1257" s="16"/>
      <c r="O1257" s="16" t="s">
        <v>424</v>
      </c>
    </row>
    <row collapsed="false" customFormat="false" customHeight="false" hidden="false" ht="12.1" outlineLevel="0" r="1258">
      <c r="A1258" s="20" t="n">
        <v>46178.561990741</v>
      </c>
      <c r="B1258" s="16" t="s">
        <v>304</v>
      </c>
      <c r="C1258" s="16" t="s">
        <v>457</v>
      </c>
      <c r="D1258" s="16" t="s">
        <v>240</v>
      </c>
      <c r="E1258" s="16" t="s">
        <v>62</v>
      </c>
      <c r="F1258" s="16" t="s">
        <v>20</v>
      </c>
      <c r="G1258" s="7" t="n">
        <v>2</v>
      </c>
      <c r="H1258" s="6" t="n">
        <v>101.3</v>
      </c>
      <c r="I1258" s="6" t="n">
        <v>-202.6</v>
      </c>
      <c r="J1258" s="6" t="n">
        <v>-0</v>
      </c>
      <c r="K1258" s="6" t="n">
        <v>-0</v>
      </c>
      <c r="L1258" s="6" t="n">
        <v>-0</v>
      </c>
      <c r="M1258" s="6" t="s">
        <f>=I1258+J1258+K1258+L1258</f>
      </c>
      <c r="N1258" s="16"/>
      <c r="O1258" s="16" t="s">
        <v>424</v>
      </c>
    </row>
    <row collapsed="false" customFormat="false" customHeight="false" hidden="false" ht="12.1" outlineLevel="0" r="1259">
      <c r="A1259" s="20" t="n">
        <v>46178.562615741</v>
      </c>
      <c r="B1259" s="16" t="s">
        <v>325</v>
      </c>
      <c r="C1259" s="16" t="s">
        <v>507</v>
      </c>
      <c r="D1259" s="16" t="s">
        <v>240</v>
      </c>
      <c r="E1259" s="16" t="s">
        <v>62</v>
      </c>
      <c r="F1259" s="16" t="s">
        <v>20</v>
      </c>
      <c r="G1259" s="7" t="n">
        <v>3</v>
      </c>
      <c r="H1259" s="6" t="n">
        <v>14.27</v>
      </c>
      <c r="I1259" s="6" t="n">
        <v>-42.81</v>
      </c>
      <c r="J1259" s="6" t="n">
        <v>-0</v>
      </c>
      <c r="K1259" s="6" t="n">
        <v>-0</v>
      </c>
      <c r="L1259" s="6" t="n">
        <v>-0</v>
      </c>
      <c r="M1259" s="6" t="s">
        <f>=I1259+J1259+K1259+L1259</f>
      </c>
      <c r="N1259" s="16"/>
      <c r="O1259" s="16" t="s">
        <v>424</v>
      </c>
    </row>
    <row collapsed="false" customFormat="false" customHeight="false" hidden="false" ht="12.1" outlineLevel="0" r="1260">
      <c r="A1260" s="20" t="n">
        <v>46178.931539352</v>
      </c>
      <c r="B1260" s="16" t="s">
        <v>65</v>
      </c>
      <c r="C1260" s="16" t="s">
        <v>483</v>
      </c>
      <c r="D1260" s="16" t="s">
        <v>240</v>
      </c>
      <c r="E1260" s="16" t="s">
        <v>62</v>
      </c>
      <c r="F1260" s="16" t="s">
        <v>20</v>
      </c>
      <c r="G1260" s="7" t="n">
        <v>1</v>
      </c>
      <c r="H1260" s="6" t="n">
        <v>6.12</v>
      </c>
      <c r="I1260" s="6" t="n">
        <v>-6.12</v>
      </c>
      <c r="J1260" s="6" t="n">
        <v>-0</v>
      </c>
      <c r="K1260" s="6" t="n">
        <v>-0</v>
      </c>
      <c r="L1260" s="6" t="n">
        <v>-0</v>
      </c>
      <c r="M1260" s="6" t="s">
        <f>=I1260+J1260+K1260+L1260</f>
      </c>
      <c r="N1260" s="16"/>
      <c r="O1260" s="16" t="s">
        <v>424</v>
      </c>
    </row>
    <row collapsed="false" customFormat="false" customHeight="false" hidden="false" ht="12.1" outlineLevel="0" r="1261">
      <c r="A1261" s="21" t="n">
        <v>46181.242650463</v>
      </c>
      <c r="B1261" s="22" t="s">
        <v>363</v>
      </c>
      <c r="C1261" s="22" t="s">
        <v>165</v>
      </c>
      <c r="D1261" s="22" t="s">
        <v>363</v>
      </c>
      <c r="E1261" s="22" t="s">
        <v>363</v>
      </c>
      <c r="F1261" s="22" t="s">
        <v>20</v>
      </c>
      <c r="G1261" s="23" t="n">
        <v>1</v>
      </c>
      <c r="H1261" s="24" t="n">
        <v>300</v>
      </c>
      <c r="I1261" s="24" t="n">
        <v>300</v>
      </c>
      <c r="J1261" s="24" t="n">
        <v>0</v>
      </c>
      <c r="K1261" s="24" t="n">
        <v>-0</v>
      </c>
      <c r="L1261" s="24" t="n">
        <v>-0</v>
      </c>
      <c r="M1261" s="6" t="s">
        <f>=I1261+J1261+K1261+L1261</f>
      </c>
      <c r="N1261" s="22"/>
      <c r="O1261" s="22" t="s">
        <v>471</v>
      </c>
    </row>
    <row collapsed="false" customFormat="false" customHeight="false" hidden="false" ht="12.1" outlineLevel="0" r="1262">
      <c r="A1262" s="20" t="n">
        <v>46181.470266204</v>
      </c>
      <c r="B1262" s="16" t="s">
        <v>69</v>
      </c>
      <c r="C1262" s="16" t="s">
        <v>472</v>
      </c>
      <c r="D1262" s="16" t="s">
        <v>240</v>
      </c>
      <c r="E1262" s="16" t="s">
        <v>62</v>
      </c>
      <c r="F1262" s="16" t="s">
        <v>20</v>
      </c>
      <c r="G1262" s="7" t="n">
        <v>243</v>
      </c>
      <c r="H1262" s="6" t="n">
        <v>1.2243</v>
      </c>
      <c r="I1262" s="6" t="n">
        <v>-297.5</v>
      </c>
      <c r="J1262" s="6" t="n">
        <v>-0</v>
      </c>
      <c r="K1262" s="6" t="n">
        <v>-0</v>
      </c>
      <c r="L1262" s="6" t="n">
        <v>-0</v>
      </c>
      <c r="M1262" s="6" t="s">
        <f>=I1262+J1262+K1262+L1262</f>
      </c>
      <c r="N1262" s="16"/>
      <c r="O1262" s="16" t="s">
        <v>471</v>
      </c>
    </row>
    <row collapsed="false" customFormat="false" customHeight="false" hidden="false" ht="12.1" outlineLevel="0" r="1263">
      <c r="A1263" s="20" t="n">
        <v>46181.544988426</v>
      </c>
      <c r="B1263" s="16" t="s">
        <v>69</v>
      </c>
      <c r="C1263" s="16" t="s">
        <v>472</v>
      </c>
      <c r="D1263" s="16" t="s">
        <v>240</v>
      </c>
      <c r="E1263" s="16" t="s">
        <v>62</v>
      </c>
      <c r="F1263" s="16" t="s">
        <v>20</v>
      </c>
      <c r="G1263" s="7" t="n">
        <v>2</v>
      </c>
      <c r="H1263" s="6" t="n">
        <v>1.2236</v>
      </c>
      <c r="I1263" s="6" t="n">
        <v>-2.45</v>
      </c>
      <c r="J1263" s="6" t="n">
        <v>-0</v>
      </c>
      <c r="K1263" s="6" t="n">
        <v>-0</v>
      </c>
      <c r="L1263" s="6" t="n">
        <v>-0</v>
      </c>
      <c r="M1263" s="6" t="s">
        <f>=I1263+J1263+K1263+L1263</f>
      </c>
      <c r="N1263" s="16"/>
      <c r="O1263" s="16" t="s">
        <v>471</v>
      </c>
    </row>
    <row collapsed="false" customFormat="false" customHeight="false" hidden="false" ht="12.1" outlineLevel="0" r="1264">
      <c r="A1264" s="20" t="n">
        <v>46181.552141204</v>
      </c>
      <c r="B1264" s="16" t="s">
        <v>27</v>
      </c>
      <c r="C1264" s="16" t="s">
        <v>431</v>
      </c>
      <c r="D1264" s="16" t="s">
        <v>240</v>
      </c>
      <c r="E1264" s="16" t="s">
        <v>18</v>
      </c>
      <c r="F1264" s="16" t="s">
        <v>20</v>
      </c>
      <c r="G1264" s="7" t="n">
        <v>1</v>
      </c>
      <c r="H1264" s="6" t="n">
        <v>102.12</v>
      </c>
      <c r="I1264" s="6" t="n">
        <v>-102.12</v>
      </c>
      <c r="J1264" s="6" t="n">
        <v>-0</v>
      </c>
      <c r="K1264" s="6" t="n">
        <v>-0.05</v>
      </c>
      <c r="L1264" s="6" t="n">
        <v>-0</v>
      </c>
      <c r="M1264" s="6" t="s">
        <f>=I1264+J1264+K1264+L1264</f>
      </c>
      <c r="N1264" s="16"/>
      <c r="O1264" s="16" t="s">
        <v>508</v>
      </c>
    </row>
    <row collapsed="false" customFormat="false" customHeight="false" hidden="false" ht="12.1" outlineLevel="0" r="1265">
      <c r="A1265" s="21" t="n">
        <v>46181.552453704</v>
      </c>
      <c r="B1265" s="22" t="s">
        <v>363</v>
      </c>
      <c r="C1265" s="22" t="s">
        <v>165</v>
      </c>
      <c r="D1265" s="22" t="s">
        <v>363</v>
      </c>
      <c r="E1265" s="22" t="s">
        <v>363</v>
      </c>
      <c r="F1265" s="22" t="s">
        <v>20</v>
      </c>
      <c r="G1265" s="23" t="n">
        <v>1</v>
      </c>
      <c r="H1265" s="24" t="n">
        <v>40</v>
      </c>
      <c r="I1265" s="24" t="n">
        <v>40</v>
      </c>
      <c r="J1265" s="24" t="n">
        <v>0</v>
      </c>
      <c r="K1265" s="24" t="n">
        <v>-0</v>
      </c>
      <c r="L1265" s="24" t="n">
        <v>-0</v>
      </c>
      <c r="M1265" s="6" t="s">
        <f>=I1265+J1265+K1265+L1265</f>
      </c>
      <c r="N1265" s="22"/>
      <c r="O1265" s="22" t="s">
        <v>508</v>
      </c>
    </row>
    <row collapsed="false" customFormat="false" customHeight="false" hidden="false" ht="12.1" outlineLevel="0" r="1266">
      <c r="A1266" s="20" t="n">
        <v>46181.604502315</v>
      </c>
      <c r="B1266" s="16" t="s">
        <v>69</v>
      </c>
      <c r="C1266" s="16" t="s">
        <v>472</v>
      </c>
      <c r="D1266" s="16" t="s">
        <v>240</v>
      </c>
      <c r="E1266" s="16" t="s">
        <v>62</v>
      </c>
      <c r="F1266" s="16" t="s">
        <v>20</v>
      </c>
      <c r="G1266" s="7" t="n">
        <v>8</v>
      </c>
      <c r="H1266" s="6" t="n">
        <v>1.2237</v>
      </c>
      <c r="I1266" s="6" t="n">
        <v>-9.79</v>
      </c>
      <c r="J1266" s="6" t="n">
        <v>-0</v>
      </c>
      <c r="K1266" s="6" t="n">
        <v>-0</v>
      </c>
      <c r="L1266" s="6" t="n">
        <v>-0</v>
      </c>
      <c r="M1266" s="6" t="s">
        <f>=I1266+J1266+K1266+L1266</f>
      </c>
      <c r="N1266" s="16"/>
      <c r="O1266" s="16" t="s">
        <v>471</v>
      </c>
    </row>
    <row collapsed="false" customFormat="false" customHeight="false" hidden="false" ht="12.1" outlineLevel="0" r="1267">
      <c r="A1267" s="20" t="n">
        <v>46182.436030093</v>
      </c>
      <c r="B1267" s="16" t="s">
        <v>69</v>
      </c>
      <c r="C1267" s="16" t="s">
        <v>472</v>
      </c>
      <c r="D1267" s="16" t="s">
        <v>240</v>
      </c>
      <c r="E1267" s="16" t="s">
        <v>62</v>
      </c>
      <c r="F1267" s="16" t="s">
        <v>20</v>
      </c>
      <c r="G1267" s="7" t="n">
        <v>2</v>
      </c>
      <c r="H1267" s="6" t="n">
        <v>1.2244</v>
      </c>
      <c r="I1267" s="6" t="n">
        <v>-2.45</v>
      </c>
      <c r="J1267" s="6" t="n">
        <v>-0</v>
      </c>
      <c r="K1267" s="6" t="n">
        <v>-0</v>
      </c>
      <c r="L1267" s="6" t="n">
        <v>-0</v>
      </c>
      <c r="M1267" s="6" t="s">
        <f>=I1267+J1267+K1267+L1267</f>
      </c>
      <c r="N1267" s="16"/>
      <c r="O1267" s="16" t="s">
        <v>471</v>
      </c>
    </row>
    <row collapsed="false" customFormat="false" customHeight="false" hidden="false" ht="12.1" outlineLevel="0" r="1268">
      <c r="A1268" s="20" t="n">
        <v>46182.523599537</v>
      </c>
      <c r="B1268" s="16" t="s">
        <v>69</v>
      </c>
      <c r="C1268" s="16" t="s">
        <v>472</v>
      </c>
      <c r="D1268" s="16" t="s">
        <v>240</v>
      </c>
      <c r="E1268" s="16" t="s">
        <v>62</v>
      </c>
      <c r="F1268" s="16" t="s">
        <v>20</v>
      </c>
      <c r="G1268" s="7" t="n">
        <v>4</v>
      </c>
      <c r="H1268" s="6" t="n">
        <v>1.2239</v>
      </c>
      <c r="I1268" s="6" t="n">
        <v>-4.9</v>
      </c>
      <c r="J1268" s="6" t="n">
        <v>-0</v>
      </c>
      <c r="K1268" s="6" t="n">
        <v>-0</v>
      </c>
      <c r="L1268" s="6" t="n">
        <v>-0</v>
      </c>
      <c r="M1268" s="6" t="s">
        <f>=I1268+J1268+K1268+L1268</f>
      </c>
      <c r="N1268" s="16"/>
      <c r="O1268" s="16" t="s">
        <v>471</v>
      </c>
    </row>
    <row collapsed="false" customFormat="false" customHeight="false" hidden="false" ht="12.1" outlineLevel="0" r="1269">
      <c r="A1269" s="33" t="n">
        <v>46182.81380787</v>
      </c>
      <c r="B1269" s="34" t="s">
        <v>425</v>
      </c>
      <c r="C1269" s="34" t="s">
        <v>539</v>
      </c>
      <c r="D1269" s="34" t="s">
        <v>425</v>
      </c>
      <c r="E1269" s="34" t="s">
        <v>425</v>
      </c>
      <c r="F1269" s="34" t="s">
        <v>20</v>
      </c>
      <c r="G1269" s="35" t="n">
        <v>1</v>
      </c>
      <c r="H1269" s="36" t="n">
        <v>-0.02</v>
      </c>
      <c r="I1269" s="36" t="n">
        <v>-0.02</v>
      </c>
      <c r="J1269" s="36" t="n">
        <v>0</v>
      </c>
      <c r="K1269" s="36" t="n">
        <v>-0</v>
      </c>
      <c r="L1269" s="36" t="n">
        <v>-0</v>
      </c>
      <c r="M1269" s="6" t="s">
        <f>=I1269+J1269+K1269+L1269</f>
      </c>
      <c r="N1269" s="34"/>
      <c r="O1269" s="34" t="s">
        <v>508</v>
      </c>
    </row>
    <row collapsed="false" customFormat="false" customHeight="false" hidden="false" ht="12.1" outlineLevel="0" r="1270">
      <c r="A1270" s="20" t="n">
        <v>46183.604699074</v>
      </c>
      <c r="B1270" s="16" t="s">
        <v>69</v>
      </c>
      <c r="C1270" s="16" t="s">
        <v>472</v>
      </c>
      <c r="D1270" s="16" t="s">
        <v>240</v>
      </c>
      <c r="E1270" s="16" t="s">
        <v>62</v>
      </c>
      <c r="F1270" s="16" t="s">
        <v>20</v>
      </c>
      <c r="G1270" s="7" t="n">
        <v>4</v>
      </c>
      <c r="H1270" s="6" t="n">
        <v>1.2252</v>
      </c>
      <c r="I1270" s="6" t="n">
        <v>-4.9</v>
      </c>
      <c r="J1270" s="6" t="n">
        <v>-0</v>
      </c>
      <c r="K1270" s="6" t="n">
        <v>-0</v>
      </c>
      <c r="L1270" s="6" t="n">
        <v>-0</v>
      </c>
      <c r="M1270" s="6" t="s">
        <f>=I1270+J1270+K1270+L1270</f>
      </c>
      <c r="N1270" s="16"/>
      <c r="O1270" s="16" t="s">
        <v>471</v>
      </c>
    </row>
    <row collapsed="false" customFormat="false" customHeight="false" hidden="false" ht="12.1" outlineLevel="0" r="1271">
      <c r="A1271" s="21" t="n">
        <v>46186.653784722</v>
      </c>
      <c r="B1271" s="22" t="s">
        <v>363</v>
      </c>
      <c r="C1271" s="22" t="s">
        <v>144</v>
      </c>
      <c r="D1271" s="22" t="s">
        <v>363</v>
      </c>
      <c r="E1271" s="22" t="s">
        <v>363</v>
      </c>
      <c r="F1271" s="22" t="s">
        <v>20</v>
      </c>
      <c r="G1271" s="23" t="n">
        <v>1</v>
      </c>
      <c r="H1271" s="24" t="n">
        <v>1</v>
      </c>
      <c r="I1271" s="24" t="n">
        <v>52.4</v>
      </c>
      <c r="J1271" s="24" t="n">
        <v>0</v>
      </c>
      <c r="K1271" s="24" t="n">
        <v>-0</v>
      </c>
      <c r="L1271" s="24" t="n">
        <v>-0</v>
      </c>
      <c r="M1271" s="6" t="s">
        <f>=I1271+J1271+K1271+L1271</f>
      </c>
      <c r="N1271" s="22"/>
      <c r="O1271" s="22" t="s">
        <v>424</v>
      </c>
    </row>
    <row collapsed="false" customFormat="false" customHeight="false" hidden="false" ht="12.1" outlineLevel="0" r="1272">
      <c r="A1272" s="20" t="n">
        <v>46186.654074074</v>
      </c>
      <c r="B1272" s="16" t="s">
        <v>65</v>
      </c>
      <c r="C1272" s="16" t="s">
        <v>483</v>
      </c>
      <c r="D1272" s="16" t="s">
        <v>240</v>
      </c>
      <c r="E1272" s="16" t="s">
        <v>62</v>
      </c>
      <c r="F1272" s="16" t="s">
        <v>20</v>
      </c>
      <c r="G1272" s="7" t="n">
        <v>8</v>
      </c>
      <c r="H1272" s="6" t="n">
        <v>6.03</v>
      </c>
      <c r="I1272" s="6" t="n">
        <v>-48.24</v>
      </c>
      <c r="J1272" s="6" t="n">
        <v>-0</v>
      </c>
      <c r="K1272" s="6" t="n">
        <v>-0</v>
      </c>
      <c r="L1272" s="6" t="n">
        <v>-0</v>
      </c>
      <c r="M1272" s="6" t="s">
        <f>=I1272+J1272+K1272+L1272</f>
      </c>
      <c r="N1272" s="16"/>
      <c r="O1272" s="16" t="s">
        <v>424</v>
      </c>
    </row>
    <row collapsed="false" customFormat="false" customHeight="false" hidden="false" ht="12.1" outlineLevel="0" r="1273">
      <c r="A1273" s="21" t="n">
        <v>46188.59568287</v>
      </c>
      <c r="B1273" s="22" t="s">
        <v>363</v>
      </c>
      <c r="C1273" s="22" t="s">
        <v>165</v>
      </c>
      <c r="D1273" s="22" t="s">
        <v>363</v>
      </c>
      <c r="E1273" s="22" t="s">
        <v>363</v>
      </c>
      <c r="F1273" s="22" t="s">
        <v>20</v>
      </c>
      <c r="G1273" s="23" t="n">
        <v>1</v>
      </c>
      <c r="H1273" s="24" t="n">
        <v>400</v>
      </c>
      <c r="I1273" s="24" t="n">
        <v>400</v>
      </c>
      <c r="J1273" s="24" t="n">
        <v>0</v>
      </c>
      <c r="K1273" s="24" t="n">
        <v>-0</v>
      </c>
      <c r="L1273" s="24" t="n">
        <v>-0</v>
      </c>
      <c r="M1273" s="6" t="s">
        <f>=I1273+J1273+K1273+L1273</f>
      </c>
      <c r="N1273" s="22"/>
      <c r="O1273" s="22" t="s">
        <v>471</v>
      </c>
    </row>
    <row collapsed="false" customFormat="false" customHeight="false" hidden="false" ht="12.1" outlineLevel="0" r="1274">
      <c r="A1274" s="20" t="n">
        <v>46188.597523148</v>
      </c>
      <c r="B1274" s="16" t="s">
        <v>69</v>
      </c>
      <c r="C1274" s="16" t="s">
        <v>472</v>
      </c>
      <c r="D1274" s="16" t="s">
        <v>240</v>
      </c>
      <c r="E1274" s="16" t="s">
        <v>62</v>
      </c>
      <c r="F1274" s="16" t="s">
        <v>20</v>
      </c>
      <c r="G1274" s="7" t="n">
        <v>323</v>
      </c>
      <c r="H1274" s="6" t="n">
        <v>1.2268</v>
      </c>
      <c r="I1274" s="6" t="n">
        <v>-396.26</v>
      </c>
      <c r="J1274" s="6" t="n">
        <v>-0</v>
      </c>
      <c r="K1274" s="6" t="n">
        <v>-0</v>
      </c>
      <c r="L1274" s="6" t="n">
        <v>-0</v>
      </c>
      <c r="M1274" s="6" t="s">
        <f>=I1274+J1274+K1274+L1274</f>
      </c>
      <c r="N1274" s="16"/>
      <c r="O1274" s="16" t="s">
        <v>471</v>
      </c>
    </row>
    <row collapsed="false" customFormat="false" customHeight="false" hidden="false" ht="12.1" outlineLevel="0" r="1275">
      <c r="A1275" s="20" t="n">
        <v>46188.681979167</v>
      </c>
      <c r="B1275" s="16" t="s">
        <v>69</v>
      </c>
      <c r="C1275" s="16" t="s">
        <v>472</v>
      </c>
      <c r="D1275" s="16" t="s">
        <v>240</v>
      </c>
      <c r="E1275" s="16" t="s">
        <v>62</v>
      </c>
      <c r="F1275" s="16" t="s">
        <v>20</v>
      </c>
      <c r="G1275" s="7" t="n">
        <v>3</v>
      </c>
      <c r="H1275" s="6" t="n">
        <v>1.2271</v>
      </c>
      <c r="I1275" s="6" t="n">
        <v>-3.68</v>
      </c>
      <c r="J1275" s="6" t="n">
        <v>-0</v>
      </c>
      <c r="K1275" s="6" t="n">
        <v>-0</v>
      </c>
      <c r="L1275" s="6" t="n">
        <v>-0</v>
      </c>
      <c r="M1275" s="6" t="s">
        <f>=I1275+J1275+K1275+L1275</f>
      </c>
      <c r="N1275" s="16"/>
      <c r="O1275" s="16" t="s">
        <v>471</v>
      </c>
    </row>
    <row collapsed="false" customFormat="false" customHeight="false" hidden="false" ht="12.1" outlineLevel="0" r="1276">
      <c r="A1276" s="21" t="n">
        <v>46189.270289352</v>
      </c>
      <c r="B1276" s="22" t="s">
        <v>363</v>
      </c>
      <c r="C1276" s="22" t="s">
        <v>144</v>
      </c>
      <c r="D1276" s="22" t="s">
        <v>363</v>
      </c>
      <c r="E1276" s="22" t="s">
        <v>363</v>
      </c>
      <c r="F1276" s="22" t="s">
        <v>20</v>
      </c>
      <c r="G1276" s="23" t="n">
        <v>1</v>
      </c>
      <c r="H1276" s="24" t="n">
        <v>1</v>
      </c>
      <c r="I1276" s="24" t="n">
        <v>136</v>
      </c>
      <c r="J1276" s="24" t="n">
        <v>0</v>
      </c>
      <c r="K1276" s="24" t="n">
        <v>-0</v>
      </c>
      <c r="L1276" s="24" t="n">
        <v>-0</v>
      </c>
      <c r="M1276" s="6" t="s">
        <f>=I1276+J1276+K1276+L1276</f>
      </c>
      <c r="N1276" s="22"/>
      <c r="O1276" s="22" t="s">
        <v>424</v>
      </c>
    </row>
    <row collapsed="false" customFormat="false" customHeight="false" hidden="false" ht="12.1" outlineLevel="0" r="1277">
      <c r="A1277" s="20" t="n">
        <v>46189.45318287</v>
      </c>
      <c r="B1277" s="16" t="s">
        <v>325</v>
      </c>
      <c r="C1277" s="16" t="s">
        <v>507</v>
      </c>
      <c r="D1277" s="16" t="s">
        <v>240</v>
      </c>
      <c r="E1277" s="16" t="s">
        <v>62</v>
      </c>
      <c r="F1277" s="16" t="s">
        <v>20</v>
      </c>
      <c r="G1277" s="7" t="n">
        <v>9</v>
      </c>
      <c r="H1277" s="6" t="n">
        <v>14.26</v>
      </c>
      <c r="I1277" s="6" t="n">
        <v>-128.34</v>
      </c>
      <c r="J1277" s="6" t="n">
        <v>-0</v>
      </c>
      <c r="K1277" s="6" t="n">
        <v>-0</v>
      </c>
      <c r="L1277" s="6" t="n">
        <v>-0</v>
      </c>
      <c r="M1277" s="6" t="s">
        <f>=I1277+J1277+K1277+L1277</f>
      </c>
      <c r="N1277" s="16"/>
      <c r="O1277" s="16" t="s">
        <v>424</v>
      </c>
    </row>
    <row collapsed="false" customFormat="false" customHeight="false" hidden="false" ht="12.1" outlineLevel="0" r="1278">
      <c r="A1278" s="20" t="n">
        <v>46189.950775463</v>
      </c>
      <c r="B1278" s="16" t="s">
        <v>65</v>
      </c>
      <c r="C1278" s="16" t="s">
        <v>483</v>
      </c>
      <c r="D1278" s="16" t="s">
        <v>240</v>
      </c>
      <c r="E1278" s="16" t="s">
        <v>62</v>
      </c>
      <c r="F1278" s="16" t="s">
        <v>20</v>
      </c>
      <c r="G1278" s="7" t="n">
        <v>2</v>
      </c>
      <c r="H1278" s="6" t="n">
        <v>5.97</v>
      </c>
      <c r="I1278" s="6" t="n">
        <v>-11.94</v>
      </c>
      <c r="J1278" s="6" t="n">
        <v>-0</v>
      </c>
      <c r="K1278" s="6" t="n">
        <v>-0</v>
      </c>
      <c r="L1278" s="6" t="n">
        <v>-0</v>
      </c>
      <c r="M1278" s="6" t="s">
        <f>=I1278+J1278+K1278+L1278</f>
      </c>
      <c r="N1278" s="16"/>
      <c r="O1278" s="16" t="s">
        <v>424</v>
      </c>
    </row>
    <row collapsed="false" customFormat="false" customHeight="false" hidden="false" ht="12.1" outlineLevel="0" r="1279">
      <c r="A1279" s="20" t="n">
        <v>46192.602233796</v>
      </c>
      <c r="B1279" s="16" t="s">
        <v>69</v>
      </c>
      <c r="C1279" s="16" t="s">
        <v>472</v>
      </c>
      <c r="D1279" s="16" t="s">
        <v>240</v>
      </c>
      <c r="E1279" s="16" t="s">
        <v>62</v>
      </c>
      <c r="F1279" s="16" t="s">
        <v>20</v>
      </c>
      <c r="G1279" s="7" t="n">
        <v>4</v>
      </c>
      <c r="H1279" s="6" t="n">
        <v>1.2287</v>
      </c>
      <c r="I1279" s="6" t="n">
        <v>-4.91</v>
      </c>
      <c r="J1279" s="6" t="n">
        <v>-0</v>
      </c>
      <c r="K1279" s="6" t="n">
        <v>-0</v>
      </c>
      <c r="L1279" s="6" t="n">
        <v>-0</v>
      </c>
      <c r="M1279" s="6" t="s">
        <f>=I1279+J1279+K1279+L1279</f>
      </c>
      <c r="N1279" s="16"/>
      <c r="O1279" s="16" t="s">
        <v>471</v>
      </c>
    </row>
    <row collapsed="false" customFormat="false" customHeight="false" hidden="false" ht="12.1" outlineLevel="0" r="1280">
      <c r="A1280" s="21" t="n">
        <v>46195.406446759</v>
      </c>
      <c r="B1280" s="22" t="s">
        <v>363</v>
      </c>
      <c r="C1280" s="22" t="s">
        <v>165</v>
      </c>
      <c r="D1280" s="22" t="s">
        <v>363</v>
      </c>
      <c r="E1280" s="22" t="s">
        <v>363</v>
      </c>
      <c r="F1280" s="22" t="s">
        <v>20</v>
      </c>
      <c r="G1280" s="23" t="n">
        <v>1</v>
      </c>
      <c r="H1280" s="24" t="n">
        <v>300</v>
      </c>
      <c r="I1280" s="24" t="n">
        <v>300</v>
      </c>
      <c r="J1280" s="24" t="n">
        <v>0</v>
      </c>
      <c r="K1280" s="24" t="n">
        <v>-0</v>
      </c>
      <c r="L1280" s="24" t="n">
        <v>-0</v>
      </c>
      <c r="M1280" s="6" t="s">
        <f>=I1280+J1280+K1280+L1280</f>
      </c>
      <c r="N1280" s="22"/>
      <c r="O1280" s="22" t="s">
        <v>471</v>
      </c>
    </row>
    <row collapsed="false" customFormat="false" customHeight="false" hidden="false" ht="12.1" outlineLevel="0" r="1281">
      <c r="A1281" s="20" t="n">
        <v>46195.436840278</v>
      </c>
      <c r="B1281" s="16" t="s">
        <v>69</v>
      </c>
      <c r="C1281" s="16" t="s">
        <v>472</v>
      </c>
      <c r="D1281" s="16" t="s">
        <v>240</v>
      </c>
      <c r="E1281" s="16" t="s">
        <v>62</v>
      </c>
      <c r="F1281" s="16" t="s">
        <v>20</v>
      </c>
      <c r="G1281" s="7" t="n">
        <v>242</v>
      </c>
      <c r="H1281" s="6" t="n">
        <v>1.2299</v>
      </c>
      <c r="I1281" s="6" t="n">
        <v>-297.64</v>
      </c>
      <c r="J1281" s="6" t="n">
        <v>-0</v>
      </c>
      <c r="K1281" s="6" t="n">
        <v>-0</v>
      </c>
      <c r="L1281" s="6" t="n">
        <v>-0</v>
      </c>
      <c r="M1281" s="6" t="s">
        <f>=I1281+J1281+K1281+L1281</f>
      </c>
      <c r="N1281" s="16"/>
      <c r="O1281" s="16" t="s">
        <v>471</v>
      </c>
    </row>
    <row collapsed="false" customFormat="false" customHeight="false" hidden="false" ht="12.1" outlineLevel="0" r="1282">
      <c r="A1282" s="20" t="n">
        <v>46195.49724537</v>
      </c>
      <c r="B1282" s="16" t="s">
        <v>69</v>
      </c>
      <c r="C1282" s="16" t="s">
        <v>472</v>
      </c>
      <c r="D1282" s="16" t="s">
        <v>240</v>
      </c>
      <c r="E1282" s="16" t="s">
        <v>62</v>
      </c>
      <c r="F1282" s="16" t="s">
        <v>20</v>
      </c>
      <c r="G1282" s="7" t="n">
        <v>2</v>
      </c>
      <c r="H1282" s="6" t="n">
        <v>1.2299</v>
      </c>
      <c r="I1282" s="6" t="n">
        <v>-2.46</v>
      </c>
      <c r="J1282" s="6" t="n">
        <v>-0</v>
      </c>
      <c r="K1282" s="6" t="n">
        <v>-0</v>
      </c>
      <c r="L1282" s="6" t="n">
        <v>-0</v>
      </c>
      <c r="M1282" s="6" t="s">
        <f>=I1282+J1282+K1282+L1282</f>
      </c>
      <c r="N1282" s="16"/>
      <c r="O1282" s="16" t="s">
        <v>471</v>
      </c>
    </row>
    <row collapsed="false" customFormat="false" customHeight="false" hidden="false" ht="12.1" outlineLevel="0" r="1283">
      <c r="A1283" s="21" t="n">
        <v>46197.020636574</v>
      </c>
      <c r="B1283" s="22" t="s">
        <v>377</v>
      </c>
      <c r="C1283" s="22" t="s">
        <v>540</v>
      </c>
      <c r="D1283" s="22" t="s">
        <v>377</v>
      </c>
      <c r="E1283" s="22" t="s">
        <v>377</v>
      </c>
      <c r="F1283" s="22" t="s">
        <v>20</v>
      </c>
      <c r="G1283" s="23" t="n">
        <v>1</v>
      </c>
      <c r="H1283" s="24" t="n">
        <v>538.56</v>
      </c>
      <c r="I1283" s="24" t="n">
        <v>538.56</v>
      </c>
      <c r="J1283" s="24" t="n">
        <v>0</v>
      </c>
      <c r="K1283" s="24" t="n">
        <v>-0</v>
      </c>
      <c r="L1283" s="24" t="n">
        <v>-0</v>
      </c>
      <c r="M1283" s="6" t="s">
        <f>=I1283+J1283+K1283+L1283</f>
      </c>
      <c r="N1283" s="22"/>
      <c r="O1283" s="22" t="s">
        <v>364</v>
      </c>
    </row>
    <row collapsed="false" customFormat="false" customHeight="false" hidden="false" ht="12.1" outlineLevel="0" r="1284">
      <c r="A1284" s="20" t="n">
        <v>46197.534201389</v>
      </c>
      <c r="B1284" s="16" t="s">
        <v>69</v>
      </c>
      <c r="C1284" s="16" t="s">
        <v>472</v>
      </c>
      <c r="D1284" s="16" t="s">
        <v>240</v>
      </c>
      <c r="E1284" s="16" t="s">
        <v>62</v>
      </c>
      <c r="F1284" s="16" t="s">
        <v>20</v>
      </c>
      <c r="G1284" s="7" t="n">
        <v>4</v>
      </c>
      <c r="H1284" s="6" t="n">
        <v>1.2303</v>
      </c>
      <c r="I1284" s="6" t="n">
        <v>-4.92</v>
      </c>
      <c r="J1284" s="6" t="n">
        <v>-0</v>
      </c>
      <c r="K1284" s="6" t="n">
        <v>-0</v>
      </c>
      <c r="L1284" s="6" t="n">
        <v>-0</v>
      </c>
      <c r="M1284" s="6" t="s">
        <f>=I1284+J1284+K1284+L1284</f>
      </c>
      <c r="N1284" s="16"/>
      <c r="O1284" s="16" t="s">
        <v>471</v>
      </c>
    </row>
    <row collapsed="false" customFormat="false" customHeight="false" hidden="false" ht="12.1" outlineLevel="0" r="1285">
      <c r="A1285" s="21" t="n">
        <v>46197.535173611</v>
      </c>
      <c r="B1285" s="22" t="s">
        <v>377</v>
      </c>
      <c r="C1285" s="22" t="s">
        <v>541</v>
      </c>
      <c r="D1285" s="22" t="s">
        <v>377</v>
      </c>
      <c r="E1285" s="22" t="s">
        <v>377</v>
      </c>
      <c r="F1285" s="22" t="s">
        <v>20</v>
      </c>
      <c r="G1285" s="23" t="n">
        <v>1</v>
      </c>
      <c r="H1285" s="24" t="n">
        <v>503.56</v>
      </c>
      <c r="I1285" s="24" t="n">
        <v>503.56</v>
      </c>
      <c r="J1285" s="24" t="n">
        <v>0</v>
      </c>
      <c r="K1285" s="24" t="n">
        <v>-0</v>
      </c>
      <c r="L1285" s="24" t="n">
        <v>-0</v>
      </c>
      <c r="M1285" s="6" t="s">
        <f>=I1285+J1285+K1285+L1285</f>
      </c>
      <c r="N1285" s="22"/>
      <c r="O1285" s="22" t="s">
        <v>508</v>
      </c>
    </row>
    <row collapsed="false" customFormat="false" customHeight="false" hidden="false" ht="12.1" outlineLevel="0" r="1286">
      <c r="A1286" s="20" t="n">
        <v>46197.922418981</v>
      </c>
      <c r="B1286" s="16" t="s">
        <v>245</v>
      </c>
      <c r="C1286" s="16" t="s">
        <v>367</v>
      </c>
      <c r="D1286" s="16" t="s">
        <v>240</v>
      </c>
      <c r="E1286" s="16" t="s">
        <v>18</v>
      </c>
      <c r="F1286" s="16" t="s">
        <v>20</v>
      </c>
      <c r="G1286" s="7" t="n">
        <v>10</v>
      </c>
      <c r="H1286" s="6" t="n">
        <v>18.72</v>
      </c>
      <c r="I1286" s="6" t="n">
        <v>-187.2</v>
      </c>
      <c r="J1286" s="6" t="n">
        <v>-0</v>
      </c>
      <c r="K1286" s="6" t="n">
        <v>-0.09</v>
      </c>
      <c r="L1286" s="6" t="n">
        <v>-0</v>
      </c>
      <c r="M1286" s="6" t="s">
        <f>=I1286+J1286+K1286+L1286</f>
      </c>
      <c r="N1286" s="16"/>
      <c r="O1286" s="16" t="s">
        <v>508</v>
      </c>
    </row>
    <row collapsed="false" customFormat="false" customHeight="false" hidden="false" ht="12.1" outlineLevel="0" r="1287">
      <c r="A1287" s="20" t="n">
        <v>46197.922824074</v>
      </c>
      <c r="B1287" s="16" t="s">
        <v>27</v>
      </c>
      <c r="C1287" s="16" t="s">
        <v>431</v>
      </c>
      <c r="D1287" s="16" t="s">
        <v>240</v>
      </c>
      <c r="E1287" s="16" t="s">
        <v>18</v>
      </c>
      <c r="F1287" s="16" t="s">
        <v>20</v>
      </c>
      <c r="G1287" s="7" t="n">
        <v>1</v>
      </c>
      <c r="H1287" s="6" t="n">
        <v>84.2</v>
      </c>
      <c r="I1287" s="6" t="n">
        <v>-84.2</v>
      </c>
      <c r="J1287" s="6" t="n">
        <v>-0</v>
      </c>
      <c r="K1287" s="6" t="n">
        <v>-0.04</v>
      </c>
      <c r="L1287" s="6" t="n">
        <v>-0</v>
      </c>
      <c r="M1287" s="6" t="s">
        <f>=I1287+J1287+K1287+L1287</f>
      </c>
      <c r="N1287" s="16"/>
      <c r="O1287" s="16" t="s">
        <v>508</v>
      </c>
    </row>
    <row collapsed="false" customFormat="false" customHeight="false" hidden="false" ht="12.1" outlineLevel="0" r="1288">
      <c r="A1288" s="20" t="n">
        <v>46197.922824074</v>
      </c>
      <c r="B1288" s="16" t="s">
        <v>27</v>
      </c>
      <c r="C1288" s="16" t="s">
        <v>431</v>
      </c>
      <c r="D1288" s="16" t="s">
        <v>240</v>
      </c>
      <c r="E1288" s="16" t="s">
        <v>18</v>
      </c>
      <c r="F1288" s="16" t="s">
        <v>20</v>
      </c>
      <c r="G1288" s="7" t="n">
        <v>2</v>
      </c>
      <c r="H1288" s="6" t="n">
        <v>84.2</v>
      </c>
      <c r="I1288" s="6" t="n">
        <v>-168.4</v>
      </c>
      <c r="J1288" s="6" t="n">
        <v>-0</v>
      </c>
      <c r="K1288" s="6" t="n">
        <v>-0.08</v>
      </c>
      <c r="L1288" s="6" t="n">
        <v>-0</v>
      </c>
      <c r="M1288" s="6" t="s">
        <f>=I1288+J1288+K1288+L1288</f>
      </c>
      <c r="N1288" s="16"/>
      <c r="O1288" s="16" t="s">
        <v>508</v>
      </c>
    </row>
    <row collapsed="false" customFormat="false" customHeight="false" hidden="false" ht="12.1" outlineLevel="0" r="1289">
      <c r="A1289" s="21" t="n">
        <v>46198.510740741</v>
      </c>
      <c r="B1289" s="22" t="s">
        <v>377</v>
      </c>
      <c r="C1289" s="22" t="s">
        <v>542</v>
      </c>
      <c r="D1289" s="22" t="s">
        <v>377</v>
      </c>
      <c r="E1289" s="22" t="s">
        <v>377</v>
      </c>
      <c r="F1289" s="22" t="s">
        <v>20</v>
      </c>
      <c r="G1289" s="23" t="n">
        <v>1</v>
      </c>
      <c r="H1289" s="24" t="n">
        <v>14</v>
      </c>
      <c r="I1289" s="24" t="n">
        <v>14</v>
      </c>
      <c r="J1289" s="24" t="n">
        <v>0</v>
      </c>
      <c r="K1289" s="24" t="n">
        <v>-0</v>
      </c>
      <c r="L1289" s="24" t="n">
        <v>-0</v>
      </c>
      <c r="M1289" s="6" t="s">
        <f>=I1289+J1289+K1289+L1289</f>
      </c>
      <c r="N1289" s="22"/>
      <c r="O1289" s="22" t="s">
        <v>508</v>
      </c>
    </row>
    <row collapsed="false" customFormat="false" customHeight="false" hidden="false" ht="12.1" outlineLevel="0" r="1290">
      <c r="A1290" s="20" t="n">
        <v>46198.518402778</v>
      </c>
      <c r="B1290" s="16" t="s">
        <v>69</v>
      </c>
      <c r="C1290" s="16" t="s">
        <v>472</v>
      </c>
      <c r="D1290" s="16" t="s">
        <v>240</v>
      </c>
      <c r="E1290" s="16" t="s">
        <v>62</v>
      </c>
      <c r="F1290" s="16" t="s">
        <v>20</v>
      </c>
      <c r="G1290" s="7" t="n">
        <v>4</v>
      </c>
      <c r="H1290" s="6" t="n">
        <v>1.2303</v>
      </c>
      <c r="I1290" s="6" t="n">
        <v>-4.92</v>
      </c>
      <c r="J1290" s="6" t="n">
        <v>-0</v>
      </c>
      <c r="K1290" s="6" t="n">
        <v>-0</v>
      </c>
      <c r="L1290" s="6" t="n">
        <v>-0</v>
      </c>
      <c r="M1290" s="6" t="s">
        <f>=I1290+J1290+K1290+L1290</f>
      </c>
      <c r="N1290" s="16"/>
      <c r="O1290" s="16" t="s">
        <v>471</v>
      </c>
    </row>
    <row collapsed="false" customFormat="false" customHeight="false" hidden="false" ht="12.1" outlineLevel="0" r="1291">
      <c r="A1291" s="20" t="n">
        <v>46198.736296296</v>
      </c>
      <c r="B1291" s="16" t="s">
        <v>27</v>
      </c>
      <c r="C1291" s="16" t="s">
        <v>431</v>
      </c>
      <c r="D1291" s="16" t="s">
        <v>240</v>
      </c>
      <c r="E1291" s="16" t="s">
        <v>18</v>
      </c>
      <c r="F1291" s="16" t="s">
        <v>20</v>
      </c>
      <c r="G1291" s="7" t="n">
        <v>1</v>
      </c>
      <c r="H1291" s="6" t="n">
        <v>78.54</v>
      </c>
      <c r="I1291" s="6" t="n">
        <v>-78.54</v>
      </c>
      <c r="J1291" s="6" t="n">
        <v>-0</v>
      </c>
      <c r="K1291" s="6" t="n">
        <v>-0.04</v>
      </c>
      <c r="L1291" s="6" t="n">
        <v>-0</v>
      </c>
      <c r="M1291" s="6" t="s">
        <f>=I1291+J1291+K1291+L1291</f>
      </c>
      <c r="N1291" s="16"/>
      <c r="O1291" s="16" t="s">
        <v>508</v>
      </c>
    </row>
    <row collapsed="false" customFormat="false" customHeight="false" hidden="false" ht="12.1" outlineLevel="0" r="1292">
      <c r="A1292" s="33" t="n">
        <v>46198.815416667</v>
      </c>
      <c r="B1292" s="34" t="s">
        <v>425</v>
      </c>
      <c r="C1292" s="34" t="s">
        <v>543</v>
      </c>
      <c r="D1292" s="34" t="s">
        <v>425</v>
      </c>
      <c r="E1292" s="34" t="s">
        <v>425</v>
      </c>
      <c r="F1292" s="34" t="s">
        <v>20</v>
      </c>
      <c r="G1292" s="35" t="n">
        <v>1</v>
      </c>
      <c r="H1292" s="36" t="n">
        <v>-0.09</v>
      </c>
      <c r="I1292" s="36" t="n">
        <v>-0.09</v>
      </c>
      <c r="J1292" s="36" t="n">
        <v>0</v>
      </c>
      <c r="K1292" s="36" t="n">
        <v>-0</v>
      </c>
      <c r="L1292" s="36" t="n">
        <v>-0</v>
      </c>
      <c r="M1292" s="6" t="s">
        <f>=I1292+J1292+K1292+L1292</f>
      </c>
      <c r="N1292" s="34"/>
      <c r="O1292" s="34" t="s">
        <v>508</v>
      </c>
    </row>
    <row collapsed="false" customFormat="false" customHeight="false" hidden="false" ht="12.1" outlineLevel="0" r="1293">
      <c r="A1293" s="33" t="n">
        <v>46199.815601852</v>
      </c>
      <c r="B1293" s="34" t="s">
        <v>425</v>
      </c>
      <c r="C1293" s="34" t="s">
        <v>544</v>
      </c>
      <c r="D1293" s="34" t="s">
        <v>425</v>
      </c>
      <c r="E1293" s="34" t="s">
        <v>425</v>
      </c>
      <c r="F1293" s="34" t="s">
        <v>20</v>
      </c>
      <c r="G1293" s="35" t="n">
        <v>1</v>
      </c>
      <c r="H1293" s="36" t="n">
        <v>-0.02</v>
      </c>
      <c r="I1293" s="36" t="n">
        <v>-0.02</v>
      </c>
      <c r="J1293" s="36" t="n">
        <v>0</v>
      </c>
      <c r="K1293" s="36" t="n">
        <v>-0</v>
      </c>
      <c r="L1293" s="36" t="n">
        <v>-0</v>
      </c>
      <c r="M1293" s="6" t="s">
        <f>=I1293+J1293+K1293+L1293</f>
      </c>
      <c r="N1293" s="34"/>
      <c r="O1293" s="34" t="s">
        <v>508</v>
      </c>
    </row>
    <row collapsed="false" customFormat="false" customHeight="false" hidden="false" ht="12.1" outlineLevel="0" r="1294">
      <c r="A1294" s="21" t="n">
        <v>46205.020636574</v>
      </c>
      <c r="B1294" s="22" t="s">
        <v>363</v>
      </c>
      <c r="C1294" s="22" t="s">
        <v>213</v>
      </c>
      <c r="D1294" s="22" t="s">
        <v>363</v>
      </c>
      <c r="E1294" s="22" t="s">
        <v>363</v>
      </c>
      <c r="F1294" s="22" t="s">
        <v>20</v>
      </c>
      <c r="G1294" s="23" t="n">
        <v>1</v>
      </c>
      <c r="H1294" s="24" t="n">
        <v>60</v>
      </c>
      <c r="I1294" s="24" t="n">
        <v>60</v>
      </c>
      <c r="J1294" s="24" t="n">
        <v>0</v>
      </c>
      <c r="K1294" s="24" t="n">
        <v>-0</v>
      </c>
      <c r="L1294" s="24" t="n">
        <v>-0</v>
      </c>
      <c r="M1294" s="6" t="s">
        <f>=I1294+J1294+K1294+L1294</f>
      </c>
      <c r="N1294" s="22"/>
      <c r="O1294" s="22" t="s">
        <v>364</v>
      </c>
    </row>
    <row collapsed="false" customFormat="false" customHeight="false" hidden="false" ht="12.1" outlineLevel="0" r="1295">
      <c r="A1295" s="20" t="n">
        <v>46205.433958333</v>
      </c>
      <c r="B1295" s="16" t="s">
        <v>86</v>
      </c>
      <c r="C1295" s="16" t="s">
        <v>444</v>
      </c>
      <c r="D1295" s="16" t="s">
        <v>240</v>
      </c>
      <c r="E1295" s="16" t="s">
        <v>82</v>
      </c>
      <c r="F1295" s="16" t="s">
        <v>20</v>
      </c>
      <c r="G1295" s="7" t="n">
        <v>1</v>
      </c>
      <c r="H1295" s="6" t="n">
        <v>55.558</v>
      </c>
      <c r="I1295" s="6" t="n">
        <v>-555.58</v>
      </c>
      <c r="J1295" s="6" t="n">
        <v>-26.07</v>
      </c>
      <c r="K1295" s="6" t="n">
        <v>-1.48</v>
      </c>
      <c r="L1295" s="6" t="n">
        <v>-0</v>
      </c>
      <c r="M1295" s="6" t="s">
        <f>=I1295+J1295+K1295+L1295</f>
      </c>
      <c r="N1295" s="16"/>
      <c r="O1295" s="16" t="s">
        <v>364</v>
      </c>
    </row>
    <row collapsed="false" customFormat="false" customHeight="false" hidden="false" ht="12.1" outlineLevel="0" r="1296">
      <c r="A1296" s="21" t="n">
        <v>46207.877418981</v>
      </c>
      <c r="B1296" s="22" t="s">
        <v>363</v>
      </c>
      <c r="C1296" s="22" t="s">
        <v>165</v>
      </c>
      <c r="D1296" s="22" t="s">
        <v>363</v>
      </c>
      <c r="E1296" s="22" t="s">
        <v>363</v>
      </c>
      <c r="F1296" s="22" t="s">
        <v>20</v>
      </c>
      <c r="G1296" s="23" t="n">
        <v>1</v>
      </c>
      <c r="H1296" s="24" t="n">
        <v>1000</v>
      </c>
      <c r="I1296" s="24" t="n">
        <v>1000</v>
      </c>
      <c r="J1296" s="24" t="n">
        <v>0</v>
      </c>
      <c r="K1296" s="24" t="n">
        <v>-0</v>
      </c>
      <c r="L1296" s="24" t="n">
        <v>-0</v>
      </c>
      <c r="M1296" s="6" t="s">
        <f>=I1296+J1296+K1296+L1296</f>
      </c>
      <c r="N1296" s="22"/>
      <c r="O1296" s="22" t="s">
        <v>508</v>
      </c>
    </row>
    <row collapsed="false" customFormat="false" customHeight="false" hidden="false" ht="12.1" outlineLevel="0" r="1297">
      <c r="A1297" s="21" t="n">
        <v>46207.878275463</v>
      </c>
      <c r="B1297" s="22" t="s">
        <v>363</v>
      </c>
      <c r="C1297" s="22" t="s">
        <v>165</v>
      </c>
      <c r="D1297" s="22" t="s">
        <v>363</v>
      </c>
      <c r="E1297" s="22" t="s">
        <v>363</v>
      </c>
      <c r="F1297" s="22" t="s">
        <v>20</v>
      </c>
      <c r="G1297" s="23" t="n">
        <v>1</v>
      </c>
      <c r="H1297" s="24" t="n">
        <v>200</v>
      </c>
      <c r="I1297" s="24" t="n">
        <v>200</v>
      </c>
      <c r="J1297" s="24" t="n">
        <v>0</v>
      </c>
      <c r="K1297" s="24" t="n">
        <v>-0</v>
      </c>
      <c r="L1297" s="24" t="n">
        <v>-0</v>
      </c>
      <c r="M1297" s="6" t="s">
        <f>=I1297+J1297+K1297+L1297</f>
      </c>
      <c r="N1297" s="22"/>
      <c r="O1297" s="22" t="s">
        <v>471</v>
      </c>
    </row>
    <row collapsed="false" customFormat="false" customHeight="false" hidden="false" ht="12.1" outlineLevel="0" r="1298">
      <c r="A1298" s="20" t="n">
        <v>46208.543460648</v>
      </c>
      <c r="B1298" s="16" t="s">
        <v>55</v>
      </c>
      <c r="C1298" s="16" t="s">
        <v>368</v>
      </c>
      <c r="D1298" s="16" t="s">
        <v>240</v>
      </c>
      <c r="E1298" s="16" t="s">
        <v>18</v>
      </c>
      <c r="F1298" s="16" t="s">
        <v>20</v>
      </c>
      <c r="G1298" s="7" t="n">
        <v>400</v>
      </c>
      <c r="H1298" s="6" t="n">
        <v>2.491</v>
      </c>
      <c r="I1298" s="6" t="n">
        <v>-996.4</v>
      </c>
      <c r="J1298" s="6" t="n">
        <v>-0</v>
      </c>
      <c r="K1298" s="6" t="n">
        <v>-0.49</v>
      </c>
      <c r="L1298" s="6" t="n">
        <v>-0</v>
      </c>
      <c r="M1298" s="6" t="s">
        <f>=I1298+J1298+K1298+L1298</f>
      </c>
      <c r="N1298" s="16"/>
      <c r="O1298" s="16" t="s">
        <v>508</v>
      </c>
    </row>
    <row collapsed="false" customFormat="false" customHeight="false" hidden="false" ht="12.1" outlineLevel="0" r="1299">
      <c r="A1299" s="21" t="n">
        <v>46209.493125</v>
      </c>
      <c r="B1299" s="22" t="s">
        <v>363</v>
      </c>
      <c r="C1299" s="22" t="s">
        <v>144</v>
      </c>
      <c r="D1299" s="22" t="s">
        <v>363</v>
      </c>
      <c r="E1299" s="22" t="s">
        <v>363</v>
      </c>
      <c r="F1299" s="22" t="s">
        <v>20</v>
      </c>
      <c r="G1299" s="23" t="n">
        <v>1</v>
      </c>
      <c r="H1299" s="24" t="n">
        <v>1</v>
      </c>
      <c r="I1299" s="24" t="n">
        <v>4107.84</v>
      </c>
      <c r="J1299" s="24" t="n">
        <v>0</v>
      </c>
      <c r="K1299" s="24" t="n">
        <v>-0</v>
      </c>
      <c r="L1299" s="24" t="n">
        <v>-0</v>
      </c>
      <c r="M1299" s="6" t="s">
        <f>=I1299+J1299+K1299+L1299</f>
      </c>
      <c r="N1299" s="22"/>
      <c r="O1299" s="22" t="s">
        <v>424</v>
      </c>
    </row>
    <row collapsed="false" customFormat="false" customHeight="false" hidden="false" ht="12.1" outlineLevel="0" r="1300">
      <c r="A1300" s="20" t="n">
        <v>46209.493263889</v>
      </c>
      <c r="B1300" s="16" t="s">
        <v>47</v>
      </c>
      <c r="C1300" s="16" t="s">
        <v>410</v>
      </c>
      <c r="D1300" s="16" t="s">
        <v>240</v>
      </c>
      <c r="E1300" s="16" t="s">
        <v>18</v>
      </c>
      <c r="F1300" s="16" t="s">
        <v>20</v>
      </c>
      <c r="G1300" s="7" t="n">
        <v>15</v>
      </c>
      <c r="H1300" s="6" t="n">
        <v>253.72</v>
      </c>
      <c r="I1300" s="6" t="n">
        <v>-3805.8</v>
      </c>
      <c r="J1300" s="6" t="n">
        <v>-0</v>
      </c>
      <c r="K1300" s="6" t="n">
        <v>-0</v>
      </c>
      <c r="L1300" s="6" t="n">
        <v>-0</v>
      </c>
      <c r="M1300" s="6" t="s">
        <f>=I1300+J1300+K1300+L1300</f>
      </c>
      <c r="N1300" s="16"/>
      <c r="O1300" s="16" t="s">
        <v>424</v>
      </c>
    </row>
    <row collapsed="false" customFormat="false" customHeight="false" hidden="false" ht="12.1" outlineLevel="0" r="1301">
      <c r="A1301" s="20" t="n">
        <v>46209.493449074</v>
      </c>
      <c r="B1301" s="16" t="s">
        <v>47</v>
      </c>
      <c r="C1301" s="16" t="s">
        <v>410</v>
      </c>
      <c r="D1301" s="16" t="s">
        <v>240</v>
      </c>
      <c r="E1301" s="16" t="s">
        <v>18</v>
      </c>
      <c r="F1301" s="16" t="s">
        <v>20</v>
      </c>
      <c r="G1301" s="7" t="n">
        <v>1</v>
      </c>
      <c r="H1301" s="6" t="n">
        <v>253.58</v>
      </c>
      <c r="I1301" s="6" t="n">
        <v>-253.58</v>
      </c>
      <c r="J1301" s="6" t="n">
        <v>-0</v>
      </c>
      <c r="K1301" s="6" t="n">
        <v>-0</v>
      </c>
      <c r="L1301" s="6" t="n">
        <v>-0</v>
      </c>
      <c r="M1301" s="6" t="s">
        <f>=I1301+J1301+K1301+L1301</f>
      </c>
      <c r="N1301" s="16"/>
      <c r="O1301" s="16" t="s">
        <v>424</v>
      </c>
    </row>
    <row collapsed="false" customFormat="false" customHeight="false" hidden="false" ht="12.1" outlineLevel="0" r="1302">
      <c r="A1302" s="20" t="n">
        <v>46209.493611111</v>
      </c>
      <c r="B1302" s="16" t="s">
        <v>65</v>
      </c>
      <c r="C1302" s="16" t="s">
        <v>483</v>
      </c>
      <c r="D1302" s="16" t="s">
        <v>240</v>
      </c>
      <c r="E1302" s="16" t="s">
        <v>62</v>
      </c>
      <c r="F1302" s="16" t="s">
        <v>20</v>
      </c>
      <c r="G1302" s="7" t="n">
        <v>8</v>
      </c>
      <c r="H1302" s="6" t="n">
        <v>5.4</v>
      </c>
      <c r="I1302" s="6" t="n">
        <v>-43.2</v>
      </c>
      <c r="J1302" s="6" t="n">
        <v>-0</v>
      </c>
      <c r="K1302" s="6" t="n">
        <v>-0</v>
      </c>
      <c r="L1302" s="6" t="n">
        <v>-0</v>
      </c>
      <c r="M1302" s="6" t="s">
        <f>=I1302+J1302+K1302+L1302</f>
      </c>
      <c r="N1302" s="16"/>
      <c r="O1302" s="16" t="s">
        <v>424</v>
      </c>
    </row>
    <row collapsed="false" customFormat="false" customHeight="false" hidden="false" ht="12.1" outlineLevel="0" r="1303">
      <c r="A1303" s="20" t="n">
        <v>46209.497662037</v>
      </c>
      <c r="B1303" s="16" t="s">
        <v>69</v>
      </c>
      <c r="C1303" s="16" t="s">
        <v>472</v>
      </c>
      <c r="D1303" s="16" t="s">
        <v>240</v>
      </c>
      <c r="E1303" s="16" t="s">
        <v>62</v>
      </c>
      <c r="F1303" s="16" t="s">
        <v>20</v>
      </c>
      <c r="G1303" s="7" t="n">
        <v>160</v>
      </c>
      <c r="H1303" s="6" t="n">
        <v>1.236</v>
      </c>
      <c r="I1303" s="6" t="n">
        <v>-197.76</v>
      </c>
      <c r="J1303" s="6" t="n">
        <v>-0</v>
      </c>
      <c r="K1303" s="6" t="n">
        <v>-0</v>
      </c>
      <c r="L1303" s="6" t="n">
        <v>-0</v>
      </c>
      <c r="M1303" s="6" t="s">
        <f>=I1303+J1303+K1303+L1303</f>
      </c>
      <c r="N1303" s="16"/>
      <c r="O1303" s="16" t="s">
        <v>471</v>
      </c>
    </row>
    <row collapsed="false" customFormat="false" customHeight="false" hidden="false" ht="12.1" outlineLevel="0" r="1304">
      <c r="A1304" s="20" t="n">
        <v>46209.557199074</v>
      </c>
      <c r="B1304" s="16" t="s">
        <v>69</v>
      </c>
      <c r="C1304" s="16" t="s">
        <v>472</v>
      </c>
      <c r="D1304" s="16" t="s">
        <v>240</v>
      </c>
      <c r="E1304" s="16" t="s">
        <v>62</v>
      </c>
      <c r="F1304" s="16" t="s">
        <v>20</v>
      </c>
      <c r="G1304" s="7" t="n">
        <v>2</v>
      </c>
      <c r="H1304" s="6" t="n">
        <v>1.2357</v>
      </c>
      <c r="I1304" s="6" t="n">
        <v>-2.47</v>
      </c>
      <c r="J1304" s="6" t="n">
        <v>-0</v>
      </c>
      <c r="K1304" s="6" t="n">
        <v>-0</v>
      </c>
      <c r="L1304" s="6" t="n">
        <v>-0</v>
      </c>
      <c r="M1304" s="6" t="s">
        <f>=I1304+J1304+K1304+L1304</f>
      </c>
      <c r="N1304" s="16"/>
      <c r="O1304" s="16" t="s">
        <v>471</v>
      </c>
    </row>
    <row collapsed="false" customFormat="false" customHeight="false" hidden="false" ht="12.1" outlineLevel="0" r="1305">
      <c r="A1305" s="20" t="n">
        <v>46209.912743056</v>
      </c>
      <c r="B1305" s="16" t="s">
        <v>65</v>
      </c>
      <c r="C1305" s="16" t="s">
        <v>483</v>
      </c>
      <c r="D1305" s="16" t="s">
        <v>240</v>
      </c>
      <c r="E1305" s="16" t="s">
        <v>62</v>
      </c>
      <c r="F1305" s="16" t="s">
        <v>20</v>
      </c>
      <c r="G1305" s="7" t="n">
        <v>1</v>
      </c>
      <c r="H1305" s="6" t="n">
        <v>5.23</v>
      </c>
      <c r="I1305" s="6" t="n">
        <v>-5.23</v>
      </c>
      <c r="J1305" s="6" t="n">
        <v>-0</v>
      </c>
      <c r="K1305" s="6" t="n">
        <v>-0</v>
      </c>
      <c r="L1305" s="6" t="n">
        <v>-0</v>
      </c>
      <c r="M1305" s="6" t="s">
        <f>=I1305+J1305+K1305+L1305</f>
      </c>
      <c r="N1305" s="16"/>
      <c r="O1305" s="16" t="s">
        <v>424</v>
      </c>
    </row>
    <row collapsed="false" customFormat="false" customHeight="false" hidden="false" ht="12.1" outlineLevel="0" r="1306">
      <c r="A1306" s="21" t="n">
        <v>46209.91599537</v>
      </c>
      <c r="B1306" s="22" t="s">
        <v>363</v>
      </c>
      <c r="C1306" s="22" t="s">
        <v>165</v>
      </c>
      <c r="D1306" s="22" t="s">
        <v>363</v>
      </c>
      <c r="E1306" s="22" t="s">
        <v>363</v>
      </c>
      <c r="F1306" s="22" t="s">
        <v>20</v>
      </c>
      <c r="G1306" s="23" t="n">
        <v>1</v>
      </c>
      <c r="H1306" s="24" t="n">
        <v>300</v>
      </c>
      <c r="I1306" s="24" t="n">
        <v>300</v>
      </c>
      <c r="J1306" s="24" t="n">
        <v>0</v>
      </c>
      <c r="K1306" s="24" t="n">
        <v>-0</v>
      </c>
      <c r="L1306" s="24" t="n">
        <v>-0</v>
      </c>
      <c r="M1306" s="6" t="s">
        <f>=I1306+J1306+K1306+L1306</f>
      </c>
      <c r="N1306" s="22"/>
      <c r="O1306" s="22" t="s">
        <v>471</v>
      </c>
    </row>
    <row collapsed="false" customFormat="false" customHeight="false" hidden="false" ht="12.1" outlineLevel="0" r="1307">
      <c r="A1307" s="21" t="n">
        <v>46209.91650463</v>
      </c>
      <c r="B1307" s="22" t="s">
        <v>363</v>
      </c>
      <c r="C1307" s="22" t="s">
        <v>165</v>
      </c>
      <c r="D1307" s="22" t="s">
        <v>363</v>
      </c>
      <c r="E1307" s="22" t="s">
        <v>363</v>
      </c>
      <c r="F1307" s="22" t="s">
        <v>20</v>
      </c>
      <c r="G1307" s="23" t="n">
        <v>1</v>
      </c>
      <c r="H1307" s="24" t="n">
        <v>200</v>
      </c>
      <c r="I1307" s="24" t="n">
        <v>200</v>
      </c>
      <c r="J1307" s="24" t="n">
        <v>0</v>
      </c>
      <c r="K1307" s="24" t="n">
        <v>-0</v>
      </c>
      <c r="L1307" s="24" t="n">
        <v>-0</v>
      </c>
      <c r="M1307" s="6" t="s">
        <f>=I1307+J1307+K1307+L1307</f>
      </c>
      <c r="N1307" s="22"/>
      <c r="O1307" s="22" t="s">
        <v>508</v>
      </c>
    </row>
    <row collapsed="false" customFormat="false" customHeight="false" hidden="false" ht="12.1" outlineLevel="0" r="1308">
      <c r="A1308" s="20" t="n">
        <v>46209.917013889</v>
      </c>
      <c r="B1308" s="16" t="s">
        <v>27</v>
      </c>
      <c r="C1308" s="16" t="s">
        <v>431</v>
      </c>
      <c r="D1308" s="16" t="s">
        <v>240</v>
      </c>
      <c r="E1308" s="16" t="s">
        <v>18</v>
      </c>
      <c r="F1308" s="16" t="s">
        <v>20</v>
      </c>
      <c r="G1308" s="7" t="n">
        <v>2</v>
      </c>
      <c r="H1308" s="6" t="n">
        <v>77.7</v>
      </c>
      <c r="I1308" s="6" t="n">
        <v>-155.4</v>
      </c>
      <c r="J1308" s="6" t="n">
        <v>-0</v>
      </c>
      <c r="K1308" s="6" t="n">
        <v>-0.08</v>
      </c>
      <c r="L1308" s="6" t="n">
        <v>-0</v>
      </c>
      <c r="M1308" s="6" t="s">
        <f>=I1308+J1308+K1308+L1308</f>
      </c>
      <c r="N1308" s="16"/>
      <c r="O1308" s="16" t="s">
        <v>508</v>
      </c>
    </row>
    <row collapsed="false" customFormat="false" customHeight="false" hidden="false" ht="12.1" outlineLevel="0" r="1309">
      <c r="A1309" s="20" t="n">
        <v>46210.446377315</v>
      </c>
      <c r="B1309" s="16" t="s">
        <v>69</v>
      </c>
      <c r="C1309" s="16" t="s">
        <v>472</v>
      </c>
      <c r="D1309" s="16" t="s">
        <v>240</v>
      </c>
      <c r="E1309" s="16" t="s">
        <v>62</v>
      </c>
      <c r="F1309" s="16" t="s">
        <v>20</v>
      </c>
      <c r="G1309" s="7" t="n">
        <v>240</v>
      </c>
      <c r="H1309" s="6" t="n">
        <v>1.2357</v>
      </c>
      <c r="I1309" s="6" t="n">
        <v>-296.57</v>
      </c>
      <c r="J1309" s="6" t="n">
        <v>-0</v>
      </c>
      <c r="K1309" s="6" t="n">
        <v>-0</v>
      </c>
      <c r="L1309" s="6" t="n">
        <v>-0</v>
      </c>
      <c r="M1309" s="6" t="s">
        <f>=I1309+J1309+K1309+L1309</f>
      </c>
      <c r="N1309" s="16"/>
      <c r="O1309" s="16" t="s">
        <v>471</v>
      </c>
    </row>
    <row collapsed="false" customFormat="false" customHeight="false" hidden="false" ht="12.1" outlineLevel="0" r="1310">
      <c r="A1310" s="20" t="n">
        <v>46210.530601852</v>
      </c>
      <c r="B1310" s="16" t="s">
        <v>69</v>
      </c>
      <c r="C1310" s="16" t="s">
        <v>472</v>
      </c>
      <c r="D1310" s="16" t="s">
        <v>240</v>
      </c>
      <c r="E1310" s="16" t="s">
        <v>62</v>
      </c>
      <c r="F1310" s="16" t="s">
        <v>20</v>
      </c>
      <c r="G1310" s="7" t="n">
        <v>3</v>
      </c>
      <c r="H1310" s="6" t="n">
        <v>1.2356</v>
      </c>
      <c r="I1310" s="6" t="n">
        <v>-3.71</v>
      </c>
      <c r="J1310" s="6" t="n">
        <v>-0</v>
      </c>
      <c r="K1310" s="6" t="n">
        <v>-0</v>
      </c>
      <c r="L1310" s="6" t="n">
        <v>-0</v>
      </c>
      <c r="M1310" s="6" t="s">
        <f>=I1310+J1310+K1310+L1310</f>
      </c>
      <c r="N1310" s="16"/>
      <c r="O1310" s="16" t="s">
        <v>471</v>
      </c>
    </row>
    <row collapsed="false" customFormat="false" customHeight="false" hidden="false" ht="12.1" outlineLevel="0" r="1311">
      <c r="A1311" s="33" t="n">
        <v>46210.814282407</v>
      </c>
      <c r="B1311" s="34" t="s">
        <v>425</v>
      </c>
      <c r="C1311" s="34" t="s">
        <v>545</v>
      </c>
      <c r="D1311" s="34" t="s">
        <v>425</v>
      </c>
      <c r="E1311" s="34" t="s">
        <v>425</v>
      </c>
      <c r="F1311" s="34" t="s">
        <v>20</v>
      </c>
      <c r="G1311" s="35" t="n">
        <v>1</v>
      </c>
      <c r="H1311" s="36" t="n">
        <v>-0.23</v>
      </c>
      <c r="I1311" s="36" t="n">
        <v>-0.23</v>
      </c>
      <c r="J1311" s="36" t="n">
        <v>0</v>
      </c>
      <c r="K1311" s="36" t="n">
        <v>-0</v>
      </c>
      <c r="L1311" s="36" t="n">
        <v>-0</v>
      </c>
      <c r="M1311" s="6" t="s">
        <f>=I1311+J1311+K1311+L1311</f>
      </c>
      <c r="N1311" s="34"/>
      <c r="O1311" s="34" t="s">
        <v>508</v>
      </c>
    </row>
    <row collapsed="false" customFormat="false" customHeight="false" hidden="false" ht="12.1" outlineLevel="0" r="1312">
      <c r="A1312" s="20" t="n">
        <v>46211.731805556</v>
      </c>
      <c r="B1312" s="16" t="s">
        <v>263</v>
      </c>
      <c r="C1312" s="16" t="s">
        <v>393</v>
      </c>
      <c r="D1312" s="16" t="s">
        <v>240</v>
      </c>
      <c r="E1312" s="16" t="s">
        <v>62</v>
      </c>
      <c r="F1312" s="16" t="s">
        <v>20</v>
      </c>
      <c r="G1312" s="7" t="n">
        <v>8</v>
      </c>
      <c r="H1312" s="6" t="n">
        <v>2.0322</v>
      </c>
      <c r="I1312" s="6" t="n">
        <v>-16.26</v>
      </c>
      <c r="J1312" s="6" t="n">
        <v>-0</v>
      </c>
      <c r="K1312" s="6" t="n">
        <v>-0</v>
      </c>
      <c r="L1312" s="6" t="n">
        <v>-0</v>
      </c>
      <c r="M1312" s="6" t="s">
        <f>=I1312+J1312+K1312+L1312</f>
      </c>
      <c r="N1312" s="16"/>
      <c r="O1312" s="16" t="s">
        <v>364</v>
      </c>
    </row>
    <row collapsed="false" customFormat="false" customHeight="false" hidden="false" ht="12.1" outlineLevel="0" r="1313">
      <c r="A1313" s="21" t="n">
        <v>46212.262256944</v>
      </c>
      <c r="B1313" s="22" t="s">
        <v>363</v>
      </c>
      <c r="C1313" s="22" t="s">
        <v>144</v>
      </c>
      <c r="D1313" s="22" t="s">
        <v>363</v>
      </c>
      <c r="E1313" s="22" t="s">
        <v>363</v>
      </c>
      <c r="F1313" s="22" t="s">
        <v>20</v>
      </c>
      <c r="G1313" s="23" t="n">
        <v>1</v>
      </c>
      <c r="H1313" s="24" t="n">
        <v>1</v>
      </c>
      <c r="I1313" s="24" t="n">
        <v>400</v>
      </c>
      <c r="J1313" s="24" t="n">
        <v>0</v>
      </c>
      <c r="K1313" s="24" t="n">
        <v>-0</v>
      </c>
      <c r="L1313" s="24" t="n">
        <v>-0</v>
      </c>
      <c r="M1313" s="6" t="s">
        <f>=I1313+J1313+K1313+L1313</f>
      </c>
      <c r="N1313" s="22"/>
      <c r="O1313" s="22" t="s">
        <v>424</v>
      </c>
    </row>
    <row collapsed="false" customFormat="false" customHeight="false" hidden="false" ht="12.1" outlineLevel="0" r="1314">
      <c r="A1314" s="20" t="n">
        <v>46212.316608796</v>
      </c>
      <c r="B1314" s="16" t="s">
        <v>47</v>
      </c>
      <c r="C1314" s="16" t="s">
        <v>410</v>
      </c>
      <c r="D1314" s="16" t="s">
        <v>240</v>
      </c>
      <c r="E1314" s="16" t="s">
        <v>18</v>
      </c>
      <c r="F1314" s="16" t="s">
        <v>20</v>
      </c>
      <c r="G1314" s="7" t="n">
        <v>1</v>
      </c>
      <c r="H1314" s="6" t="n">
        <v>254.98</v>
      </c>
      <c r="I1314" s="6" t="n">
        <v>-254.98</v>
      </c>
      <c r="J1314" s="6" t="n">
        <v>-0</v>
      </c>
      <c r="K1314" s="6" t="n">
        <v>-0</v>
      </c>
      <c r="L1314" s="6" t="n">
        <v>-0</v>
      </c>
      <c r="M1314" s="6" t="s">
        <f>=I1314+J1314+K1314+L1314</f>
      </c>
      <c r="N1314" s="16"/>
      <c r="O1314" s="16" t="s">
        <v>424</v>
      </c>
    </row>
    <row collapsed="false" customFormat="false" customHeight="false" hidden="false" ht="12.1" outlineLevel="0" r="1315">
      <c r="A1315" s="21" t="n">
        <v>46212.471747685</v>
      </c>
      <c r="B1315" s="22" t="s">
        <v>377</v>
      </c>
      <c r="C1315" s="22" t="s">
        <v>461</v>
      </c>
      <c r="D1315" s="22" t="s">
        <v>377</v>
      </c>
      <c r="E1315" s="22" t="s">
        <v>377</v>
      </c>
      <c r="F1315" s="22" t="s">
        <v>20</v>
      </c>
      <c r="G1315" s="23" t="n">
        <v>1</v>
      </c>
      <c r="H1315" s="24" t="n">
        <v>1</v>
      </c>
      <c r="I1315" s="24" t="n">
        <v>1.37</v>
      </c>
      <c r="J1315" s="24" t="n">
        <v>0</v>
      </c>
      <c r="K1315" s="24" t="n">
        <v>-0</v>
      </c>
      <c r="L1315" s="24" t="n">
        <v>-0</v>
      </c>
      <c r="M1315" s="6" t="s">
        <f>=I1315+J1315+K1315+L1315</f>
      </c>
      <c r="N1315" s="22"/>
      <c r="O1315" s="22" t="s">
        <v>424</v>
      </c>
    </row>
    <row collapsed="false" customFormat="false" customHeight="false" hidden="false" ht="12.1" outlineLevel="0" r="1316">
      <c r="A1316" s="20" t="n">
        <v>46212.501030093</v>
      </c>
      <c r="B1316" s="16" t="s">
        <v>65</v>
      </c>
      <c r="C1316" s="16" t="s">
        <v>483</v>
      </c>
      <c r="D1316" s="16" t="s">
        <v>240</v>
      </c>
      <c r="E1316" s="16" t="s">
        <v>62</v>
      </c>
      <c r="F1316" s="16" t="s">
        <v>20</v>
      </c>
      <c r="G1316" s="7" t="n">
        <v>26</v>
      </c>
      <c r="H1316" s="6" t="n">
        <v>5.35</v>
      </c>
      <c r="I1316" s="6" t="n">
        <v>-139.1</v>
      </c>
      <c r="J1316" s="6" t="n">
        <v>-0</v>
      </c>
      <c r="K1316" s="6" t="n">
        <v>-0</v>
      </c>
      <c r="L1316" s="6" t="n">
        <v>-0</v>
      </c>
      <c r="M1316" s="6" t="s">
        <f>=I1316+J1316+K1316+L1316</f>
      </c>
      <c r="N1316" s="16"/>
      <c r="O1316" s="16" t="s">
        <v>424</v>
      </c>
    </row>
    <row collapsed="false" customFormat="false" customHeight="false" hidden="false" ht="12.1" outlineLevel="0" r="1317">
      <c r="A1317" s="20" t="n">
        <v>46212.501157407</v>
      </c>
      <c r="B1317" s="16" t="s">
        <v>65</v>
      </c>
      <c r="C1317" s="16" t="s">
        <v>483</v>
      </c>
      <c r="D1317" s="16" t="s">
        <v>240</v>
      </c>
      <c r="E1317" s="16" t="s">
        <v>62</v>
      </c>
      <c r="F1317" s="16" t="s">
        <v>20</v>
      </c>
      <c r="G1317" s="7" t="n">
        <v>1</v>
      </c>
      <c r="H1317" s="6" t="n">
        <v>5.35</v>
      </c>
      <c r="I1317" s="6" t="n">
        <v>-5.35</v>
      </c>
      <c r="J1317" s="6" t="n">
        <v>-0</v>
      </c>
      <c r="K1317" s="6" t="n">
        <v>-0</v>
      </c>
      <c r="L1317" s="6" t="n">
        <v>-0</v>
      </c>
      <c r="M1317" s="6" t="s">
        <f>=I1317+J1317+K1317+L1317</f>
      </c>
      <c r="N1317" s="16"/>
      <c r="O1317" s="16" t="s">
        <v>424</v>
      </c>
    </row>
    <row collapsed="false" customFormat="false" customHeight="false" hidden="false" ht="12.1" outlineLevel="0" r="1318">
      <c r="A1318" s="21" t="n">
        <v>46213.443912037</v>
      </c>
      <c r="B1318" s="22" t="s">
        <v>363</v>
      </c>
      <c r="C1318" s="22" t="s">
        <v>165</v>
      </c>
      <c r="D1318" s="22" t="s">
        <v>363</v>
      </c>
      <c r="E1318" s="22" t="s">
        <v>363</v>
      </c>
      <c r="F1318" s="22" t="s">
        <v>20</v>
      </c>
      <c r="G1318" s="23" t="n">
        <v>1</v>
      </c>
      <c r="H1318" s="24" t="n">
        <v>1049</v>
      </c>
      <c r="I1318" s="24" t="n">
        <v>1049</v>
      </c>
      <c r="J1318" s="24" t="n">
        <v>0</v>
      </c>
      <c r="K1318" s="24" t="n">
        <v>-0</v>
      </c>
      <c r="L1318" s="24" t="n">
        <v>-0</v>
      </c>
      <c r="M1318" s="6" t="s">
        <f>=I1318+J1318+K1318+L1318</f>
      </c>
      <c r="N1318" s="22"/>
      <c r="O1318" s="22" t="s">
        <v>508</v>
      </c>
    </row>
    <row collapsed="false" customFormat="false" customHeight="false" hidden="false" ht="12.1" outlineLevel="0" r="1319">
      <c r="A1319" s="20" t="n">
        <v>46213.446979167</v>
      </c>
      <c r="B1319" s="16" t="s">
        <v>27</v>
      </c>
      <c r="C1319" s="16" t="s">
        <v>431</v>
      </c>
      <c r="D1319" s="16" t="s">
        <v>240</v>
      </c>
      <c r="E1319" s="16" t="s">
        <v>18</v>
      </c>
      <c r="F1319" s="16" t="s">
        <v>20</v>
      </c>
      <c r="G1319" s="7" t="n">
        <v>2</v>
      </c>
      <c r="H1319" s="6" t="n">
        <v>75.12</v>
      </c>
      <c r="I1319" s="6" t="n">
        <v>-150.24</v>
      </c>
      <c r="J1319" s="6" t="n">
        <v>-0</v>
      </c>
      <c r="K1319" s="6" t="n">
        <v>-0.07</v>
      </c>
      <c r="L1319" s="6" t="n">
        <v>-0</v>
      </c>
      <c r="M1319" s="6" t="s">
        <f>=I1319+J1319+K1319+L1319</f>
      </c>
      <c r="N1319" s="16"/>
      <c r="O1319" s="16" t="s">
        <v>508</v>
      </c>
    </row>
    <row collapsed="false" customFormat="false" customHeight="false" hidden="false" ht="12.1" outlineLevel="0" r="1320">
      <c r="A1320" s="20" t="n">
        <v>46213.446979167</v>
      </c>
      <c r="B1320" s="16" t="s">
        <v>27</v>
      </c>
      <c r="C1320" s="16" t="s">
        <v>431</v>
      </c>
      <c r="D1320" s="16" t="s">
        <v>240</v>
      </c>
      <c r="E1320" s="16" t="s">
        <v>18</v>
      </c>
      <c r="F1320" s="16" t="s">
        <v>20</v>
      </c>
      <c r="G1320" s="7" t="n">
        <v>10</v>
      </c>
      <c r="H1320" s="6" t="n">
        <v>75.12</v>
      </c>
      <c r="I1320" s="6" t="n">
        <v>-751.2</v>
      </c>
      <c r="J1320" s="6" t="n">
        <v>-0</v>
      </c>
      <c r="K1320" s="6" t="n">
        <v>-0.37</v>
      </c>
      <c r="L1320" s="6" t="n">
        <v>-0</v>
      </c>
      <c r="M1320" s="6" t="s">
        <f>=I1320+J1320+K1320+L1320</f>
      </c>
      <c r="N1320" s="16"/>
      <c r="O1320" s="16" t="s">
        <v>508</v>
      </c>
    </row>
    <row collapsed="false" customFormat="false" customHeight="false" hidden="false" ht="12.1" outlineLevel="0" r="1321">
      <c r="A1321" s="20" t="n">
        <v>46213.447407407</v>
      </c>
      <c r="B1321" s="16" t="s">
        <v>27</v>
      </c>
      <c r="C1321" s="16" t="s">
        <v>431</v>
      </c>
      <c r="D1321" s="16" t="s">
        <v>240</v>
      </c>
      <c r="E1321" s="16" t="s">
        <v>18</v>
      </c>
      <c r="F1321" s="16" t="s">
        <v>20</v>
      </c>
      <c r="G1321" s="7" t="n">
        <v>2</v>
      </c>
      <c r="H1321" s="6" t="n">
        <v>75.12</v>
      </c>
      <c r="I1321" s="6" t="n">
        <v>-150.24</v>
      </c>
      <c r="J1321" s="6" t="n">
        <v>-0</v>
      </c>
      <c r="K1321" s="6" t="n">
        <v>-0.07</v>
      </c>
      <c r="L1321" s="6" t="n">
        <v>-0</v>
      </c>
      <c r="M1321" s="6" t="s">
        <f>=I1321+J1321+K1321+L1321</f>
      </c>
      <c r="N1321" s="16"/>
      <c r="O1321" s="16" t="s">
        <v>508</v>
      </c>
    </row>
    <row collapsed="false" customFormat="false" customHeight="false" hidden="false" ht="12.1" outlineLevel="0" r="1322">
      <c r="A1322" s="33" t="n">
        <v>46216.81837963</v>
      </c>
      <c r="B1322" s="34" t="s">
        <v>425</v>
      </c>
      <c r="C1322" s="34" t="s">
        <v>546</v>
      </c>
      <c r="D1322" s="34" t="s">
        <v>425</v>
      </c>
      <c r="E1322" s="34" t="s">
        <v>425</v>
      </c>
      <c r="F1322" s="34" t="s">
        <v>20</v>
      </c>
      <c r="G1322" s="35" t="n">
        <v>1</v>
      </c>
      <c r="H1322" s="36" t="n">
        <v>-0.21</v>
      </c>
      <c r="I1322" s="36" t="n">
        <v>-0.21</v>
      </c>
      <c r="J1322" s="36" t="n">
        <v>0</v>
      </c>
      <c r="K1322" s="36" t="n">
        <v>-0</v>
      </c>
      <c r="L1322" s="36" t="n">
        <v>-0</v>
      </c>
      <c r="M1322" s="6" t="s">
        <f>=I1322+J1322+K1322+L1322</f>
      </c>
      <c r="N1322" s="34"/>
      <c r="O1322" s="34" t="s">
        <v>508</v>
      </c>
    </row>
    <row collapsed="false" customFormat="false" customHeight="false" hidden="false" ht="12.1" outlineLevel="0" r="1323">
      <c r="A1323" s="21" t="n">
        <v>46218.4728125</v>
      </c>
      <c r="B1323" s="22" t="s">
        <v>377</v>
      </c>
      <c r="C1323" s="22" t="s">
        <v>547</v>
      </c>
      <c r="D1323" s="22" t="s">
        <v>377</v>
      </c>
      <c r="E1323" s="22" t="s">
        <v>377</v>
      </c>
      <c r="F1323" s="22" t="s">
        <v>20</v>
      </c>
      <c r="G1323" s="23" t="n">
        <v>1</v>
      </c>
      <c r="H1323" s="24" t="n">
        <v>63.66</v>
      </c>
      <c r="I1323" s="24" t="n">
        <v>63.66</v>
      </c>
      <c r="J1323" s="24" t="n">
        <v>0</v>
      </c>
      <c r="K1323" s="24" t="n">
        <v>-0</v>
      </c>
      <c r="L1323" s="24" t="n">
        <v>-0</v>
      </c>
      <c r="M1323" s="6" t="s">
        <f>=I1323+J1323+K1323+L1323</f>
      </c>
      <c r="N1323" s="22"/>
      <c r="O1323" s="22" t="s">
        <v>508</v>
      </c>
    </row>
    <row collapsed="false" customFormat="false" customHeight="false" hidden="false" ht="12.1" outlineLevel="0" r="1324">
      <c r="A1324" s="21" t="n">
        <v>46219.391446759</v>
      </c>
      <c r="B1324" s="22" t="s">
        <v>363</v>
      </c>
      <c r="C1324" s="22" t="s">
        <v>144</v>
      </c>
      <c r="D1324" s="22" t="s">
        <v>363</v>
      </c>
      <c r="E1324" s="22" t="s">
        <v>363</v>
      </c>
      <c r="F1324" s="22" t="s">
        <v>20</v>
      </c>
      <c r="G1324" s="23" t="n">
        <v>1</v>
      </c>
      <c r="H1324" s="24" t="n">
        <v>1</v>
      </c>
      <c r="I1324" s="24" t="n">
        <v>273</v>
      </c>
      <c r="J1324" s="24" t="n">
        <v>0</v>
      </c>
      <c r="K1324" s="24" t="n">
        <v>-0</v>
      </c>
      <c r="L1324" s="24" t="n">
        <v>-0</v>
      </c>
      <c r="M1324" s="6" t="s">
        <f>=I1324+J1324+K1324+L1324</f>
      </c>
      <c r="N1324" s="22"/>
      <c r="O1324" s="22" t="s">
        <v>424</v>
      </c>
    </row>
    <row collapsed="false" customFormat="false" customHeight="false" hidden="false" ht="12.1" outlineLevel="0" r="1325">
      <c r="A1325" s="20" t="n">
        <v>46219.391851852</v>
      </c>
      <c r="B1325" s="16" t="s">
        <v>47</v>
      </c>
      <c r="C1325" s="16" t="s">
        <v>410</v>
      </c>
      <c r="D1325" s="16" t="s">
        <v>240</v>
      </c>
      <c r="E1325" s="16" t="s">
        <v>18</v>
      </c>
      <c r="F1325" s="16" t="s">
        <v>20</v>
      </c>
      <c r="G1325" s="7" t="n">
        <v>1</v>
      </c>
      <c r="H1325" s="6" t="n">
        <v>240.92</v>
      </c>
      <c r="I1325" s="6" t="n">
        <v>-240.92</v>
      </c>
      <c r="J1325" s="6" t="n">
        <v>-0</v>
      </c>
      <c r="K1325" s="6" t="n">
        <v>-0</v>
      </c>
      <c r="L1325" s="6" t="n">
        <v>-0</v>
      </c>
      <c r="M1325" s="6" t="s">
        <f>=I1325+J1325+K1325+L1325</f>
      </c>
      <c r="N1325" s="16"/>
      <c r="O1325" s="16" t="s">
        <v>424</v>
      </c>
    </row>
    <row collapsed="false" customFormat="false" customHeight="false" hidden="false" ht="12.1" outlineLevel="0" r="1326">
      <c r="A1326" s="21" t="n">
        <v>46219.402233796</v>
      </c>
      <c r="B1326" s="22" t="s">
        <v>363</v>
      </c>
      <c r="C1326" s="22" t="s">
        <v>165</v>
      </c>
      <c r="D1326" s="22" t="s">
        <v>363</v>
      </c>
      <c r="E1326" s="22" t="s">
        <v>363</v>
      </c>
      <c r="F1326" s="22" t="s">
        <v>20</v>
      </c>
      <c r="G1326" s="23" t="n">
        <v>1</v>
      </c>
      <c r="H1326" s="24" t="n">
        <v>1000</v>
      </c>
      <c r="I1326" s="24" t="n">
        <v>1000</v>
      </c>
      <c r="J1326" s="24" t="n">
        <v>0</v>
      </c>
      <c r="K1326" s="24" t="n">
        <v>-0</v>
      </c>
      <c r="L1326" s="24" t="n">
        <v>-0</v>
      </c>
      <c r="M1326" s="6" t="s">
        <f>=I1326+J1326+K1326+L1326</f>
      </c>
      <c r="N1326" s="22"/>
      <c r="O1326" s="22" t="s">
        <v>508</v>
      </c>
    </row>
    <row collapsed="false" customFormat="false" customHeight="false" hidden="false" ht="12.1" outlineLevel="0" r="1327">
      <c r="A1327" s="20" t="n">
        <v>46219.406145833</v>
      </c>
      <c r="B1327" s="16" t="s">
        <v>270</v>
      </c>
      <c r="C1327" s="16" t="s">
        <v>405</v>
      </c>
      <c r="D1327" s="16" t="s">
        <v>240</v>
      </c>
      <c r="E1327" s="16" t="s">
        <v>18</v>
      </c>
      <c r="F1327" s="16" t="s">
        <v>20</v>
      </c>
      <c r="G1327" s="7" t="n">
        <v>4000</v>
      </c>
      <c r="H1327" s="6" t="n">
        <v>0.2551</v>
      </c>
      <c r="I1327" s="6" t="n">
        <v>-1020.4</v>
      </c>
      <c r="J1327" s="6" t="n">
        <v>-0</v>
      </c>
      <c r="K1327" s="6" t="n">
        <v>-0.5</v>
      </c>
      <c r="L1327" s="6" t="n">
        <v>-0</v>
      </c>
      <c r="M1327" s="6" t="s">
        <f>=I1327+J1327+K1327+L1327</f>
      </c>
      <c r="N1327" s="16"/>
      <c r="O1327" s="16" t="s">
        <v>508</v>
      </c>
    </row>
    <row collapsed="false" customFormat="false" customHeight="false" hidden="false" ht="12.1" outlineLevel="0" r="1328">
      <c r="A1328" s="20" t="n">
        <v>46219.4065625</v>
      </c>
      <c r="B1328" s="16" t="s">
        <v>27</v>
      </c>
      <c r="C1328" s="16" t="s">
        <v>431</v>
      </c>
      <c r="D1328" s="16" t="s">
        <v>240</v>
      </c>
      <c r="E1328" s="16" t="s">
        <v>18</v>
      </c>
      <c r="F1328" s="16" t="s">
        <v>20</v>
      </c>
      <c r="G1328" s="7" t="n">
        <v>1</v>
      </c>
      <c r="H1328" s="6" t="n">
        <v>62.68</v>
      </c>
      <c r="I1328" s="6" t="n">
        <v>-62.68</v>
      </c>
      <c r="J1328" s="6" t="n">
        <v>-0</v>
      </c>
      <c r="K1328" s="6" t="n">
        <v>-0.03</v>
      </c>
      <c r="L1328" s="6" t="n">
        <v>-0</v>
      </c>
      <c r="M1328" s="6" t="s">
        <f>=I1328+J1328+K1328+L1328</f>
      </c>
      <c r="N1328" s="16"/>
      <c r="O1328" s="16" t="s">
        <v>508</v>
      </c>
    </row>
    <row collapsed="false" customFormat="false" customHeight="false" hidden="false" ht="12.1" outlineLevel="0" r="1329">
      <c r="A1329" s="21" t="n">
        <v>46219.605266204</v>
      </c>
      <c r="B1329" s="22" t="s">
        <v>363</v>
      </c>
      <c r="C1329" s="22" t="s">
        <v>165</v>
      </c>
      <c r="D1329" s="22" t="s">
        <v>363</v>
      </c>
      <c r="E1329" s="22" t="s">
        <v>363</v>
      </c>
      <c r="F1329" s="22" t="s">
        <v>20</v>
      </c>
      <c r="G1329" s="23" t="n">
        <v>1</v>
      </c>
      <c r="H1329" s="24" t="n">
        <v>100</v>
      </c>
      <c r="I1329" s="24" t="n">
        <v>100</v>
      </c>
      <c r="J1329" s="24" t="n">
        <v>0</v>
      </c>
      <c r="K1329" s="24" t="n">
        <v>-0</v>
      </c>
      <c r="L1329" s="24" t="n">
        <v>-0</v>
      </c>
      <c r="M1329" s="6" t="s">
        <f>=I1329+J1329+K1329+L1329</f>
      </c>
      <c r="N1329" s="22"/>
      <c r="O1329" s="22" t="s">
        <v>471</v>
      </c>
    </row>
    <row collapsed="false" customFormat="false" customHeight="false" hidden="false" ht="12.1" outlineLevel="0" r="1330">
      <c r="A1330" s="20" t="n">
        <v>46219.680960648</v>
      </c>
      <c r="B1330" s="16" t="s">
        <v>69</v>
      </c>
      <c r="C1330" s="16" t="s">
        <v>472</v>
      </c>
      <c r="D1330" s="16" t="s">
        <v>240</v>
      </c>
      <c r="E1330" s="16" t="s">
        <v>62</v>
      </c>
      <c r="F1330" s="16" t="s">
        <v>20</v>
      </c>
      <c r="G1330" s="7" t="n">
        <v>80</v>
      </c>
      <c r="H1330" s="6" t="n">
        <v>1.2403</v>
      </c>
      <c r="I1330" s="6" t="n">
        <v>-99.22</v>
      </c>
      <c r="J1330" s="6" t="n">
        <v>-0</v>
      </c>
      <c r="K1330" s="6" t="n">
        <v>-0</v>
      </c>
      <c r="L1330" s="6" t="n">
        <v>-0</v>
      </c>
      <c r="M1330" s="6" t="s">
        <f>=I1330+J1330+K1330+L1330</f>
      </c>
      <c r="N1330" s="16"/>
      <c r="O1330" s="16" t="s">
        <v>471</v>
      </c>
    </row>
    <row collapsed="false" customFormat="false" customHeight="false" hidden="false" ht="12.1" outlineLevel="0" r="1331">
      <c r="A1331" s="20" t="n">
        <v>46220.604641204</v>
      </c>
      <c r="B1331" s="16" t="s">
        <v>69</v>
      </c>
      <c r="C1331" s="16" t="s">
        <v>472</v>
      </c>
      <c r="D1331" s="16" t="s">
        <v>240</v>
      </c>
      <c r="E1331" s="16" t="s">
        <v>62</v>
      </c>
      <c r="F1331" s="16" t="s">
        <v>20</v>
      </c>
      <c r="G1331" s="7" t="n">
        <v>4</v>
      </c>
      <c r="H1331" s="6" t="n">
        <v>1.2416</v>
      </c>
      <c r="I1331" s="6" t="n">
        <v>-4.97</v>
      </c>
      <c r="J1331" s="6" t="n">
        <v>-0</v>
      </c>
      <c r="K1331" s="6" t="n">
        <v>-0</v>
      </c>
      <c r="L1331" s="6" t="n">
        <v>-0</v>
      </c>
      <c r="M1331" s="6" t="s">
        <f>=I1331+J1331+K1331+L1331</f>
      </c>
      <c r="N1331" s="16"/>
      <c r="O1331" s="16" t="s">
        <v>471</v>
      </c>
    </row>
    <row collapsed="false" customFormat="false" customHeight="false" hidden="false" ht="12.1" outlineLevel="0" r="1332">
      <c r="A1332" s="33" t="n">
        <v>46220.815034722</v>
      </c>
      <c r="B1332" s="34" t="s">
        <v>425</v>
      </c>
      <c r="C1332" s="34" t="s">
        <v>548</v>
      </c>
      <c r="D1332" s="34" t="s">
        <v>425</v>
      </c>
      <c r="E1332" s="34" t="s">
        <v>425</v>
      </c>
      <c r="F1332" s="34" t="s">
        <v>20</v>
      </c>
      <c r="G1332" s="35" t="n">
        <v>1</v>
      </c>
      <c r="H1332" s="36" t="n">
        <v>-0.22</v>
      </c>
      <c r="I1332" s="36" t="n">
        <v>-0.22</v>
      </c>
      <c r="J1332" s="36" t="n">
        <v>0</v>
      </c>
      <c r="K1332" s="36" t="n">
        <v>-0</v>
      </c>
      <c r="L1332" s="36" t="n">
        <v>-0</v>
      </c>
      <c r="M1332" s="6" t="s">
        <f>=I1332+J1332+K1332+L1332</f>
      </c>
      <c r="N1332" s="34"/>
      <c r="O1332" s="34" t="s">
        <v>508</v>
      </c>
    </row>
    <row collapsed="false" customFormat="false" customHeight="false" hidden="false" ht="12.1" outlineLevel="0" r="1333">
      <c r="A1333" s="20" t="n">
        <v>46222.758888889</v>
      </c>
      <c r="B1333" s="16" t="s">
        <v>65</v>
      </c>
      <c r="C1333" s="16" t="s">
        <v>483</v>
      </c>
      <c r="D1333" s="16" t="s">
        <v>240</v>
      </c>
      <c r="E1333" s="16" t="s">
        <v>62</v>
      </c>
      <c r="F1333" s="16" t="s">
        <v>20</v>
      </c>
      <c r="G1333" s="7" t="n">
        <v>6</v>
      </c>
      <c r="H1333" s="6" t="n">
        <v>4.78</v>
      </c>
      <c r="I1333" s="6" t="n">
        <v>-28.68</v>
      </c>
      <c r="J1333" s="6" t="n">
        <v>-0</v>
      </c>
      <c r="K1333" s="6" t="n">
        <v>-0</v>
      </c>
      <c r="L1333" s="6" t="n">
        <v>-0</v>
      </c>
      <c r="M1333" s="6" t="s">
        <f>=I1333+J1333+K1333+L1333</f>
      </c>
      <c r="N1333" s="16"/>
      <c r="O1333" s="16" t="s">
        <v>424</v>
      </c>
    </row>
    <row collapsed="false" customFormat="false" customHeight="false" hidden="false" ht="12.1" outlineLevel="0" r="1334">
      <c r="A1334" s="20" t="n">
        <v>46222.75912037</v>
      </c>
      <c r="B1334" s="16" t="s">
        <v>65</v>
      </c>
      <c r="C1334" s="16" t="s">
        <v>483</v>
      </c>
      <c r="D1334" s="16" t="s">
        <v>240</v>
      </c>
      <c r="E1334" s="16" t="s">
        <v>62</v>
      </c>
      <c r="F1334" s="16" t="s">
        <v>20</v>
      </c>
      <c r="G1334" s="7" t="n">
        <v>1</v>
      </c>
      <c r="H1334" s="6" t="n">
        <v>4.78</v>
      </c>
      <c r="I1334" s="6" t="n">
        <v>-4.78</v>
      </c>
      <c r="J1334" s="6" t="n">
        <v>-0</v>
      </c>
      <c r="K1334" s="6" t="n">
        <v>-0</v>
      </c>
      <c r="L1334" s="6" t="n">
        <v>-0</v>
      </c>
      <c r="M1334" s="6" t="s">
        <f>=I1334+J1334+K1334+L1334</f>
      </c>
      <c r="N1334" s="16"/>
      <c r="O1334" s="16" t="s">
        <v>424</v>
      </c>
    </row>
    <row collapsed="false" customFormat="false" customHeight="false" hidden="false" ht="12.1" outlineLevel="0" r="1335">
      <c r="A1335" s="21" t="n">
        <v>46223</v>
      </c>
      <c r="B1335" s="22" t="s">
        <v>363</v>
      </c>
      <c r="C1335" s="22" t="s">
        <v>124</v>
      </c>
      <c r="D1335" s="22" t="s">
        <v>363</v>
      </c>
      <c r="E1335" s="22" t="s">
        <v>363</v>
      </c>
      <c r="F1335" s="22" t="s">
        <v>20</v>
      </c>
      <c r="G1335" s="23" t="n">
        <v>1</v>
      </c>
      <c r="H1335" s="24" t="n">
        <v>1265.07</v>
      </c>
      <c r="I1335" s="24" t="n">
        <v>1265.07</v>
      </c>
      <c r="J1335" s="24" t="n">
        <v>0</v>
      </c>
      <c r="K1335" s="24" t="n">
        <v>-0</v>
      </c>
      <c r="L1335" s="24" t="n">
        <v>-0</v>
      </c>
      <c r="M1335" s="6" t="s">
        <f>=I1335+J1335+K1335+L1335</f>
      </c>
      <c r="N1335" s="22"/>
      <c r="O1335" s="22" t="s">
        <v>467</v>
      </c>
    </row>
    <row collapsed="false" customFormat="false" customHeight="false" hidden="false" ht="12.1" outlineLevel="0" r="1336">
      <c r="A1336" s="21" t="n">
        <v>46223.489988426</v>
      </c>
      <c r="B1336" s="22" t="s">
        <v>377</v>
      </c>
      <c r="C1336" s="22" t="s">
        <v>549</v>
      </c>
      <c r="D1336" s="22" t="s">
        <v>377</v>
      </c>
      <c r="E1336" s="22" t="s">
        <v>377</v>
      </c>
      <c r="F1336" s="22" t="s">
        <v>20</v>
      </c>
      <c r="G1336" s="23" t="n">
        <v>1</v>
      </c>
      <c r="H1336" s="24" t="n">
        <v>213</v>
      </c>
      <c r="I1336" s="24" t="n">
        <v>213</v>
      </c>
      <c r="J1336" s="24" t="n">
        <v>0</v>
      </c>
      <c r="K1336" s="24" t="n">
        <v>-0</v>
      </c>
      <c r="L1336" s="24" t="n">
        <v>-0</v>
      </c>
      <c r="M1336" s="6" t="s">
        <f>=I1336+J1336+K1336+L1336</f>
      </c>
      <c r="N1336" s="22"/>
      <c r="O1336" s="22" t="s">
        <v>508</v>
      </c>
    </row>
    <row collapsed="false" customFormat="false" customHeight="false" hidden="false" ht="12.1" outlineLevel="0" r="1337">
      <c r="A1337" s="21" t="n">
        <v>46223.558796296</v>
      </c>
      <c r="B1337" s="22" t="s">
        <v>363</v>
      </c>
      <c r="C1337" s="22" t="s">
        <v>165</v>
      </c>
      <c r="D1337" s="22" t="s">
        <v>363</v>
      </c>
      <c r="E1337" s="22" t="s">
        <v>363</v>
      </c>
      <c r="F1337" s="22" t="s">
        <v>20</v>
      </c>
      <c r="G1337" s="23" t="n">
        <v>1</v>
      </c>
      <c r="H1337" s="24" t="n">
        <v>300</v>
      </c>
      <c r="I1337" s="24" t="n">
        <v>300</v>
      </c>
      <c r="J1337" s="24" t="n">
        <v>0</v>
      </c>
      <c r="K1337" s="24" t="n">
        <v>-0</v>
      </c>
      <c r="L1337" s="24" t="n">
        <v>-0</v>
      </c>
      <c r="M1337" s="6" t="s">
        <f>=I1337+J1337+K1337+L1337</f>
      </c>
      <c r="N1337" s="22"/>
      <c r="O1337" s="22" t="s">
        <v>471</v>
      </c>
    </row>
    <row collapsed="false" customFormat="false" customHeight="false" hidden="false" ht="12.1" outlineLevel="0" r="1338">
      <c r="A1338" s="20" t="n">
        <v>46223.559282407</v>
      </c>
      <c r="B1338" s="16" t="s">
        <v>27</v>
      </c>
      <c r="C1338" s="16" t="s">
        <v>431</v>
      </c>
      <c r="D1338" s="16" t="s">
        <v>240</v>
      </c>
      <c r="E1338" s="16" t="s">
        <v>18</v>
      </c>
      <c r="F1338" s="16" t="s">
        <v>20</v>
      </c>
      <c r="G1338" s="7" t="n">
        <v>2</v>
      </c>
      <c r="H1338" s="6" t="n">
        <v>58.82</v>
      </c>
      <c r="I1338" s="6" t="n">
        <v>-117.64</v>
      </c>
      <c r="J1338" s="6" t="n">
        <v>-0</v>
      </c>
      <c r="K1338" s="6" t="n">
        <v>-0.06</v>
      </c>
      <c r="L1338" s="6" t="n">
        <v>-0</v>
      </c>
      <c r="M1338" s="6" t="s">
        <f>=I1338+J1338+K1338+L1338</f>
      </c>
      <c r="N1338" s="16"/>
      <c r="O1338" s="16" t="s">
        <v>508</v>
      </c>
    </row>
    <row collapsed="false" customFormat="false" customHeight="false" hidden="false" ht="12.1" outlineLevel="0" r="1339">
      <c r="A1339" s="20" t="n">
        <v>46223.584826389</v>
      </c>
      <c r="B1339" s="16" t="s">
        <v>27</v>
      </c>
      <c r="C1339" s="16" t="s">
        <v>431</v>
      </c>
      <c r="D1339" s="16" t="s">
        <v>240</v>
      </c>
      <c r="E1339" s="16" t="s">
        <v>18</v>
      </c>
      <c r="F1339" s="16" t="s">
        <v>20</v>
      </c>
      <c r="G1339" s="7" t="n">
        <v>2</v>
      </c>
      <c r="H1339" s="6" t="n">
        <v>58.48</v>
      </c>
      <c r="I1339" s="6" t="n">
        <v>-116.96</v>
      </c>
      <c r="J1339" s="6" t="n">
        <v>-0</v>
      </c>
      <c r="K1339" s="6" t="n">
        <v>-0.06</v>
      </c>
      <c r="L1339" s="6" t="n">
        <v>-0</v>
      </c>
      <c r="M1339" s="6" t="s">
        <f>=I1339+J1339+K1339+L1339</f>
      </c>
      <c r="N1339" s="16"/>
      <c r="O1339" s="16" t="s">
        <v>508</v>
      </c>
    </row>
    <row collapsed="false" customFormat="false" customHeight="false" hidden="false" ht="12.1" outlineLevel="0" r="1340">
      <c r="A1340" s="20" t="n">
        <v>46223.607083333</v>
      </c>
      <c r="B1340" s="16" t="s">
        <v>69</v>
      </c>
      <c r="C1340" s="16" t="s">
        <v>472</v>
      </c>
      <c r="D1340" s="16" t="s">
        <v>240</v>
      </c>
      <c r="E1340" s="16" t="s">
        <v>62</v>
      </c>
      <c r="F1340" s="16" t="s">
        <v>20</v>
      </c>
      <c r="G1340" s="7" t="n">
        <v>240</v>
      </c>
      <c r="H1340" s="6" t="n">
        <v>1.2416</v>
      </c>
      <c r="I1340" s="6" t="n">
        <v>-297.98</v>
      </c>
      <c r="J1340" s="6" t="n">
        <v>-0</v>
      </c>
      <c r="K1340" s="6" t="n">
        <v>-0</v>
      </c>
      <c r="L1340" s="6" t="n">
        <v>-0</v>
      </c>
      <c r="M1340" s="6" t="s">
        <f>=I1340+J1340+K1340+L1340</f>
      </c>
      <c r="N1340" s="16"/>
      <c r="O1340" s="16" t="s">
        <v>471</v>
      </c>
    </row>
    <row collapsed="false" customFormat="false" customHeight="false" hidden="false" ht="12.1" outlineLevel="0" r="1341">
      <c r="A1341" s="20" t="n">
        <v>46223.690960648</v>
      </c>
      <c r="B1341" s="16" t="s">
        <v>69</v>
      </c>
      <c r="C1341" s="16" t="s">
        <v>472</v>
      </c>
      <c r="D1341" s="16" t="s">
        <v>240</v>
      </c>
      <c r="E1341" s="16" t="s">
        <v>62</v>
      </c>
      <c r="F1341" s="16" t="s">
        <v>20</v>
      </c>
      <c r="G1341" s="7" t="n">
        <v>2</v>
      </c>
      <c r="H1341" s="6" t="n">
        <v>1.2414</v>
      </c>
      <c r="I1341" s="6" t="n">
        <v>-2.48</v>
      </c>
      <c r="J1341" s="6" t="n">
        <v>-0</v>
      </c>
      <c r="K1341" s="6" t="n">
        <v>-0</v>
      </c>
      <c r="L1341" s="6" t="n">
        <v>-0</v>
      </c>
      <c r="M1341" s="6" t="s">
        <f>=I1341+J1341+K1341+L1341</f>
      </c>
      <c r="N1341" s="16"/>
      <c r="O1341" s="16" t="s">
        <v>471</v>
      </c>
    </row>
    <row collapsed="false" customFormat="false" customHeight="false" hidden="false" ht="12.1" outlineLevel="0" r="1342">
      <c r="A1342" s="20" t="n">
        <v>46223.733819444</v>
      </c>
      <c r="B1342" s="16" t="s">
        <v>17</v>
      </c>
      <c r="C1342" s="16" t="s">
        <v>366</v>
      </c>
      <c r="D1342" s="16" t="s">
        <v>240</v>
      </c>
      <c r="E1342" s="16" t="s">
        <v>18</v>
      </c>
      <c r="F1342" s="16" t="s">
        <v>20</v>
      </c>
      <c r="G1342" s="7" t="n">
        <v>4</v>
      </c>
      <c r="H1342" s="6" t="n">
        <v>256.33</v>
      </c>
      <c r="I1342" s="6" t="n">
        <v>-1025.32</v>
      </c>
      <c r="J1342" s="6" t="n">
        <v>-0</v>
      </c>
      <c r="K1342" s="6" t="n">
        <v>-0.62</v>
      </c>
      <c r="L1342" s="6" t="n">
        <v>-0.31</v>
      </c>
      <c r="M1342" s="6" t="s">
        <f>=I1342+J1342+K1342+L1342</f>
      </c>
      <c r="N1342" s="16"/>
      <c r="O1342" s="16" t="s">
        <v>467</v>
      </c>
    </row>
    <row collapsed="false" customFormat="false" customHeight="false" hidden="false" ht="12.1" outlineLevel="0" r="1343">
      <c r="A1343" s="33" t="n">
        <v>46224.815335648</v>
      </c>
      <c r="B1343" s="34" t="s">
        <v>425</v>
      </c>
      <c r="C1343" s="34" t="s">
        <v>550</v>
      </c>
      <c r="D1343" s="34" t="s">
        <v>425</v>
      </c>
      <c r="E1343" s="34" t="s">
        <v>425</v>
      </c>
      <c r="F1343" s="34" t="s">
        <v>20</v>
      </c>
      <c r="G1343" s="35" t="n">
        <v>1</v>
      </c>
      <c r="H1343" s="36" t="n">
        <v>-0.05</v>
      </c>
      <c r="I1343" s="36" t="n">
        <v>-0.05</v>
      </c>
      <c r="J1343" s="36" t="n">
        <v>0</v>
      </c>
      <c r="K1343" s="36" t="n">
        <v>-0</v>
      </c>
      <c r="L1343" s="36" t="n">
        <v>-0</v>
      </c>
      <c r="M1343" s="6" t="s">
        <f>=I1343+J1343+K1343+L1343</f>
      </c>
      <c r="N1343" s="34"/>
      <c r="O1343" s="34" t="s">
        <v>508</v>
      </c>
    </row>
    <row collapsed="false" customFormat="false" customHeight="false" hidden="false" ht="12.1" outlineLevel="0" r="1344">
      <c r="A1344" s="29" t="n">
        <v>46225.555138889</v>
      </c>
      <c r="B1344" s="30" t="s">
        <v>69</v>
      </c>
      <c r="C1344" s="30" t="s">
        <v>472</v>
      </c>
      <c r="D1344" s="30" t="s">
        <v>241</v>
      </c>
      <c r="E1344" s="30" t="s">
        <v>62</v>
      </c>
      <c r="F1344" s="30" t="s">
        <v>20</v>
      </c>
      <c r="G1344" s="31" t="n">
        <v>-1597</v>
      </c>
      <c r="H1344" s="32" t="n">
        <v>1.2425</v>
      </c>
      <c r="I1344" s="32" t="n">
        <v>1984.27</v>
      </c>
      <c r="J1344" s="32" t="n">
        <v>0</v>
      </c>
      <c r="K1344" s="32" t="n">
        <v>-0</v>
      </c>
      <c r="L1344" s="32" t="n">
        <v>-0</v>
      </c>
      <c r="M1344" s="6" t="s">
        <f>=I1344+J1344+K1344+L1344</f>
      </c>
      <c r="N1344" s="30"/>
      <c r="O1344" s="30" t="s">
        <v>471</v>
      </c>
    </row>
    <row collapsed="false" customFormat="false" customHeight="false" hidden="false" ht="12.1" outlineLevel="0" r="1345">
      <c r="A1345" s="37" t="n">
        <v>46225.55568287</v>
      </c>
      <c r="B1345" s="38" t="s">
        <v>440</v>
      </c>
      <c r="C1345" s="38" t="s">
        <v>204</v>
      </c>
      <c r="D1345" s="38" t="s">
        <v>440</v>
      </c>
      <c r="E1345" s="38" t="s">
        <v>440</v>
      </c>
      <c r="F1345" s="38" t="s">
        <v>20</v>
      </c>
      <c r="G1345" s="39" t="n">
        <v>1</v>
      </c>
      <c r="H1345" s="40" t="n">
        <v>-1984.95</v>
      </c>
      <c r="I1345" s="40" t="n">
        <v>-1984.95</v>
      </c>
      <c r="J1345" s="40" t="n">
        <v>0</v>
      </c>
      <c r="K1345" s="40" t="n">
        <v>-0</v>
      </c>
      <c r="L1345" s="40" t="n">
        <v>-0</v>
      </c>
      <c r="M1345" s="6" t="s">
        <f>=I1345+J1345+K1345+L1345</f>
      </c>
      <c r="N1345" s="38"/>
      <c r="O1345" s="38" t="s">
        <v>471</v>
      </c>
    </row>
    <row collapsed="false" customFormat="false" customHeight="false" hidden="false" ht="12.1" outlineLevel="0" r="1346">
      <c r="A1346" s="21" t="n">
        <v>46225.55568287</v>
      </c>
      <c r="B1346" s="22" t="s">
        <v>363</v>
      </c>
      <c r="C1346" s="22" t="s">
        <v>203</v>
      </c>
      <c r="D1346" s="22" t="s">
        <v>363</v>
      </c>
      <c r="E1346" s="22" t="s">
        <v>363</v>
      </c>
      <c r="F1346" s="22" t="s">
        <v>20</v>
      </c>
      <c r="G1346" s="23" t="n">
        <v>1</v>
      </c>
      <c r="H1346" s="24" t="n">
        <v>1984.95</v>
      </c>
      <c r="I1346" s="24" t="n">
        <v>1984.95</v>
      </c>
      <c r="J1346" s="24" t="n">
        <v>0</v>
      </c>
      <c r="K1346" s="24" t="n">
        <v>-0</v>
      </c>
      <c r="L1346" s="24" t="n">
        <v>-0</v>
      </c>
      <c r="M1346" s="6" t="s">
        <f>=I1346+J1346+K1346+L1346</f>
      </c>
      <c r="N1346" s="22"/>
      <c r="O1346" s="22" t="s">
        <v>508</v>
      </c>
    </row>
    <row collapsed="false" customFormat="false" customHeight="false" hidden="false" ht="12.1" outlineLevel="0" r="1347">
      <c r="A1347" s="20" t="n">
        <v>46225.555902778</v>
      </c>
      <c r="B1347" s="16" t="s">
        <v>331</v>
      </c>
      <c r="C1347" s="16" t="s">
        <v>523</v>
      </c>
      <c r="D1347" s="16" t="s">
        <v>240</v>
      </c>
      <c r="E1347" s="16" t="s">
        <v>18</v>
      </c>
      <c r="F1347" s="16" t="s">
        <v>20</v>
      </c>
      <c r="G1347" s="7" t="n">
        <v>1</v>
      </c>
      <c r="H1347" s="6" t="n">
        <v>459.4</v>
      </c>
      <c r="I1347" s="6" t="n">
        <v>-459.4</v>
      </c>
      <c r="J1347" s="6" t="n">
        <v>-0</v>
      </c>
      <c r="K1347" s="6" t="n">
        <v>-0.23</v>
      </c>
      <c r="L1347" s="6" t="n">
        <v>-0</v>
      </c>
      <c r="M1347" s="6" t="s">
        <f>=I1347+J1347+K1347+L1347</f>
      </c>
      <c r="N1347" s="16"/>
      <c r="O1347" s="16" t="s">
        <v>508</v>
      </c>
    </row>
    <row collapsed="false" customFormat="false" customHeight="false" hidden="false" ht="12.1" outlineLevel="0" r="1348">
      <c r="A1348" s="20" t="n">
        <v>46225.556701389</v>
      </c>
      <c r="B1348" s="16" t="s">
        <v>27</v>
      </c>
      <c r="C1348" s="16" t="s">
        <v>431</v>
      </c>
      <c r="D1348" s="16" t="s">
        <v>240</v>
      </c>
      <c r="E1348" s="16" t="s">
        <v>18</v>
      </c>
      <c r="F1348" s="16" t="s">
        <v>20</v>
      </c>
      <c r="G1348" s="7" t="n">
        <v>21</v>
      </c>
      <c r="H1348" s="6" t="n">
        <v>71.38</v>
      </c>
      <c r="I1348" s="6" t="n">
        <v>-1498.98</v>
      </c>
      <c r="J1348" s="6" t="n">
        <v>-0</v>
      </c>
      <c r="K1348" s="6" t="n">
        <v>-0.73</v>
      </c>
      <c r="L1348" s="6" t="n">
        <v>-0</v>
      </c>
      <c r="M1348" s="6" t="s">
        <f>=I1348+J1348+K1348+L1348</f>
      </c>
      <c r="N1348" s="16"/>
      <c r="O1348" s="16" t="s">
        <v>508</v>
      </c>
    </row>
    <row collapsed="false" customFormat="false" customHeight="false" hidden="false" ht="12.1" outlineLevel="0" r="1349">
      <c r="A1349" s="21" t="n">
        <v>46226.044189815</v>
      </c>
      <c r="B1349" s="22" t="s">
        <v>551</v>
      </c>
      <c r="C1349" s="22" t="s">
        <v>552</v>
      </c>
      <c r="D1349" s="22" t="s">
        <v>377</v>
      </c>
      <c r="E1349" s="22" t="s">
        <v>377</v>
      </c>
      <c r="F1349" s="22" t="s">
        <v>20</v>
      </c>
      <c r="G1349" s="23" t="n">
        <v>1</v>
      </c>
      <c r="H1349" s="24" t="n">
        <v>1</v>
      </c>
      <c r="I1349" s="24" t="n">
        <v>0</v>
      </c>
      <c r="J1349" s="24" t="n">
        <v>0</v>
      </c>
      <c r="K1349" s="24" t="n">
        <v>-0</v>
      </c>
      <c r="L1349" s="24" t="n">
        <v>-0</v>
      </c>
      <c r="M1349" s="6" t="s">
        <f>=I1349+J1349+K1349+L1349</f>
      </c>
      <c r="N1349" s="22"/>
      <c r="O1349" s="22" t="s">
        <v>471</v>
      </c>
    </row>
    <row collapsed="false" customFormat="false" customHeight="false" hidden="false" ht="12.1" outlineLevel="0" r="1350">
      <c r="A1350" s="21" t="n">
        <v>46226.507337963</v>
      </c>
      <c r="B1350" s="22" t="s">
        <v>377</v>
      </c>
      <c r="C1350" s="22" t="s">
        <v>553</v>
      </c>
      <c r="D1350" s="22" t="s">
        <v>377</v>
      </c>
      <c r="E1350" s="22" t="s">
        <v>377</v>
      </c>
      <c r="F1350" s="22" t="s">
        <v>20</v>
      </c>
      <c r="G1350" s="23" t="n">
        <v>1</v>
      </c>
      <c r="H1350" s="24" t="n">
        <v>340.4</v>
      </c>
      <c r="I1350" s="24" t="n">
        <v>340.4</v>
      </c>
      <c r="J1350" s="24" t="n">
        <v>0</v>
      </c>
      <c r="K1350" s="24" t="n">
        <v>-0</v>
      </c>
      <c r="L1350" s="24" t="n">
        <v>-0</v>
      </c>
      <c r="M1350" s="6" t="s">
        <f>=I1350+J1350+K1350+L1350</f>
      </c>
      <c r="N1350" s="22"/>
      <c r="O1350" s="22" t="s">
        <v>508</v>
      </c>
    </row>
    <row collapsed="false" customFormat="false" customHeight="false" hidden="false" ht="12.1" outlineLevel="0" r="1351">
      <c r="A1351" s="33" t="n">
        <v>46226.815925926</v>
      </c>
      <c r="B1351" s="34" t="s">
        <v>425</v>
      </c>
      <c r="C1351" s="34" t="s">
        <v>554</v>
      </c>
      <c r="D1351" s="34" t="s">
        <v>425</v>
      </c>
      <c r="E1351" s="34" t="s">
        <v>425</v>
      </c>
      <c r="F1351" s="34" t="s">
        <v>20</v>
      </c>
      <c r="G1351" s="35" t="n">
        <v>1</v>
      </c>
      <c r="H1351" s="36" t="n">
        <v>-0.39</v>
      </c>
      <c r="I1351" s="36" t="n">
        <v>-0.39</v>
      </c>
      <c r="J1351" s="36" t="n">
        <v>0</v>
      </c>
      <c r="K1351" s="36" t="n">
        <v>-0</v>
      </c>
      <c r="L1351" s="36" t="n">
        <v>-0</v>
      </c>
      <c r="M1351" s="6" t="s">
        <f>=I1351+J1351+K1351+L1351</f>
      </c>
      <c r="N1351" s="34"/>
      <c r="O1351" s="34" t="s">
        <v>508</v>
      </c>
    </row>
    <row collapsed="false" customFormat="false" customHeight="false" hidden="false" ht="12.1" outlineLevel="0" r="1352">
      <c r="A1352" s="21" t="n">
        <v>46227</v>
      </c>
      <c r="B1352" s="22" t="s">
        <v>363</v>
      </c>
      <c r="C1352" s="22" t="s">
        <v>124</v>
      </c>
      <c r="D1352" s="22" t="s">
        <v>363</v>
      </c>
      <c r="E1352" s="22" t="s">
        <v>363</v>
      </c>
      <c r="F1352" s="22" t="s">
        <v>20</v>
      </c>
      <c r="G1352" s="23" t="n">
        <v>1</v>
      </c>
      <c r="H1352" s="24" t="n">
        <v>31</v>
      </c>
      <c r="I1352" s="24" t="n">
        <v>31</v>
      </c>
      <c r="J1352" s="24" t="n">
        <v>0</v>
      </c>
      <c r="K1352" s="24" t="n">
        <v>-0</v>
      </c>
      <c r="L1352" s="24" t="n">
        <v>-0</v>
      </c>
      <c r="M1352" s="6" t="s">
        <f>=I1352+J1352+K1352+L1352</f>
      </c>
      <c r="N1352" s="22"/>
      <c r="O1352" s="22" t="s">
        <v>467</v>
      </c>
    </row>
    <row collapsed="false" customFormat="false" customHeight="false" hidden="false" ht="12.1" outlineLevel="0" r="1353">
      <c r="A1353" s="20" t="n">
        <v>46227.676284722</v>
      </c>
      <c r="B1353" s="16" t="s">
        <v>27</v>
      </c>
      <c r="C1353" s="16" t="s">
        <v>431</v>
      </c>
      <c r="D1353" s="16" t="s">
        <v>240</v>
      </c>
      <c r="E1353" s="16" t="s">
        <v>18</v>
      </c>
      <c r="F1353" s="16" t="s">
        <v>20</v>
      </c>
      <c r="G1353" s="7" t="n">
        <v>4</v>
      </c>
      <c r="H1353" s="6" t="n">
        <v>74.88</v>
      </c>
      <c r="I1353" s="6" t="n">
        <v>-299.52</v>
      </c>
      <c r="J1353" s="6" t="n">
        <v>-0</v>
      </c>
      <c r="K1353" s="6" t="n">
        <v>-0.15</v>
      </c>
      <c r="L1353" s="6" t="n">
        <v>-0</v>
      </c>
      <c r="M1353" s="6" t="s">
        <f>=I1353+J1353+K1353+L1353</f>
      </c>
      <c r="N1353" s="16"/>
      <c r="O1353" s="16" t="s">
        <v>508</v>
      </c>
    </row>
    <row collapsed="false" customFormat="false" customHeight="false" hidden="false" ht="12.1" outlineLevel="0" r="1354">
      <c r="A1354" s="21" t="n">
        <v>46227.677523148</v>
      </c>
      <c r="B1354" s="22" t="s">
        <v>363</v>
      </c>
      <c r="C1354" s="22" t="s">
        <v>165</v>
      </c>
      <c r="D1354" s="22" t="s">
        <v>363</v>
      </c>
      <c r="E1354" s="22" t="s">
        <v>363</v>
      </c>
      <c r="F1354" s="22" t="s">
        <v>20</v>
      </c>
      <c r="G1354" s="23" t="n">
        <v>1</v>
      </c>
      <c r="H1354" s="24" t="n">
        <v>1000</v>
      </c>
      <c r="I1354" s="24" t="n">
        <v>1000</v>
      </c>
      <c r="J1354" s="24" t="n">
        <v>0</v>
      </c>
      <c r="K1354" s="24" t="n">
        <v>-0</v>
      </c>
      <c r="L1354" s="24" t="n">
        <v>-0</v>
      </c>
      <c r="M1354" s="6" t="s">
        <f>=I1354+J1354+K1354+L1354</f>
      </c>
      <c r="N1354" s="22"/>
      <c r="O1354" s="22" t="s">
        <v>508</v>
      </c>
    </row>
    <row collapsed="false" customFormat="false" customHeight="false" hidden="false" ht="12.1" outlineLevel="0" r="1355">
      <c r="A1355" s="20" t="n">
        <v>46227.677997685</v>
      </c>
      <c r="B1355" s="16" t="s">
        <v>331</v>
      </c>
      <c r="C1355" s="16" t="s">
        <v>523</v>
      </c>
      <c r="D1355" s="16" t="s">
        <v>240</v>
      </c>
      <c r="E1355" s="16" t="s">
        <v>18</v>
      </c>
      <c r="F1355" s="16" t="s">
        <v>20</v>
      </c>
      <c r="G1355" s="7" t="n">
        <v>2</v>
      </c>
      <c r="H1355" s="6" t="n">
        <v>436.8</v>
      </c>
      <c r="I1355" s="6" t="n">
        <v>-873.6</v>
      </c>
      <c r="J1355" s="6" t="n">
        <v>-0</v>
      </c>
      <c r="K1355" s="6" t="n">
        <v>-0.43</v>
      </c>
      <c r="L1355" s="6" t="n">
        <v>-0</v>
      </c>
      <c r="M1355" s="6" t="s">
        <f>=I1355+J1355+K1355+L1355</f>
      </c>
      <c r="N1355" s="16"/>
      <c r="O1355" s="16" t="s">
        <v>508</v>
      </c>
    </row>
    <row collapsed="false" customFormat="false" customHeight="false" hidden="false" ht="12.1" outlineLevel="0" r="1356">
      <c r="A1356" s="20" t="n">
        <v>46227.678333333</v>
      </c>
      <c r="B1356" s="16" t="s">
        <v>27</v>
      </c>
      <c r="C1356" s="16" t="s">
        <v>431</v>
      </c>
      <c r="D1356" s="16" t="s">
        <v>240</v>
      </c>
      <c r="E1356" s="16" t="s">
        <v>18</v>
      </c>
      <c r="F1356" s="16" t="s">
        <v>20</v>
      </c>
      <c r="G1356" s="7" t="n">
        <v>2</v>
      </c>
      <c r="H1356" s="6" t="n">
        <v>75.2</v>
      </c>
      <c r="I1356" s="6" t="n">
        <v>-150.4</v>
      </c>
      <c r="J1356" s="6" t="n">
        <v>-0</v>
      </c>
      <c r="K1356" s="6" t="n">
        <v>-0.07</v>
      </c>
      <c r="L1356" s="6" t="n">
        <v>-0</v>
      </c>
      <c r="M1356" s="6" t="s">
        <f>=I1356+J1356+K1356+L1356</f>
      </c>
      <c r="N1356" s="16"/>
      <c r="O1356" s="16" t="s">
        <v>508</v>
      </c>
    </row>
    <row collapsed="false" customFormat="false" customHeight="false" hidden="false" ht="12.1" outlineLevel="0" r="1357">
      <c r="A1357" s="20" t="n">
        <v>46227.786712963</v>
      </c>
      <c r="B1357" s="16" t="s">
        <v>81</v>
      </c>
      <c r="C1357" s="16" t="s">
        <v>512</v>
      </c>
      <c r="D1357" s="16" t="s">
        <v>240</v>
      </c>
      <c r="E1357" s="16" t="s">
        <v>82</v>
      </c>
      <c r="F1357" s="16" t="s">
        <v>20</v>
      </c>
      <c r="G1357" s="7" t="n">
        <v>1</v>
      </c>
      <c r="H1357" s="6" t="n">
        <v>98.53</v>
      </c>
      <c r="I1357" s="6" t="n">
        <v>-985.3</v>
      </c>
      <c r="J1357" s="6" t="n">
        <v>-2.67</v>
      </c>
      <c r="K1357" s="6" t="n">
        <v>-0.48</v>
      </c>
      <c r="L1357" s="6" t="n">
        <v>-0</v>
      </c>
      <c r="M1357" s="6" t="s">
        <f>=I1357+J1357+K1357+L1357</f>
      </c>
      <c r="N1357" s="16"/>
      <c r="O1357" s="16" t="s">
        <v>508</v>
      </c>
    </row>
    <row collapsed="false" customFormat="false" customHeight="false" hidden="false" ht="12.1" outlineLevel="0" r="1358">
      <c r="A1358" s="20" t="n">
        <v>46227.827222222</v>
      </c>
      <c r="B1358" s="16" t="s">
        <v>17</v>
      </c>
      <c r="C1358" s="16" t="s">
        <v>366</v>
      </c>
      <c r="D1358" s="16" t="s">
        <v>240</v>
      </c>
      <c r="E1358" s="16" t="s">
        <v>18</v>
      </c>
      <c r="F1358" s="16" t="s">
        <v>20</v>
      </c>
      <c r="G1358" s="7" t="n">
        <v>1</v>
      </c>
      <c r="H1358" s="6" t="n">
        <v>267.67</v>
      </c>
      <c r="I1358" s="6" t="n">
        <v>-267.67</v>
      </c>
      <c r="J1358" s="6" t="n">
        <v>-0</v>
      </c>
      <c r="K1358" s="6" t="n">
        <v>-0.16</v>
      </c>
      <c r="L1358" s="6" t="n">
        <v>-0</v>
      </c>
      <c r="M1358" s="6" t="s">
        <f>=I1358+J1358+K1358+L1358</f>
      </c>
      <c r="N1358" s="16"/>
      <c r="O1358" s="16" t="s">
        <v>467</v>
      </c>
    </row>
    <row collapsed="false" customFormat="false" customHeight="false" hidden="false" ht="12.1" outlineLevel="0" r="1359">
      <c r="A1359" s="21" t="n">
        <v>46229.381388889</v>
      </c>
      <c r="B1359" s="22" t="s">
        <v>363</v>
      </c>
      <c r="C1359" s="22" t="s">
        <v>165</v>
      </c>
      <c r="D1359" s="22" t="s">
        <v>363</v>
      </c>
      <c r="E1359" s="22" t="s">
        <v>363</v>
      </c>
      <c r="F1359" s="22" t="s">
        <v>20</v>
      </c>
      <c r="G1359" s="23" t="n">
        <v>1</v>
      </c>
      <c r="H1359" s="24" t="n">
        <v>1000</v>
      </c>
      <c r="I1359" s="24" t="n">
        <v>1000</v>
      </c>
      <c r="J1359" s="24" t="n">
        <v>0</v>
      </c>
      <c r="K1359" s="24" t="n">
        <v>-0</v>
      </c>
      <c r="L1359" s="24" t="n">
        <v>-0</v>
      </c>
      <c r="M1359" s="6" t="s">
        <f>=I1359+J1359+K1359+L1359</f>
      </c>
      <c r="N1359" s="22"/>
      <c r="O1359" s="22" t="s">
        <v>471</v>
      </c>
    </row>
    <row collapsed="false" customFormat="false" customHeight="false" hidden="false" ht="12.1" outlineLevel="0" r="1360">
      <c r="A1360" s="20" t="n">
        <v>46230.511655093</v>
      </c>
      <c r="B1360" s="16" t="s">
        <v>69</v>
      </c>
      <c r="C1360" s="16" t="s">
        <v>472</v>
      </c>
      <c r="D1360" s="16" t="s">
        <v>240</v>
      </c>
      <c r="E1360" s="16" t="s">
        <v>62</v>
      </c>
      <c r="F1360" s="16" t="s">
        <v>20</v>
      </c>
      <c r="G1360" s="7" t="n">
        <v>795</v>
      </c>
      <c r="H1360" s="6" t="n">
        <v>1.2451</v>
      </c>
      <c r="I1360" s="6" t="n">
        <v>-989.85</v>
      </c>
      <c r="J1360" s="6" t="n">
        <v>-0</v>
      </c>
      <c r="K1360" s="6" t="n">
        <v>-0</v>
      </c>
      <c r="L1360" s="6" t="n">
        <v>-0</v>
      </c>
      <c r="M1360" s="6" t="s">
        <f>=I1360+J1360+K1360+L1360</f>
      </c>
      <c r="N1360" s="16"/>
      <c r="O1360" s="16" t="s">
        <v>471</v>
      </c>
    </row>
    <row collapsed="false" customFormat="false" customHeight="false" hidden="false" ht="12.1" outlineLevel="0" r="1361">
      <c r="A1361" s="20" t="n">
        <v>46230.581967593</v>
      </c>
      <c r="B1361" s="16" t="s">
        <v>69</v>
      </c>
      <c r="C1361" s="16" t="s">
        <v>472</v>
      </c>
      <c r="D1361" s="16" t="s">
        <v>240</v>
      </c>
      <c r="E1361" s="16" t="s">
        <v>62</v>
      </c>
      <c r="F1361" s="16" t="s">
        <v>20</v>
      </c>
      <c r="G1361" s="7" t="n">
        <v>8</v>
      </c>
      <c r="H1361" s="6" t="n">
        <v>1.2448</v>
      </c>
      <c r="I1361" s="6" t="n">
        <v>-9.96</v>
      </c>
      <c r="J1361" s="6" t="n">
        <v>-0</v>
      </c>
      <c r="K1361" s="6" t="n">
        <v>-0</v>
      </c>
      <c r="L1361" s="6" t="n">
        <v>-0</v>
      </c>
      <c r="M1361" s="6" t="s">
        <f>=I1361+J1361+K1361+L1361</f>
      </c>
      <c r="N1361" s="16"/>
      <c r="O1361" s="16" t="s">
        <v>471</v>
      </c>
    </row>
    <row collapsed="false" customFormat="false" customHeight="false" hidden="false" ht="12.1" outlineLevel="0" r="1362">
      <c r="A1362" s="21" t="n">
        <v>46232.020636574</v>
      </c>
      <c r="B1362" s="22" t="s">
        <v>377</v>
      </c>
      <c r="C1362" s="22" t="s">
        <v>555</v>
      </c>
      <c r="D1362" s="22" t="s">
        <v>377</v>
      </c>
      <c r="E1362" s="22" t="s">
        <v>377</v>
      </c>
      <c r="F1362" s="22" t="s">
        <v>20</v>
      </c>
      <c r="G1362" s="23" t="n">
        <v>1</v>
      </c>
      <c r="H1362" s="24" t="n">
        <v>1095.12</v>
      </c>
      <c r="I1362" s="24" t="n">
        <v>1095.12</v>
      </c>
      <c r="J1362" s="24" t="n">
        <v>0</v>
      </c>
      <c r="K1362" s="24" t="n">
        <v>-0</v>
      </c>
      <c r="L1362" s="24" t="n">
        <v>-0</v>
      </c>
      <c r="M1362" s="6" t="s">
        <f>=I1362+J1362+K1362+L1362</f>
      </c>
      <c r="N1362" s="22"/>
      <c r="O1362" s="22" t="s">
        <v>364</v>
      </c>
    </row>
    <row collapsed="false" customFormat="false" customHeight="false" hidden="false" ht="12.1" outlineLevel="0" r="1363">
      <c r="A1363" s="20" t="n">
        <v>46232.594594907</v>
      </c>
      <c r="B1363" s="16" t="s">
        <v>43</v>
      </c>
      <c r="C1363" s="16" t="s">
        <v>422</v>
      </c>
      <c r="D1363" s="16" t="s">
        <v>240</v>
      </c>
      <c r="E1363" s="16" t="s">
        <v>18</v>
      </c>
      <c r="F1363" s="16" t="s">
        <v>20</v>
      </c>
      <c r="G1363" s="7" t="n">
        <v>1</v>
      </c>
      <c r="H1363" s="6" t="n">
        <v>3988.5</v>
      </c>
      <c r="I1363" s="6" t="n">
        <v>-3988.5</v>
      </c>
      <c r="J1363" s="6" t="n">
        <v>-0</v>
      </c>
      <c r="K1363" s="6" t="n">
        <v>-1.95</v>
      </c>
      <c r="L1363" s="6" t="n">
        <v>-0</v>
      </c>
      <c r="M1363" s="6" t="s">
        <f>=I1363+J1363+K1363+L1363</f>
      </c>
      <c r="N1363" s="16"/>
      <c r="O1363" s="16" t="s">
        <v>508</v>
      </c>
    </row>
    <row collapsed="false" customFormat="false" customHeight="false" hidden="false" ht="12.1" outlineLevel="0" r="1364">
      <c r="A1364" s="21" t="n">
        <v>46232.594768519</v>
      </c>
      <c r="B1364" s="22" t="s">
        <v>556</v>
      </c>
      <c r="C1364" s="22" t="s">
        <v>557</v>
      </c>
      <c r="D1364" s="22" t="s">
        <v>377</v>
      </c>
      <c r="E1364" s="22" t="s">
        <v>377</v>
      </c>
      <c r="F1364" s="22" t="s">
        <v>20</v>
      </c>
      <c r="G1364" s="23" t="n">
        <v>1</v>
      </c>
      <c r="H1364" s="24" t="n">
        <v>42.42</v>
      </c>
      <c r="I1364" s="24" t="n">
        <v>42.42</v>
      </c>
      <c r="J1364" s="24" t="n">
        <v>0</v>
      </c>
      <c r="K1364" s="24" t="n">
        <v>-0</v>
      </c>
      <c r="L1364" s="24" t="n">
        <v>-0</v>
      </c>
      <c r="M1364" s="6" t="s">
        <f>=I1364+J1364+K1364+L1364</f>
      </c>
      <c r="N1364" s="22"/>
      <c r="O1364" s="22" t="s">
        <v>508</v>
      </c>
    </row>
    <row collapsed="false" customFormat="false" customHeight="false" hidden="false" ht="12.1" outlineLevel="0" r="1365">
      <c r="A1365" s="21" t="n">
        <v>46232.596458333</v>
      </c>
      <c r="B1365" s="22" t="s">
        <v>363</v>
      </c>
      <c r="C1365" s="22" t="s">
        <v>165</v>
      </c>
      <c r="D1365" s="22" t="s">
        <v>363</v>
      </c>
      <c r="E1365" s="22" t="s">
        <v>363</v>
      </c>
      <c r="F1365" s="22" t="s">
        <v>20</v>
      </c>
      <c r="G1365" s="23" t="n">
        <v>1</v>
      </c>
      <c r="H1365" s="24" t="n">
        <v>1759.13</v>
      </c>
      <c r="I1365" s="24" t="n">
        <v>1759.13</v>
      </c>
      <c r="J1365" s="24" t="n">
        <v>0</v>
      </c>
      <c r="K1365" s="24" t="n">
        <v>-0</v>
      </c>
      <c r="L1365" s="24" t="n">
        <v>-0</v>
      </c>
      <c r="M1365" s="6" t="s">
        <f>=I1365+J1365+K1365+L1365</f>
      </c>
      <c r="N1365" s="22"/>
      <c r="O1365" s="22" t="s">
        <v>508</v>
      </c>
    </row>
    <row collapsed="false" customFormat="false" customHeight="false" hidden="false" ht="12.1" outlineLevel="0" r="1366">
      <c r="A1366" s="21" t="n">
        <v>46232.599768519</v>
      </c>
      <c r="B1366" s="22" t="s">
        <v>363</v>
      </c>
      <c r="C1366" s="22" t="s">
        <v>165</v>
      </c>
      <c r="D1366" s="22" t="s">
        <v>363</v>
      </c>
      <c r="E1366" s="22" t="s">
        <v>363</v>
      </c>
      <c r="F1366" s="22" t="s">
        <v>20</v>
      </c>
      <c r="G1366" s="23" t="n">
        <v>1</v>
      </c>
      <c r="H1366" s="24" t="n">
        <v>200</v>
      </c>
      <c r="I1366" s="24" t="n">
        <v>200</v>
      </c>
      <c r="J1366" s="24" t="n">
        <v>0</v>
      </c>
      <c r="K1366" s="24" t="n">
        <v>-0</v>
      </c>
      <c r="L1366" s="24" t="n">
        <v>-0</v>
      </c>
      <c r="M1366" s="6" t="s">
        <f>=I1366+J1366+K1366+L1366</f>
      </c>
      <c r="N1366" s="22"/>
      <c r="O1366" s="22" t="s">
        <v>471</v>
      </c>
    </row>
    <row collapsed="false" customFormat="false" customHeight="false" hidden="false" ht="12.1" outlineLevel="0" r="1367">
      <c r="A1367" s="20" t="n">
        <v>46232.605706019</v>
      </c>
      <c r="B1367" s="16" t="s">
        <v>90</v>
      </c>
      <c r="C1367" s="16" t="s">
        <v>527</v>
      </c>
      <c r="D1367" s="16" t="s">
        <v>240</v>
      </c>
      <c r="E1367" s="16" t="s">
        <v>82</v>
      </c>
      <c r="F1367" s="16" t="s">
        <v>20</v>
      </c>
      <c r="G1367" s="7" t="n">
        <v>1</v>
      </c>
      <c r="H1367" s="6" t="n">
        <v>59.45</v>
      </c>
      <c r="I1367" s="6" t="n">
        <v>-594.5</v>
      </c>
      <c r="J1367" s="6" t="n">
        <v>-32.41</v>
      </c>
      <c r="K1367" s="6" t="n">
        <v>-1.54</v>
      </c>
      <c r="L1367" s="6" t="n">
        <v>-0</v>
      </c>
      <c r="M1367" s="6" t="s">
        <f>=I1367+J1367+K1367+L1367</f>
      </c>
      <c r="N1367" s="16"/>
      <c r="O1367" s="16" t="s">
        <v>364</v>
      </c>
    </row>
    <row collapsed="false" customFormat="false" customHeight="false" hidden="false" ht="12.1" outlineLevel="0" r="1368">
      <c r="A1368" s="20" t="n">
        <v>46232.606412037</v>
      </c>
      <c r="B1368" s="16" t="s">
        <v>263</v>
      </c>
      <c r="C1368" s="16" t="s">
        <v>393</v>
      </c>
      <c r="D1368" s="16" t="s">
        <v>240</v>
      </c>
      <c r="E1368" s="16" t="s">
        <v>62</v>
      </c>
      <c r="F1368" s="16" t="s">
        <v>20</v>
      </c>
      <c r="G1368" s="7" t="n">
        <v>227</v>
      </c>
      <c r="H1368" s="6" t="n">
        <v>2.0488</v>
      </c>
      <c r="I1368" s="6" t="n">
        <v>-465.08</v>
      </c>
      <c r="J1368" s="6" t="n">
        <v>-0</v>
      </c>
      <c r="K1368" s="6" t="n">
        <v>-0</v>
      </c>
      <c r="L1368" s="6" t="n">
        <v>-0</v>
      </c>
      <c r="M1368" s="6" t="s">
        <f>=I1368+J1368+K1368+L1368</f>
      </c>
      <c r="N1368" s="16"/>
      <c r="O1368" s="16" t="s">
        <v>364</v>
      </c>
    </row>
    <row collapsed="false" customFormat="false" customHeight="false" hidden="false" ht="12.1" outlineLevel="0" r="1369">
      <c r="A1369" s="20" t="n">
        <v>46232.691655093</v>
      </c>
      <c r="B1369" s="16" t="s">
        <v>69</v>
      </c>
      <c r="C1369" s="16" t="s">
        <v>472</v>
      </c>
      <c r="D1369" s="16" t="s">
        <v>240</v>
      </c>
      <c r="E1369" s="16" t="s">
        <v>62</v>
      </c>
      <c r="F1369" s="16" t="s">
        <v>20</v>
      </c>
      <c r="G1369" s="7" t="n">
        <v>159</v>
      </c>
      <c r="H1369" s="6" t="n">
        <v>1.2456</v>
      </c>
      <c r="I1369" s="6" t="n">
        <v>-198.05</v>
      </c>
      <c r="J1369" s="6" t="n">
        <v>-0</v>
      </c>
      <c r="K1369" s="6" t="n">
        <v>-0</v>
      </c>
      <c r="L1369" s="6" t="n">
        <v>-0</v>
      </c>
      <c r="M1369" s="6" t="s">
        <f>=I1369+J1369+K1369+L1369</f>
      </c>
      <c r="N1369" s="16"/>
      <c r="O1369" s="16" t="s">
        <v>471</v>
      </c>
    </row>
    <row collapsed="false" customFormat="false" customHeight="false" hidden="false" ht="12.1" outlineLevel="0" r="1370">
      <c r="A1370" s="20" t="n">
        <v>46232.774780093</v>
      </c>
      <c r="B1370" s="16" t="s">
        <v>69</v>
      </c>
      <c r="C1370" s="16" t="s">
        <v>472</v>
      </c>
      <c r="D1370" s="16" t="s">
        <v>240</v>
      </c>
      <c r="E1370" s="16" t="s">
        <v>62</v>
      </c>
      <c r="F1370" s="16" t="s">
        <v>20</v>
      </c>
      <c r="G1370" s="7" t="n">
        <v>1</v>
      </c>
      <c r="H1370" s="6" t="n">
        <v>1.2458</v>
      </c>
      <c r="I1370" s="6" t="n">
        <v>-1.25</v>
      </c>
      <c r="J1370" s="6" t="n">
        <v>-0</v>
      </c>
      <c r="K1370" s="6" t="n">
        <v>-0</v>
      </c>
      <c r="L1370" s="6" t="n">
        <v>-0</v>
      </c>
      <c r="M1370" s="6" t="s">
        <f>=I1370+J1370+K1370+L1370</f>
      </c>
      <c r="N1370" s="16"/>
      <c r="O1370" s="16" t="s">
        <v>471</v>
      </c>
    </row>
    <row collapsed="false" customFormat="false" customHeight="false" hidden="false" ht="12.1" outlineLevel="0" r="1371">
      <c r="A1371" s="33" t="n">
        <v>46233.820717593</v>
      </c>
      <c r="B1371" s="34" t="s">
        <v>425</v>
      </c>
      <c r="C1371" s="34" t="s">
        <v>558</v>
      </c>
      <c r="D1371" s="34" t="s">
        <v>425</v>
      </c>
      <c r="E1371" s="34" t="s">
        <v>425</v>
      </c>
      <c r="F1371" s="34" t="s">
        <v>20</v>
      </c>
      <c r="G1371" s="35" t="n">
        <v>1</v>
      </c>
      <c r="H1371" s="36" t="n">
        <v>-0.8</v>
      </c>
      <c r="I1371" s="36" t="n">
        <v>-0.8</v>
      </c>
      <c r="J1371" s="36" t="n">
        <v>0</v>
      </c>
      <c r="K1371" s="36" t="n">
        <v>-0</v>
      </c>
      <c r="L1371" s="36" t="n">
        <v>-0</v>
      </c>
      <c r="M1371" s="6" t="s">
        <f>=I1371+J1371+K1371+L1371</f>
      </c>
      <c r="N1371" s="34"/>
      <c r="O1371" s="34" t="s">
        <v>508</v>
      </c>
    </row>
    <row collapsed="false" customFormat="false" customHeight="false" hidden="false" ht="12.1" outlineLevel="0" r="1372">
      <c r="A1372" s="20" t="n">
        <v>46237.948958333</v>
      </c>
      <c r="B1372" s="16" t="s">
        <v>280</v>
      </c>
      <c r="C1372" s="16" t="s">
        <v>417</v>
      </c>
      <c r="D1372" s="16" t="s">
        <v>240</v>
      </c>
      <c r="E1372" s="16" t="s">
        <v>18</v>
      </c>
      <c r="F1372" s="16" t="s">
        <v>20</v>
      </c>
      <c r="G1372" s="7" t="n">
        <v>2</v>
      </c>
      <c r="H1372" s="6" t="n">
        <v>1083</v>
      </c>
      <c r="I1372" s="6" t="n">
        <v>-2166</v>
      </c>
      <c r="J1372" s="6" t="n">
        <v>-0</v>
      </c>
      <c r="K1372" s="6" t="n">
        <v>-1.06</v>
      </c>
      <c r="L1372" s="6" t="n">
        <v>-0</v>
      </c>
      <c r="M1372" s="6" t="s">
        <f>=I1372+J1372+K1372+L1372</f>
      </c>
      <c r="N1372" s="16"/>
      <c r="O1372" s="16" t="s">
        <v>508</v>
      </c>
    </row>
    <row collapsed="false" customFormat="false" customHeight="false" hidden="false" ht="12.1" outlineLevel="0" r="1373">
      <c r="A1373" s="21" t="n">
        <v>46238</v>
      </c>
      <c r="B1373" s="22" t="s">
        <v>377</v>
      </c>
      <c r="C1373" s="22" t="s">
        <v>559</v>
      </c>
      <c r="D1373" s="22" t="s">
        <v>377</v>
      </c>
      <c r="E1373" s="22" t="s">
        <v>377</v>
      </c>
      <c r="F1373" s="22" t="s">
        <v>20</v>
      </c>
      <c r="G1373" s="23" t="n">
        <v>1</v>
      </c>
      <c r="H1373" s="24" t="n">
        <v>1147.4</v>
      </c>
      <c r="I1373" s="24" t="n">
        <v>1147.4</v>
      </c>
      <c r="J1373" s="24" t="n">
        <v>0</v>
      </c>
      <c r="K1373" s="24" t="n">
        <v>-0</v>
      </c>
      <c r="L1373" s="24" t="n">
        <v>-0</v>
      </c>
      <c r="M1373" s="6" t="s">
        <f>=I1373+J1373+K1373+L1373</f>
      </c>
      <c r="N1373" s="22"/>
      <c r="O1373" s="22" t="s">
        <v>467</v>
      </c>
    </row>
    <row collapsed="false" customFormat="false" customHeight="false" hidden="false" ht="12.1" outlineLevel="0" r="1374">
      <c r="A1374" s="21" t="n">
        <v>46238.517893519</v>
      </c>
      <c r="B1374" s="22" t="s">
        <v>377</v>
      </c>
      <c r="C1374" s="22" t="s">
        <v>560</v>
      </c>
      <c r="D1374" s="22" t="s">
        <v>377</v>
      </c>
      <c r="E1374" s="22" t="s">
        <v>377</v>
      </c>
      <c r="F1374" s="22" t="s">
        <v>20</v>
      </c>
      <c r="G1374" s="23" t="n">
        <v>1</v>
      </c>
      <c r="H1374" s="24" t="n">
        <v>538.51</v>
      </c>
      <c r="I1374" s="24" t="n">
        <v>538.51</v>
      </c>
      <c r="J1374" s="24" t="n">
        <v>0</v>
      </c>
      <c r="K1374" s="24" t="n">
        <v>-0</v>
      </c>
      <c r="L1374" s="24" t="n">
        <v>-0</v>
      </c>
      <c r="M1374" s="6" t="s">
        <f>=I1374+J1374+K1374+L1374</f>
      </c>
      <c r="N1374" s="22"/>
      <c r="O1374" s="22" t="s">
        <v>508</v>
      </c>
    </row>
    <row collapsed="false" customFormat="false" customHeight="false" hidden="false" ht="12.1" outlineLevel="0" r="1375">
      <c r="A1375" s="20" t="n">
        <v>46238.534803241</v>
      </c>
      <c r="B1375" s="16" t="s">
        <v>17</v>
      </c>
      <c r="C1375" s="16" t="s">
        <v>366</v>
      </c>
      <c r="D1375" s="16" t="s">
        <v>240</v>
      </c>
      <c r="E1375" s="16" t="s">
        <v>18</v>
      </c>
      <c r="F1375" s="16" t="s">
        <v>20</v>
      </c>
      <c r="G1375" s="7" t="n">
        <v>4</v>
      </c>
      <c r="H1375" s="6" t="n">
        <v>284.23</v>
      </c>
      <c r="I1375" s="6" t="n">
        <v>-1136.92</v>
      </c>
      <c r="J1375" s="6" t="n">
        <v>-0</v>
      </c>
      <c r="K1375" s="6" t="n">
        <v>-0.68</v>
      </c>
      <c r="L1375" s="6" t="n">
        <v>-0</v>
      </c>
      <c r="M1375" s="6" t="s">
        <f>=I1375+J1375+K1375+L1375</f>
      </c>
      <c r="N1375" s="16"/>
      <c r="O1375" s="16" t="s">
        <v>467</v>
      </c>
    </row>
    <row collapsed="false" customFormat="false" customHeight="false" hidden="false" ht="12.1" outlineLevel="0" r="1376">
      <c r="A1376" s="21" t="n">
        <v>46238.722604167</v>
      </c>
      <c r="B1376" s="22" t="s">
        <v>377</v>
      </c>
      <c r="C1376" s="22" t="s">
        <v>561</v>
      </c>
      <c r="D1376" s="22" t="s">
        <v>377</v>
      </c>
      <c r="E1376" s="22" t="s">
        <v>377</v>
      </c>
      <c r="F1376" s="22" t="s">
        <v>20</v>
      </c>
      <c r="G1376" s="23" t="n">
        <v>1</v>
      </c>
      <c r="H1376" s="24" t="n">
        <v>423.5</v>
      </c>
      <c r="I1376" s="24" t="n">
        <v>423.5</v>
      </c>
      <c r="J1376" s="24" t="n">
        <v>0</v>
      </c>
      <c r="K1376" s="24" t="n">
        <v>-0</v>
      </c>
      <c r="L1376" s="24" t="n">
        <v>-0</v>
      </c>
      <c r="M1376" s="6" t="s">
        <f>=I1376+J1376+K1376+L1376</f>
      </c>
      <c r="N1376" s="22"/>
      <c r="O1376" s="22" t="s">
        <v>508</v>
      </c>
    </row>
    <row collapsed="false" customFormat="false" customHeight="false" hidden="false" ht="12.1" outlineLevel="0" r="1377">
      <c r="A1377" s="33" t="n">
        <v>46238.818298611</v>
      </c>
      <c r="B1377" s="34" t="s">
        <v>425</v>
      </c>
      <c r="C1377" s="34" t="s">
        <v>562</v>
      </c>
      <c r="D1377" s="34" t="s">
        <v>425</v>
      </c>
      <c r="E1377" s="34" t="s">
        <v>425</v>
      </c>
      <c r="F1377" s="34" t="s">
        <v>20</v>
      </c>
      <c r="G1377" s="35" t="n">
        <v>1</v>
      </c>
      <c r="H1377" s="36" t="n">
        <v>-0.43</v>
      </c>
      <c r="I1377" s="36" t="n">
        <v>-0.43</v>
      </c>
      <c r="J1377" s="36" t="n">
        <v>0</v>
      </c>
      <c r="K1377" s="36" t="n">
        <v>-0</v>
      </c>
      <c r="L1377" s="36" t="n">
        <v>-0</v>
      </c>
      <c r="M1377" s="6" t="s">
        <f>=I1377+J1377+K1377+L1377</f>
      </c>
      <c r="N1377" s="34"/>
      <c r="O1377" s="34" t="s">
        <v>508</v>
      </c>
    </row>
    <row collapsed="false" customFormat="false" customHeight="false" hidden="false" ht="12.1" outlineLevel="0" r="1378">
      <c r="A1378" s="21" t="n">
        <v>46238.920243056</v>
      </c>
      <c r="B1378" s="22" t="s">
        <v>363</v>
      </c>
      <c r="C1378" s="22" t="s">
        <v>165</v>
      </c>
      <c r="D1378" s="22" t="s">
        <v>363</v>
      </c>
      <c r="E1378" s="22" t="s">
        <v>363</v>
      </c>
      <c r="F1378" s="22" t="s">
        <v>20</v>
      </c>
      <c r="G1378" s="23" t="n">
        <v>1</v>
      </c>
      <c r="H1378" s="24" t="n">
        <v>1000</v>
      </c>
      <c r="I1378" s="24" t="n">
        <v>1000</v>
      </c>
      <c r="J1378" s="24" t="n">
        <v>0</v>
      </c>
      <c r="K1378" s="24" t="n">
        <v>-0</v>
      </c>
      <c r="L1378" s="24" t="n">
        <v>-0</v>
      </c>
      <c r="M1378" s="6" t="s">
        <f>=I1378+J1378+K1378+L1378</f>
      </c>
      <c r="N1378" s="22"/>
      <c r="O1378" s="22" t="s">
        <v>508</v>
      </c>
    </row>
    <row collapsed="false" customFormat="false" customHeight="false" hidden="false" ht="12.1" outlineLevel="0" r="1379">
      <c r="A1379" s="21" t="n">
        <v>46239.42224537</v>
      </c>
      <c r="B1379" s="22" t="s">
        <v>363</v>
      </c>
      <c r="C1379" s="22" t="s">
        <v>144</v>
      </c>
      <c r="D1379" s="22" t="s">
        <v>363</v>
      </c>
      <c r="E1379" s="22" t="s">
        <v>363</v>
      </c>
      <c r="F1379" s="22" t="s">
        <v>20</v>
      </c>
      <c r="G1379" s="23" t="n">
        <v>1</v>
      </c>
      <c r="H1379" s="24" t="n">
        <v>1</v>
      </c>
      <c r="I1379" s="24" t="n">
        <v>682.5</v>
      </c>
      <c r="J1379" s="24" t="n">
        <v>0</v>
      </c>
      <c r="K1379" s="24" t="n">
        <v>-0</v>
      </c>
      <c r="L1379" s="24" t="n">
        <v>-0</v>
      </c>
      <c r="M1379" s="6" t="s">
        <f>=I1379+J1379+K1379+L1379</f>
      </c>
      <c r="N1379" s="22"/>
      <c r="O1379" s="22" t="s">
        <v>424</v>
      </c>
    </row>
    <row collapsed="false" customFormat="false" customHeight="false" hidden="false" ht="12.1" outlineLevel="0" r="1380">
      <c r="A1380" s="20" t="n">
        <v>46239.42244213</v>
      </c>
      <c r="B1380" s="16" t="s">
        <v>47</v>
      </c>
      <c r="C1380" s="16" t="s">
        <v>410</v>
      </c>
      <c r="D1380" s="16" t="s">
        <v>240</v>
      </c>
      <c r="E1380" s="16" t="s">
        <v>18</v>
      </c>
      <c r="F1380" s="16" t="s">
        <v>20</v>
      </c>
      <c r="G1380" s="7" t="n">
        <v>2</v>
      </c>
      <c r="H1380" s="6" t="n">
        <v>274.36</v>
      </c>
      <c r="I1380" s="6" t="n">
        <v>-548.72</v>
      </c>
      <c r="J1380" s="6" t="n">
        <v>-0</v>
      </c>
      <c r="K1380" s="6" t="n">
        <v>-0</v>
      </c>
      <c r="L1380" s="6" t="n">
        <v>-0</v>
      </c>
      <c r="M1380" s="6" t="s">
        <f>=I1380+J1380+K1380+L1380</f>
      </c>
      <c r="N1380" s="16"/>
      <c r="O1380" s="16" t="s">
        <v>424</v>
      </c>
    </row>
    <row collapsed="false" customFormat="false" customHeight="false" hidden="false" ht="12.1" outlineLevel="0" r="1381">
      <c r="A1381" s="29" t="n">
        <v>46239.422696759</v>
      </c>
      <c r="B1381" s="30" t="s">
        <v>325</v>
      </c>
      <c r="C1381" s="30" t="s">
        <v>507</v>
      </c>
      <c r="D1381" s="30" t="s">
        <v>241</v>
      </c>
      <c r="E1381" s="30" t="s">
        <v>62</v>
      </c>
      <c r="F1381" s="30" t="s">
        <v>20</v>
      </c>
      <c r="G1381" s="31" t="n">
        <v>-12</v>
      </c>
      <c r="H1381" s="32" t="n">
        <v>13.97</v>
      </c>
      <c r="I1381" s="32" t="n">
        <v>167.64</v>
      </c>
      <c r="J1381" s="32" t="n">
        <v>0</v>
      </c>
      <c r="K1381" s="32" t="n">
        <v>-0</v>
      </c>
      <c r="L1381" s="32" t="n">
        <v>-0</v>
      </c>
      <c r="M1381" s="6" t="s">
        <f>=I1381+J1381+K1381+L1381</f>
      </c>
      <c r="N1381" s="30"/>
      <c r="O1381" s="30" t="s">
        <v>424</v>
      </c>
    </row>
    <row collapsed="false" customFormat="false" customHeight="false" hidden="false" ht="12.1" outlineLevel="0" r="1382">
      <c r="A1382" s="20" t="n">
        <v>46239.4228125</v>
      </c>
      <c r="B1382" s="16" t="s">
        <v>47</v>
      </c>
      <c r="C1382" s="16" t="s">
        <v>410</v>
      </c>
      <c r="D1382" s="16" t="s">
        <v>240</v>
      </c>
      <c r="E1382" s="16" t="s">
        <v>18</v>
      </c>
      <c r="F1382" s="16" t="s">
        <v>20</v>
      </c>
      <c r="G1382" s="7" t="n">
        <v>1</v>
      </c>
      <c r="H1382" s="6" t="n">
        <v>274.38</v>
      </c>
      <c r="I1382" s="6" t="n">
        <v>-274.38</v>
      </c>
      <c r="J1382" s="6" t="n">
        <v>-0</v>
      </c>
      <c r="K1382" s="6" t="n">
        <v>-0</v>
      </c>
      <c r="L1382" s="6" t="n">
        <v>-0</v>
      </c>
      <c r="M1382" s="6" t="s">
        <f>=I1382+J1382+K1382+L1382</f>
      </c>
      <c r="N1382" s="16"/>
      <c r="O1382" s="16" t="s">
        <v>424</v>
      </c>
    </row>
    <row collapsed="false" customFormat="false" customHeight="false" hidden="false" ht="12.1" outlineLevel="0" r="1383">
      <c r="A1383" s="20" t="n">
        <v>46239.422974537</v>
      </c>
      <c r="B1383" s="16" t="s">
        <v>65</v>
      </c>
      <c r="C1383" s="16" t="s">
        <v>483</v>
      </c>
      <c r="D1383" s="16" t="s">
        <v>240</v>
      </c>
      <c r="E1383" s="16" t="s">
        <v>62</v>
      </c>
      <c r="F1383" s="16" t="s">
        <v>20</v>
      </c>
      <c r="G1383" s="7" t="n">
        <v>4</v>
      </c>
      <c r="H1383" s="6" t="n">
        <v>5.68</v>
      </c>
      <c r="I1383" s="6" t="n">
        <v>-22.72</v>
      </c>
      <c r="J1383" s="6" t="n">
        <v>-0</v>
      </c>
      <c r="K1383" s="6" t="n">
        <v>-0</v>
      </c>
      <c r="L1383" s="6" t="n">
        <v>-0</v>
      </c>
      <c r="M1383" s="6" t="s">
        <f>=I1383+J1383+K1383+L1383</f>
      </c>
      <c r="N1383" s="16"/>
      <c r="O1383" s="16" t="s">
        <v>424</v>
      </c>
    </row>
    <row collapsed="false" customFormat="false" customHeight="false" hidden="false" ht="12.1" outlineLevel="0" r="1384">
      <c r="A1384" s="21" t="n">
        <v>46239.423321759</v>
      </c>
      <c r="B1384" s="22" t="s">
        <v>363</v>
      </c>
      <c r="C1384" s="22" t="s">
        <v>144</v>
      </c>
      <c r="D1384" s="22" t="s">
        <v>363</v>
      </c>
      <c r="E1384" s="22" t="s">
        <v>363</v>
      </c>
      <c r="F1384" s="22" t="s">
        <v>20</v>
      </c>
      <c r="G1384" s="23" t="n">
        <v>1</v>
      </c>
      <c r="H1384" s="24" t="n">
        <v>1</v>
      </c>
      <c r="I1384" s="24" t="n">
        <v>1</v>
      </c>
      <c r="J1384" s="24" t="n">
        <v>0</v>
      </c>
      <c r="K1384" s="24" t="n">
        <v>-0</v>
      </c>
      <c r="L1384" s="24" t="n">
        <v>-0</v>
      </c>
      <c r="M1384" s="6" t="s">
        <f>=I1384+J1384+K1384+L1384</f>
      </c>
      <c r="N1384" s="22"/>
      <c r="O1384" s="22" t="s">
        <v>424</v>
      </c>
    </row>
    <row collapsed="false" customFormat="false" customHeight="false" hidden="false" ht="12.1" outlineLevel="0" r="1385">
      <c r="A1385" s="20" t="n">
        <v>46239.423414352</v>
      </c>
      <c r="B1385" s="16" t="s">
        <v>65</v>
      </c>
      <c r="C1385" s="16" t="s">
        <v>483</v>
      </c>
      <c r="D1385" s="16" t="s">
        <v>240</v>
      </c>
      <c r="E1385" s="16" t="s">
        <v>62</v>
      </c>
      <c r="F1385" s="16" t="s">
        <v>20</v>
      </c>
      <c r="G1385" s="7" t="n">
        <v>1</v>
      </c>
      <c r="H1385" s="6" t="n">
        <v>5.69</v>
      </c>
      <c r="I1385" s="6" t="n">
        <v>-5.69</v>
      </c>
      <c r="J1385" s="6" t="n">
        <v>-0</v>
      </c>
      <c r="K1385" s="6" t="n">
        <v>-0</v>
      </c>
      <c r="L1385" s="6" t="n">
        <v>-0</v>
      </c>
      <c r="M1385" s="6" t="s">
        <f>=I1385+J1385+K1385+L1385</f>
      </c>
      <c r="N1385" s="16"/>
      <c r="O1385" s="16" t="s">
        <v>424</v>
      </c>
    </row>
    <row collapsed="false" customFormat="false" customHeight="false" hidden="false" ht="12.1" outlineLevel="0" r="1386">
      <c r="A1386" s="29" t="n">
        <v>46239.893217593</v>
      </c>
      <c r="B1386" s="30" t="s">
        <v>331</v>
      </c>
      <c r="C1386" s="30" t="s">
        <v>523</v>
      </c>
      <c r="D1386" s="30" t="s">
        <v>241</v>
      </c>
      <c r="E1386" s="30" t="s">
        <v>18</v>
      </c>
      <c r="F1386" s="30" t="s">
        <v>20</v>
      </c>
      <c r="G1386" s="31" t="n">
        <v>-4</v>
      </c>
      <c r="H1386" s="32" t="n">
        <v>635</v>
      </c>
      <c r="I1386" s="32" t="n">
        <v>2540</v>
      </c>
      <c r="J1386" s="32" t="n">
        <v>0</v>
      </c>
      <c r="K1386" s="32" t="n">
        <v>-1.24</v>
      </c>
      <c r="L1386" s="32" t="n">
        <v>-0</v>
      </c>
      <c r="M1386" s="6" t="s">
        <f>=I1386+J1386+K1386+L1386</f>
      </c>
      <c r="N1386" s="30"/>
      <c r="O1386" s="30" t="s">
        <v>508</v>
      </c>
    </row>
    <row collapsed="false" customFormat="false" customHeight="false" hidden="false" ht="12.1" outlineLevel="0" r="1387">
      <c r="A1387" s="20" t="n">
        <v>46239.893877315</v>
      </c>
      <c r="B1387" s="16" t="s">
        <v>269</v>
      </c>
      <c r="C1387" s="16" t="s">
        <v>401</v>
      </c>
      <c r="D1387" s="16" t="s">
        <v>240</v>
      </c>
      <c r="E1387" s="16" t="s">
        <v>18</v>
      </c>
      <c r="F1387" s="16" t="s">
        <v>20</v>
      </c>
      <c r="G1387" s="7" t="n">
        <v>1</v>
      </c>
      <c r="H1387" s="6" t="n">
        <v>156.2</v>
      </c>
      <c r="I1387" s="6" t="n">
        <v>-156.2</v>
      </c>
      <c r="J1387" s="6" t="n">
        <v>-0</v>
      </c>
      <c r="K1387" s="6" t="n">
        <v>-0.08</v>
      </c>
      <c r="L1387" s="6" t="n">
        <v>-0</v>
      </c>
      <c r="M1387" s="6" t="s">
        <f>=I1387+J1387+K1387+L1387</f>
      </c>
      <c r="N1387" s="16"/>
      <c r="O1387" s="16" t="s">
        <v>508</v>
      </c>
    </row>
    <row collapsed="false" customFormat="false" customHeight="false" hidden="false" ht="12.1" outlineLevel="0" r="1388">
      <c r="A1388" s="33" t="n">
        <v>46240.864247685</v>
      </c>
      <c r="B1388" s="34" t="s">
        <v>425</v>
      </c>
      <c r="C1388" s="34" t="s">
        <v>563</v>
      </c>
      <c r="D1388" s="34" t="s">
        <v>425</v>
      </c>
      <c r="E1388" s="34" t="s">
        <v>425</v>
      </c>
      <c r="F1388" s="34" t="s">
        <v>20</v>
      </c>
      <c r="G1388" s="35" t="n">
        <v>1</v>
      </c>
      <c r="H1388" s="36" t="n">
        <v>-0.54</v>
      </c>
      <c r="I1388" s="36" t="n">
        <v>-0.54</v>
      </c>
      <c r="J1388" s="36" t="n">
        <v>0</v>
      </c>
      <c r="K1388" s="36" t="n">
        <v>-0</v>
      </c>
      <c r="L1388" s="36" t="n">
        <v>-0</v>
      </c>
      <c r="M1388" s="6" t="s">
        <f>=I1388+J1388+K1388+L1388</f>
      </c>
      <c r="N1388" s="34"/>
      <c r="O1388" s="34" t="s">
        <v>508</v>
      </c>
    </row>
    <row collapsed="false" customFormat="false" customHeight="false" hidden="false" ht="12.1" outlineLevel="0" r="1389">
      <c r="A1389" s="21" t="n">
        <v>46244.503923611</v>
      </c>
      <c r="B1389" s="22" t="s">
        <v>363</v>
      </c>
      <c r="C1389" s="22" t="s">
        <v>165</v>
      </c>
      <c r="D1389" s="22" t="s">
        <v>363</v>
      </c>
      <c r="E1389" s="22" t="s">
        <v>363</v>
      </c>
      <c r="F1389" s="22" t="s">
        <v>20</v>
      </c>
      <c r="G1389" s="23" t="n">
        <v>1</v>
      </c>
      <c r="H1389" s="24" t="n">
        <v>400</v>
      </c>
      <c r="I1389" s="24" t="n">
        <v>400</v>
      </c>
      <c r="J1389" s="24" t="n">
        <v>0</v>
      </c>
      <c r="K1389" s="24" t="n">
        <v>-0</v>
      </c>
      <c r="L1389" s="24" t="n">
        <v>-0</v>
      </c>
      <c r="M1389" s="6" t="s">
        <f>=I1389+J1389+K1389+L1389</f>
      </c>
      <c r="N1389" s="22"/>
      <c r="O1389" s="22" t="s">
        <v>471</v>
      </c>
    </row>
    <row collapsed="false" customFormat="false" customHeight="false" hidden="false" ht="12.1" outlineLevel="0" r="1390">
      <c r="A1390" s="21" t="n">
        <v>46244.50775463</v>
      </c>
      <c r="B1390" s="22" t="s">
        <v>363</v>
      </c>
      <c r="C1390" s="22" t="s">
        <v>165</v>
      </c>
      <c r="D1390" s="22" t="s">
        <v>363</v>
      </c>
      <c r="E1390" s="22" t="s">
        <v>363</v>
      </c>
      <c r="F1390" s="22" t="s">
        <v>20</v>
      </c>
      <c r="G1390" s="23" t="n">
        <v>1</v>
      </c>
      <c r="H1390" s="24" t="n">
        <v>1517.07</v>
      </c>
      <c r="I1390" s="24" t="n">
        <v>1517.07</v>
      </c>
      <c r="J1390" s="24" t="n">
        <v>0</v>
      </c>
      <c r="K1390" s="24" t="n">
        <v>-0</v>
      </c>
      <c r="L1390" s="24" t="n">
        <v>-0</v>
      </c>
      <c r="M1390" s="6" t="s">
        <f>=I1390+J1390+K1390+L1390</f>
      </c>
      <c r="N1390" s="22"/>
      <c r="O1390" s="22" t="s">
        <v>508</v>
      </c>
    </row>
    <row collapsed="false" customFormat="false" customHeight="false" hidden="false" ht="12.1" outlineLevel="0" r="1391">
      <c r="A1391" s="20" t="n">
        <v>46244.508171296</v>
      </c>
      <c r="B1391" s="16" t="s">
        <v>269</v>
      </c>
      <c r="C1391" s="16" t="s">
        <v>401</v>
      </c>
      <c r="D1391" s="16" t="s">
        <v>240</v>
      </c>
      <c r="E1391" s="16" t="s">
        <v>18</v>
      </c>
      <c r="F1391" s="16" t="s">
        <v>20</v>
      </c>
      <c r="G1391" s="7" t="n">
        <v>9</v>
      </c>
      <c r="H1391" s="6" t="n">
        <v>155</v>
      </c>
      <c r="I1391" s="6" t="n">
        <v>-1395</v>
      </c>
      <c r="J1391" s="6" t="n">
        <v>-0</v>
      </c>
      <c r="K1391" s="6" t="n">
        <v>-0.68</v>
      </c>
      <c r="L1391" s="6" t="n">
        <v>-0</v>
      </c>
      <c r="M1391" s="6" t="s">
        <f>=I1391+J1391+K1391+L1391</f>
      </c>
      <c r="N1391" s="16"/>
      <c r="O1391" s="16" t="s">
        <v>508</v>
      </c>
    </row>
    <row collapsed="false" customFormat="false" customHeight="false" hidden="false" ht="12.1" outlineLevel="0" r="1392">
      <c r="A1392" s="20" t="n">
        <v>46244.508460648</v>
      </c>
      <c r="B1392" s="16" t="s">
        <v>27</v>
      </c>
      <c r="C1392" s="16" t="s">
        <v>431</v>
      </c>
      <c r="D1392" s="16" t="s">
        <v>240</v>
      </c>
      <c r="E1392" s="16" t="s">
        <v>18</v>
      </c>
      <c r="F1392" s="16" t="s">
        <v>20</v>
      </c>
      <c r="G1392" s="7" t="n">
        <v>1</v>
      </c>
      <c r="H1392" s="6" t="n">
        <v>91.86</v>
      </c>
      <c r="I1392" s="6" t="n">
        <v>-91.86</v>
      </c>
      <c r="J1392" s="6" t="n">
        <v>-0</v>
      </c>
      <c r="K1392" s="6" t="n">
        <v>-0.05</v>
      </c>
      <c r="L1392" s="6" t="n">
        <v>-0</v>
      </c>
      <c r="M1392" s="6" t="s">
        <f>=I1392+J1392+K1392+L1392</f>
      </c>
      <c r="N1392" s="16"/>
      <c r="O1392" s="16" t="s">
        <v>508</v>
      </c>
    </row>
    <row collapsed="false" customFormat="false" customHeight="false" hidden="false" ht="12.1" outlineLevel="0" r="1393">
      <c r="A1393" s="20" t="n">
        <v>46244.539953704</v>
      </c>
      <c r="B1393" s="16" t="s">
        <v>69</v>
      </c>
      <c r="C1393" s="16" t="s">
        <v>472</v>
      </c>
      <c r="D1393" s="16" t="s">
        <v>240</v>
      </c>
      <c r="E1393" s="16" t="s">
        <v>62</v>
      </c>
      <c r="F1393" s="16" t="s">
        <v>20</v>
      </c>
      <c r="G1393" s="7" t="n">
        <v>317</v>
      </c>
      <c r="H1393" s="6" t="n">
        <v>1.2508</v>
      </c>
      <c r="I1393" s="6" t="n">
        <v>-396.5</v>
      </c>
      <c r="J1393" s="6" t="n">
        <v>-0</v>
      </c>
      <c r="K1393" s="6" t="n">
        <v>-0</v>
      </c>
      <c r="L1393" s="6" t="n">
        <v>-0</v>
      </c>
      <c r="M1393" s="6" t="s">
        <f>=I1393+J1393+K1393+L1393</f>
      </c>
      <c r="N1393" s="16"/>
      <c r="O1393" s="16" t="s">
        <v>471</v>
      </c>
    </row>
    <row collapsed="false" customFormat="false" customHeight="false" hidden="false" ht="12.1" outlineLevel="0" r="1394">
      <c r="A1394" s="21" t="n">
        <v>46244.615949074</v>
      </c>
      <c r="B1394" s="22" t="s">
        <v>363</v>
      </c>
      <c r="C1394" s="22" t="s">
        <v>165</v>
      </c>
      <c r="D1394" s="22" t="s">
        <v>363</v>
      </c>
      <c r="E1394" s="22" t="s">
        <v>363</v>
      </c>
      <c r="F1394" s="22" t="s">
        <v>20</v>
      </c>
      <c r="G1394" s="23" t="n">
        <v>1</v>
      </c>
      <c r="H1394" s="24" t="n">
        <v>1780</v>
      </c>
      <c r="I1394" s="24" t="n">
        <v>1780</v>
      </c>
      <c r="J1394" s="24" t="n">
        <v>0</v>
      </c>
      <c r="K1394" s="24" t="n">
        <v>-0</v>
      </c>
      <c r="L1394" s="24" t="n">
        <v>-0</v>
      </c>
      <c r="M1394" s="6" t="s">
        <f>=I1394+J1394+K1394+L1394</f>
      </c>
      <c r="N1394" s="22"/>
      <c r="O1394" s="22" t="s">
        <v>508</v>
      </c>
    </row>
    <row collapsed="false" customFormat="false" customHeight="false" hidden="false" ht="12.1" outlineLevel="0" r="1395">
      <c r="A1395" s="20" t="n">
        <v>46244.623032407</v>
      </c>
      <c r="B1395" s="16" t="s">
        <v>69</v>
      </c>
      <c r="C1395" s="16" t="s">
        <v>472</v>
      </c>
      <c r="D1395" s="16" t="s">
        <v>240</v>
      </c>
      <c r="E1395" s="16" t="s">
        <v>62</v>
      </c>
      <c r="F1395" s="16" t="s">
        <v>20</v>
      </c>
      <c r="G1395" s="7" t="n">
        <v>3</v>
      </c>
      <c r="H1395" s="6" t="n">
        <v>1.2508</v>
      </c>
      <c r="I1395" s="6" t="n">
        <v>-3.75</v>
      </c>
      <c r="J1395" s="6" t="n">
        <v>-0</v>
      </c>
      <c r="K1395" s="6" t="n">
        <v>-0</v>
      </c>
      <c r="L1395" s="6" t="n">
        <v>-0</v>
      </c>
      <c r="M1395" s="6" t="s">
        <f>=I1395+J1395+K1395+L1395</f>
      </c>
      <c r="N1395" s="16"/>
      <c r="O1395" s="16" t="s">
        <v>471</v>
      </c>
    </row>
    <row collapsed="false" customFormat="false" customHeight="false" hidden="false" ht="12.1" outlineLevel="0" r="1396">
      <c r="A1396" s="20" t="n">
        <v>46244.624930556</v>
      </c>
      <c r="B1396" s="16" t="s">
        <v>269</v>
      </c>
      <c r="C1396" s="16" t="s">
        <v>401</v>
      </c>
      <c r="D1396" s="16" t="s">
        <v>240</v>
      </c>
      <c r="E1396" s="16" t="s">
        <v>18</v>
      </c>
      <c r="F1396" s="16" t="s">
        <v>20</v>
      </c>
      <c r="G1396" s="7" t="n">
        <v>11</v>
      </c>
      <c r="H1396" s="6" t="n">
        <v>155</v>
      </c>
      <c r="I1396" s="6" t="n">
        <v>-1705</v>
      </c>
      <c r="J1396" s="6" t="n">
        <v>-0</v>
      </c>
      <c r="K1396" s="6" t="n">
        <v>-0.84</v>
      </c>
      <c r="L1396" s="6" t="n">
        <v>-0</v>
      </c>
      <c r="M1396" s="6" t="s">
        <f>=I1396+J1396+K1396+L1396</f>
      </c>
      <c r="N1396" s="16"/>
      <c r="O1396" s="16" t="s">
        <v>508</v>
      </c>
    </row>
    <row collapsed="false" customFormat="false" customHeight="false" hidden="false" ht="12.1" outlineLevel="0" r="1397">
      <c r="A1397" s="20" t="n">
        <v>46244.625150463</v>
      </c>
      <c r="B1397" s="16" t="s">
        <v>27</v>
      </c>
      <c r="C1397" s="16" t="s">
        <v>431</v>
      </c>
      <c r="D1397" s="16" t="s">
        <v>240</v>
      </c>
      <c r="E1397" s="16" t="s">
        <v>18</v>
      </c>
      <c r="F1397" s="16" t="s">
        <v>20</v>
      </c>
      <c r="G1397" s="7" t="n">
        <v>1</v>
      </c>
      <c r="H1397" s="6" t="n">
        <v>91.46</v>
      </c>
      <c r="I1397" s="6" t="n">
        <v>-91.46</v>
      </c>
      <c r="J1397" s="6" t="n">
        <v>-0</v>
      </c>
      <c r="K1397" s="6" t="n">
        <v>-0.04</v>
      </c>
      <c r="L1397" s="6" t="n">
        <v>-0</v>
      </c>
      <c r="M1397" s="6" t="s">
        <f>=I1397+J1397+K1397+L1397</f>
      </c>
      <c r="N1397" s="16"/>
      <c r="O1397" s="16" t="s">
        <v>508</v>
      </c>
    </row>
    <row collapsed="false" customFormat="false" customHeight="false" hidden="false" ht="12.1" outlineLevel="0" r="1398">
      <c r="A1398" s="21" t="n">
        <v>46244.744884259</v>
      </c>
      <c r="B1398" s="22" t="s">
        <v>377</v>
      </c>
      <c r="C1398" s="22" t="s">
        <v>461</v>
      </c>
      <c r="D1398" s="22" t="s">
        <v>377</v>
      </c>
      <c r="E1398" s="22" t="s">
        <v>377</v>
      </c>
      <c r="F1398" s="22" t="s">
        <v>20</v>
      </c>
      <c r="G1398" s="23" t="n">
        <v>1</v>
      </c>
      <c r="H1398" s="24" t="n">
        <v>1</v>
      </c>
      <c r="I1398" s="24" t="n">
        <v>2.41</v>
      </c>
      <c r="J1398" s="24" t="n">
        <v>0</v>
      </c>
      <c r="K1398" s="24" t="n">
        <v>-0</v>
      </c>
      <c r="L1398" s="24" t="n">
        <v>-0</v>
      </c>
      <c r="M1398" s="6" t="s">
        <f>=I1398+J1398+K1398+L1398</f>
      </c>
      <c r="N1398" s="22"/>
      <c r="O1398" s="22" t="s">
        <v>424</v>
      </c>
    </row>
    <row collapsed="false" customFormat="false" customHeight="false" hidden="false" ht="12.1" outlineLevel="0" r="1399">
      <c r="A1399" s="21" t="n">
        <v>46245</v>
      </c>
      <c r="B1399" s="22" t="s">
        <v>363</v>
      </c>
      <c r="C1399" s="22" t="s">
        <v>124</v>
      </c>
      <c r="D1399" s="22" t="s">
        <v>363</v>
      </c>
      <c r="E1399" s="22" t="s">
        <v>363</v>
      </c>
      <c r="F1399" s="22" t="s">
        <v>20</v>
      </c>
      <c r="G1399" s="23" t="n">
        <v>1</v>
      </c>
      <c r="H1399" s="24" t="n">
        <v>342.86</v>
      </c>
      <c r="I1399" s="24" t="n">
        <v>342.86</v>
      </c>
      <c r="J1399" s="24" t="n">
        <v>0</v>
      </c>
      <c r="K1399" s="24" t="n">
        <v>-0</v>
      </c>
      <c r="L1399" s="24" t="n">
        <v>-0</v>
      </c>
      <c r="M1399" s="6" t="s">
        <f>=I1399+J1399+K1399+L1399</f>
      </c>
      <c r="N1399" s="22"/>
      <c r="O1399" s="22" t="s">
        <v>467</v>
      </c>
    </row>
    <row collapsed="false" customFormat="false" customHeight="false" hidden="false" ht="12.1" outlineLevel="0" r="1400">
      <c r="A1400" s="21" t="n">
        <v>46245.486493056</v>
      </c>
      <c r="B1400" s="22" t="s">
        <v>377</v>
      </c>
      <c r="C1400" s="22" t="s">
        <v>564</v>
      </c>
      <c r="D1400" s="22" t="s">
        <v>377</v>
      </c>
      <c r="E1400" s="22" t="s">
        <v>377</v>
      </c>
      <c r="F1400" s="22" t="s">
        <v>20</v>
      </c>
      <c r="G1400" s="23" t="n">
        <v>1</v>
      </c>
      <c r="H1400" s="24" t="n">
        <v>1505.4</v>
      </c>
      <c r="I1400" s="24" t="n">
        <v>1505.4</v>
      </c>
      <c r="J1400" s="24" t="n">
        <v>0</v>
      </c>
      <c r="K1400" s="24" t="n">
        <v>-0</v>
      </c>
      <c r="L1400" s="24" t="n">
        <v>-0</v>
      </c>
      <c r="M1400" s="6" t="s">
        <f>=I1400+J1400+K1400+L1400</f>
      </c>
      <c r="N1400" s="22"/>
      <c r="O1400" s="22" t="s">
        <v>508</v>
      </c>
    </row>
    <row collapsed="false" customFormat="false" customHeight="false" hidden="false" ht="12.1" outlineLevel="0" r="1401">
      <c r="A1401" s="20" t="n">
        <v>46245.524479167</v>
      </c>
      <c r="B1401" s="16" t="s">
        <v>259</v>
      </c>
      <c r="C1401" s="16" t="s">
        <v>389</v>
      </c>
      <c r="D1401" s="16" t="s">
        <v>240</v>
      </c>
      <c r="E1401" s="16" t="s">
        <v>18</v>
      </c>
      <c r="F1401" s="16" t="s">
        <v>20</v>
      </c>
      <c r="G1401" s="7" t="n">
        <v>26</v>
      </c>
      <c r="H1401" s="6" t="n">
        <v>58.27</v>
      </c>
      <c r="I1401" s="6" t="n">
        <v>-1515.02</v>
      </c>
      <c r="J1401" s="6" t="n">
        <v>-0</v>
      </c>
      <c r="K1401" s="6" t="n">
        <v>-0.74</v>
      </c>
      <c r="L1401" s="6" t="n">
        <v>-0</v>
      </c>
      <c r="M1401" s="6" t="s">
        <f>=I1401+J1401+K1401+L1401</f>
      </c>
      <c r="N1401" s="16"/>
      <c r="O1401" s="16" t="s">
        <v>508</v>
      </c>
    </row>
    <row collapsed="false" customFormat="false" customHeight="false" hidden="false" ht="12.1" outlineLevel="0" r="1402">
      <c r="A1402" s="20" t="n">
        <v>46245.804328704</v>
      </c>
      <c r="B1402" s="16" t="s">
        <v>17</v>
      </c>
      <c r="C1402" s="16" t="s">
        <v>366</v>
      </c>
      <c r="D1402" s="16" t="s">
        <v>240</v>
      </c>
      <c r="E1402" s="16" t="s">
        <v>18</v>
      </c>
      <c r="F1402" s="16" t="s">
        <v>20</v>
      </c>
      <c r="G1402" s="7" t="n">
        <v>1</v>
      </c>
      <c r="H1402" s="6" t="n">
        <v>286.73</v>
      </c>
      <c r="I1402" s="6" t="n">
        <v>-286.73</v>
      </c>
      <c r="J1402" s="6" t="n">
        <v>-0</v>
      </c>
      <c r="K1402" s="6" t="n">
        <v>-0.17</v>
      </c>
      <c r="L1402" s="6" t="n">
        <v>-0.09</v>
      </c>
      <c r="M1402" s="6" t="s">
        <f>=I1402+J1402+K1402+L1402</f>
      </c>
      <c r="N1402" s="16"/>
      <c r="O1402" s="16" t="s">
        <v>467</v>
      </c>
    </row>
    <row collapsed="false" customFormat="false" customHeight="false" hidden="false" ht="12.1" outlineLevel="0" r="1403">
      <c r="A1403" s="33" t="n">
        <v>46245.817326389</v>
      </c>
      <c r="B1403" s="34" t="s">
        <v>425</v>
      </c>
      <c r="C1403" s="34" t="s">
        <v>565</v>
      </c>
      <c r="D1403" s="34" t="s">
        <v>425</v>
      </c>
      <c r="E1403" s="34" t="s">
        <v>425</v>
      </c>
      <c r="F1403" s="34" t="s">
        <v>20</v>
      </c>
      <c r="G1403" s="35" t="n">
        <v>1</v>
      </c>
      <c r="H1403" s="36" t="n">
        <v>-0.66</v>
      </c>
      <c r="I1403" s="36" t="n">
        <v>-0.66</v>
      </c>
      <c r="J1403" s="36" t="n">
        <v>0</v>
      </c>
      <c r="K1403" s="36" t="n">
        <v>-0</v>
      </c>
      <c r="L1403" s="36" t="n">
        <v>-0</v>
      </c>
      <c r="M1403" s="6" t="s">
        <f>=I1403+J1403+K1403+L1403</f>
      </c>
      <c r="N1403" s="34"/>
      <c r="O1403" s="34" t="s">
        <v>508</v>
      </c>
    </row>
    <row collapsed="false" customFormat="false" customHeight="false" hidden="false" ht="12.1" outlineLevel="0" r="1404">
      <c r="A1404" s="21" t="n">
        <v>46246.020636574</v>
      </c>
      <c r="B1404" s="22" t="s">
        <v>377</v>
      </c>
      <c r="C1404" s="22" t="s">
        <v>566</v>
      </c>
      <c r="D1404" s="22" t="s">
        <v>377</v>
      </c>
      <c r="E1404" s="22" t="s">
        <v>377</v>
      </c>
      <c r="F1404" s="22" t="s">
        <v>20</v>
      </c>
      <c r="G1404" s="23" t="n">
        <v>1</v>
      </c>
      <c r="H1404" s="24" t="n">
        <v>1151.7</v>
      </c>
      <c r="I1404" s="24" t="n">
        <v>1151.7</v>
      </c>
      <c r="J1404" s="24" t="n">
        <v>0</v>
      </c>
      <c r="K1404" s="24" t="n">
        <v>-0</v>
      </c>
      <c r="L1404" s="24" t="n">
        <v>-0</v>
      </c>
      <c r="M1404" s="6" t="s">
        <f>=I1404+J1404+K1404+L1404</f>
      </c>
      <c r="N1404" s="22"/>
      <c r="O1404" s="22" t="s">
        <v>364</v>
      </c>
    </row>
    <row collapsed="false" customFormat="false" customHeight="false" hidden="false" ht="12.1" outlineLevel="0" r="1405">
      <c r="A1405" s="20" t="n">
        <v>46246.570717593</v>
      </c>
      <c r="B1405" s="16" t="s">
        <v>102</v>
      </c>
      <c r="C1405" s="16" t="s">
        <v>500</v>
      </c>
      <c r="D1405" s="16" t="s">
        <v>240</v>
      </c>
      <c r="E1405" s="16" t="s">
        <v>82</v>
      </c>
      <c r="F1405" s="16" t="s">
        <v>20</v>
      </c>
      <c r="G1405" s="7" t="n">
        <v>1</v>
      </c>
      <c r="H1405" s="6" t="n">
        <v>84.995</v>
      </c>
      <c r="I1405" s="6" t="n">
        <v>-849.95</v>
      </c>
      <c r="J1405" s="6" t="n">
        <v>-46.36</v>
      </c>
      <c r="K1405" s="6" t="n">
        <v>-2.19</v>
      </c>
      <c r="L1405" s="6" t="n">
        <v>-0</v>
      </c>
      <c r="M1405" s="6" t="s">
        <f>=I1405+J1405+K1405+L1405</f>
      </c>
      <c r="N1405" s="16"/>
      <c r="O1405" s="16" t="s">
        <v>364</v>
      </c>
    </row>
    <row collapsed="false" customFormat="false" customHeight="false" hidden="false" ht="12.1" outlineLevel="0" r="1406">
      <c r="A1406" s="20" t="n">
        <v>46246.571111111</v>
      </c>
      <c r="B1406" s="16" t="s">
        <v>263</v>
      </c>
      <c r="C1406" s="16" t="s">
        <v>393</v>
      </c>
      <c r="D1406" s="16" t="s">
        <v>240</v>
      </c>
      <c r="E1406" s="16" t="s">
        <v>62</v>
      </c>
      <c r="F1406" s="16" t="s">
        <v>20</v>
      </c>
      <c r="G1406" s="7" t="n">
        <v>123</v>
      </c>
      <c r="H1406" s="6" t="n">
        <v>2.0596</v>
      </c>
      <c r="I1406" s="6" t="n">
        <v>-253.33</v>
      </c>
      <c r="J1406" s="6" t="n">
        <v>-0</v>
      </c>
      <c r="K1406" s="6" t="n">
        <v>-0</v>
      </c>
      <c r="L1406" s="6" t="n">
        <v>-0</v>
      </c>
      <c r="M1406" s="6" t="s">
        <f>=I1406+J1406+K1406+L1406</f>
      </c>
      <c r="N1406" s="16"/>
      <c r="O1406" s="16" t="s">
        <v>364</v>
      </c>
    </row>
    <row collapsed="false" customFormat="false" customHeight="false" hidden="false" ht="12.1" outlineLevel="0" r="1407">
      <c r="A1407" s="33" t="n">
        <v>46246.815</v>
      </c>
      <c r="B1407" s="34" t="s">
        <v>425</v>
      </c>
      <c r="C1407" s="34" t="s">
        <v>567</v>
      </c>
      <c r="D1407" s="34" t="s">
        <v>425</v>
      </c>
      <c r="E1407" s="34" t="s">
        <v>425</v>
      </c>
      <c r="F1407" s="34" t="s">
        <v>20</v>
      </c>
      <c r="G1407" s="35" t="n">
        <v>1</v>
      </c>
      <c r="H1407" s="36" t="n">
        <v>-0.3</v>
      </c>
      <c r="I1407" s="36" t="n">
        <v>-0.3</v>
      </c>
      <c r="J1407" s="36" t="n">
        <v>0</v>
      </c>
      <c r="K1407" s="36" t="n">
        <v>-0</v>
      </c>
      <c r="L1407" s="36" t="n">
        <v>-0</v>
      </c>
      <c r="M1407" s="6" t="s">
        <f>=I1407+J1407+K1407+L1407</f>
      </c>
      <c r="N1407" s="34"/>
      <c r="O1407" s="34" t="s">
        <v>508</v>
      </c>
    </row>
    <row collapsed="false" customFormat="false" customHeight="false" hidden="false" ht="12.1" outlineLevel="0" r="1408">
      <c r="A1408" s="33" t="n">
        <v>46247.439259259</v>
      </c>
      <c r="B1408" s="34" t="s">
        <v>441</v>
      </c>
      <c r="C1408" s="34" t="s">
        <v>535</v>
      </c>
      <c r="D1408" s="34" t="s">
        <v>441</v>
      </c>
      <c r="E1408" s="34" t="s">
        <v>441</v>
      </c>
      <c r="F1408" s="34" t="s">
        <v>20</v>
      </c>
      <c r="G1408" s="35" t="n">
        <v>1</v>
      </c>
      <c r="H1408" s="36" t="n">
        <v>-19</v>
      </c>
      <c r="I1408" s="36" t="n">
        <v>-19</v>
      </c>
      <c r="J1408" s="36" t="n">
        <v>0</v>
      </c>
      <c r="K1408" s="36" t="n">
        <v>-0</v>
      </c>
      <c r="L1408" s="36" t="n">
        <v>-0</v>
      </c>
      <c r="M1408" s="6" t="s">
        <f>=I1408+J1408+K1408+L1408</f>
      </c>
      <c r="N1408" s="34"/>
      <c r="O1408" s="34" t="s">
        <v>424</v>
      </c>
    </row>
    <row collapsed="false" customFormat="false" customHeight="false" hidden="false" ht="12.1" outlineLevel="0" r="1409">
      <c r="A1409" s="21" t="n">
        <v>46247.439259259</v>
      </c>
      <c r="B1409" s="22" t="s">
        <v>377</v>
      </c>
      <c r="C1409" s="22" t="s">
        <v>535</v>
      </c>
      <c r="D1409" s="22" t="s">
        <v>377</v>
      </c>
      <c r="E1409" s="22" t="s">
        <v>377</v>
      </c>
      <c r="F1409" s="22" t="s">
        <v>20</v>
      </c>
      <c r="G1409" s="23" t="n">
        <v>1</v>
      </c>
      <c r="H1409" s="24" t="n">
        <v>1</v>
      </c>
      <c r="I1409" s="24" t="n">
        <v>142.6</v>
      </c>
      <c r="J1409" s="24" t="n">
        <v>0</v>
      </c>
      <c r="K1409" s="24" t="n">
        <v>-0</v>
      </c>
      <c r="L1409" s="24" t="n">
        <v>-0</v>
      </c>
      <c r="M1409" s="6" t="s">
        <f>=I1409+J1409+K1409+L1409</f>
      </c>
      <c r="N1409" s="22"/>
      <c r="O1409" s="22" t="s">
        <v>424</v>
      </c>
    </row>
    <row collapsed="false" customFormat="false" customHeight="false" hidden="false" ht="12.1" outlineLevel="0" r="1410">
      <c r="A1410" s="29" t="n">
        <v>46247.467337963</v>
      </c>
      <c r="B1410" s="30" t="s">
        <v>65</v>
      </c>
      <c r="C1410" s="30" t="s">
        <v>483</v>
      </c>
      <c r="D1410" s="30" t="s">
        <v>241</v>
      </c>
      <c r="E1410" s="30" t="s">
        <v>62</v>
      </c>
      <c r="F1410" s="30" t="s">
        <v>20</v>
      </c>
      <c r="G1410" s="31" t="n">
        <v>-59</v>
      </c>
      <c r="H1410" s="32" t="n">
        <v>5.63</v>
      </c>
      <c r="I1410" s="32" t="n">
        <v>332.17</v>
      </c>
      <c r="J1410" s="32" t="n">
        <v>0</v>
      </c>
      <c r="K1410" s="32" t="n">
        <v>-1.99</v>
      </c>
      <c r="L1410" s="32" t="n">
        <v>-0</v>
      </c>
      <c r="M1410" s="6" t="s">
        <f>=I1410+J1410+K1410+L1410</f>
      </c>
      <c r="N1410" s="30"/>
      <c r="O1410" s="30" t="s">
        <v>424</v>
      </c>
    </row>
    <row collapsed="false" customFormat="false" customHeight="false" hidden="false" ht="12.1" outlineLevel="0" r="1411">
      <c r="A1411" s="29" t="n">
        <v>46247.467858796</v>
      </c>
      <c r="B1411" s="30" t="s">
        <v>304</v>
      </c>
      <c r="C1411" s="30" t="s">
        <v>457</v>
      </c>
      <c r="D1411" s="30" t="s">
        <v>241</v>
      </c>
      <c r="E1411" s="30" t="s">
        <v>62</v>
      </c>
      <c r="F1411" s="30" t="s">
        <v>20</v>
      </c>
      <c r="G1411" s="31" t="n">
        <v>-1</v>
      </c>
      <c r="H1411" s="32" t="n">
        <v>102.12</v>
      </c>
      <c r="I1411" s="32" t="n">
        <v>102.12</v>
      </c>
      <c r="J1411" s="32" t="n">
        <v>0</v>
      </c>
      <c r="K1411" s="32" t="n">
        <v>-0</v>
      </c>
      <c r="L1411" s="32" t="n">
        <v>-0</v>
      </c>
      <c r="M1411" s="6" t="s">
        <f>=I1411+J1411+K1411+L1411</f>
      </c>
      <c r="N1411" s="30"/>
      <c r="O1411" s="30" t="s">
        <v>424</v>
      </c>
    </row>
    <row collapsed="false" customFormat="false" customHeight="false" hidden="false" ht="12.1" outlineLevel="0" r="1412">
      <c r="A1412" s="20" t="n">
        <v>46247.468055556</v>
      </c>
      <c r="B1412" s="16" t="s">
        <v>47</v>
      </c>
      <c r="C1412" s="16" t="s">
        <v>410</v>
      </c>
      <c r="D1412" s="16" t="s">
        <v>240</v>
      </c>
      <c r="E1412" s="16" t="s">
        <v>18</v>
      </c>
      <c r="F1412" s="16" t="s">
        <v>20</v>
      </c>
      <c r="G1412" s="7" t="n">
        <v>2</v>
      </c>
      <c r="H1412" s="6" t="n">
        <v>276.34</v>
      </c>
      <c r="I1412" s="6" t="n">
        <v>-552.68</v>
      </c>
      <c r="J1412" s="6" t="n">
        <v>-0</v>
      </c>
      <c r="K1412" s="6" t="n">
        <v>-0</v>
      </c>
      <c r="L1412" s="6" t="n">
        <v>-0</v>
      </c>
      <c r="M1412" s="6" t="s">
        <f>=I1412+J1412+K1412+L1412</f>
      </c>
      <c r="N1412" s="16"/>
      <c r="O1412" s="16" t="s">
        <v>424</v>
      </c>
    </row>
    <row collapsed="false" customFormat="false" customHeight="false" hidden="false" ht="12.1" outlineLevel="0" r="1413">
      <c r="A1413" s="20" t="n">
        <v>46247.468518519</v>
      </c>
      <c r="B1413" s="16" t="s">
        <v>65</v>
      </c>
      <c r="C1413" s="16" t="s">
        <v>483</v>
      </c>
      <c r="D1413" s="16" t="s">
        <v>240</v>
      </c>
      <c r="E1413" s="16" t="s">
        <v>62</v>
      </c>
      <c r="F1413" s="16" t="s">
        <v>20</v>
      </c>
      <c r="G1413" s="7" t="n">
        <v>1</v>
      </c>
      <c r="H1413" s="6" t="n">
        <v>5.64</v>
      </c>
      <c r="I1413" s="6" t="n">
        <v>-5.64</v>
      </c>
      <c r="J1413" s="6" t="n">
        <v>-0</v>
      </c>
      <c r="K1413" s="6" t="n">
        <v>-0</v>
      </c>
      <c r="L1413" s="6" t="n">
        <v>-0</v>
      </c>
      <c r="M1413" s="6" t="s">
        <f>=I1413+J1413+K1413+L1413</f>
      </c>
      <c r="N1413" s="16"/>
      <c r="O1413" s="16" t="s">
        <v>424</v>
      </c>
    </row>
    <row collapsed="false" customFormat="false" customHeight="false" hidden="false" ht="12.1" outlineLevel="0" r="1414">
      <c r="A1414" s="21" t="n">
        <v>46250.389548611</v>
      </c>
      <c r="B1414" s="22" t="s">
        <v>363</v>
      </c>
      <c r="C1414" s="22" t="s">
        <v>144</v>
      </c>
      <c r="D1414" s="22" t="s">
        <v>363</v>
      </c>
      <c r="E1414" s="22" t="s">
        <v>363</v>
      </c>
      <c r="F1414" s="22" t="s">
        <v>20</v>
      </c>
      <c r="G1414" s="23" t="n">
        <v>1</v>
      </c>
      <c r="H1414" s="24" t="n">
        <v>1</v>
      </c>
      <c r="I1414" s="24" t="n">
        <v>223</v>
      </c>
      <c r="J1414" s="24" t="n">
        <v>0</v>
      </c>
      <c r="K1414" s="24" t="n">
        <v>-0</v>
      </c>
      <c r="L1414" s="24" t="n">
        <v>-0</v>
      </c>
      <c r="M1414" s="6" t="s">
        <f>=I1414+J1414+K1414+L1414</f>
      </c>
      <c r="N1414" s="22"/>
      <c r="O1414" s="22" t="s">
        <v>424</v>
      </c>
    </row>
    <row collapsed="false" customFormat="false" customHeight="false" hidden="false" ht="12.1" outlineLevel="0" r="1415">
      <c r="A1415" s="21" t="n">
        <v>46251.392106481</v>
      </c>
      <c r="B1415" s="22" t="s">
        <v>363</v>
      </c>
      <c r="C1415" s="22" t="s">
        <v>165</v>
      </c>
      <c r="D1415" s="22" t="s">
        <v>363</v>
      </c>
      <c r="E1415" s="22" t="s">
        <v>363</v>
      </c>
      <c r="F1415" s="22" t="s">
        <v>20</v>
      </c>
      <c r="G1415" s="23" t="n">
        <v>1</v>
      </c>
      <c r="H1415" s="24" t="n">
        <v>100</v>
      </c>
      <c r="I1415" s="24" t="n">
        <v>100</v>
      </c>
      <c r="J1415" s="24" t="n">
        <v>0</v>
      </c>
      <c r="K1415" s="24" t="n">
        <v>-0</v>
      </c>
      <c r="L1415" s="24" t="n">
        <v>-0</v>
      </c>
      <c r="M1415" s="6" t="s">
        <f>=I1415+J1415+K1415+L1415</f>
      </c>
      <c r="N1415" s="22"/>
      <c r="O1415" s="22" t="s">
        <v>471</v>
      </c>
    </row>
    <row collapsed="false" customFormat="false" customHeight="false" hidden="false" ht="12.1" outlineLevel="0" r="1416">
      <c r="A1416" s="21" t="n">
        <v>46251.392256944</v>
      </c>
      <c r="B1416" s="22" t="s">
        <v>363</v>
      </c>
      <c r="C1416" s="22" t="s">
        <v>165</v>
      </c>
      <c r="D1416" s="22" t="s">
        <v>363</v>
      </c>
      <c r="E1416" s="22" t="s">
        <v>363</v>
      </c>
      <c r="F1416" s="22" t="s">
        <v>20</v>
      </c>
      <c r="G1416" s="23" t="n">
        <v>1</v>
      </c>
      <c r="H1416" s="24" t="n">
        <v>4889.23</v>
      </c>
      <c r="I1416" s="24" t="n">
        <v>4889.23</v>
      </c>
      <c r="J1416" s="24" t="n">
        <v>0</v>
      </c>
      <c r="K1416" s="24" t="n">
        <v>-0</v>
      </c>
      <c r="L1416" s="24" t="n">
        <v>-0</v>
      </c>
      <c r="M1416" s="6" t="s">
        <f>=I1416+J1416+K1416+L1416</f>
      </c>
      <c r="N1416" s="22"/>
      <c r="O1416" s="22" t="s">
        <v>508</v>
      </c>
    </row>
    <row collapsed="false" customFormat="false" customHeight="false" hidden="false" ht="12.1" outlineLevel="0" r="1417">
      <c r="A1417" s="20" t="n">
        <v>46251.393055556</v>
      </c>
      <c r="B1417" s="16" t="s">
        <v>43</v>
      </c>
      <c r="C1417" s="16" t="s">
        <v>422</v>
      </c>
      <c r="D1417" s="16" t="s">
        <v>240</v>
      </c>
      <c r="E1417" s="16" t="s">
        <v>18</v>
      </c>
      <c r="F1417" s="16" t="s">
        <v>20</v>
      </c>
      <c r="G1417" s="7" t="n">
        <v>1</v>
      </c>
      <c r="H1417" s="6" t="n">
        <v>3626</v>
      </c>
      <c r="I1417" s="6" t="n">
        <v>-3626</v>
      </c>
      <c r="J1417" s="6" t="n">
        <v>-0</v>
      </c>
      <c r="K1417" s="6" t="n">
        <v>-1.78</v>
      </c>
      <c r="L1417" s="6" t="n">
        <v>-0</v>
      </c>
      <c r="M1417" s="6" t="s">
        <f>=I1417+J1417+K1417+L1417</f>
      </c>
      <c r="N1417" s="16"/>
      <c r="O1417" s="16" t="s">
        <v>508</v>
      </c>
    </row>
    <row collapsed="false" customFormat="false" customHeight="false" hidden="false" ht="12.1" outlineLevel="0" r="1418">
      <c r="A1418" s="20" t="n">
        <v>46251.393761574</v>
      </c>
      <c r="B1418" s="16" t="s">
        <v>27</v>
      </c>
      <c r="C1418" s="16" t="s">
        <v>431</v>
      </c>
      <c r="D1418" s="16" t="s">
        <v>240</v>
      </c>
      <c r="E1418" s="16" t="s">
        <v>18</v>
      </c>
      <c r="F1418" s="16" t="s">
        <v>20</v>
      </c>
      <c r="G1418" s="7" t="n">
        <v>3</v>
      </c>
      <c r="H1418" s="6" t="n">
        <v>77.44</v>
      </c>
      <c r="I1418" s="6" t="n">
        <v>-232.32</v>
      </c>
      <c r="J1418" s="6" t="n">
        <v>-0</v>
      </c>
      <c r="K1418" s="6" t="n">
        <v>-0.11</v>
      </c>
      <c r="L1418" s="6" t="n">
        <v>-0</v>
      </c>
      <c r="M1418" s="6" t="s">
        <f>=I1418+J1418+K1418+L1418</f>
      </c>
      <c r="N1418" s="16"/>
      <c r="O1418" s="16" t="s">
        <v>508</v>
      </c>
    </row>
    <row collapsed="false" customFormat="false" customHeight="false" hidden="false" ht="12.1" outlineLevel="0" r="1419">
      <c r="A1419" s="20" t="n">
        <v>46251.39400463</v>
      </c>
      <c r="B1419" s="16" t="s">
        <v>27</v>
      </c>
      <c r="C1419" s="16" t="s">
        <v>431</v>
      </c>
      <c r="D1419" s="16" t="s">
        <v>240</v>
      </c>
      <c r="E1419" s="16" t="s">
        <v>18</v>
      </c>
      <c r="F1419" s="16" t="s">
        <v>20</v>
      </c>
      <c r="G1419" s="7" t="n">
        <v>12</v>
      </c>
      <c r="H1419" s="6" t="n">
        <v>77.46</v>
      </c>
      <c r="I1419" s="6" t="n">
        <v>-929.52</v>
      </c>
      <c r="J1419" s="6" t="n">
        <v>-0</v>
      </c>
      <c r="K1419" s="6" t="n">
        <v>-0.46</v>
      </c>
      <c r="L1419" s="6" t="n">
        <v>-0</v>
      </c>
      <c r="M1419" s="6" t="s">
        <f>=I1419+J1419+K1419+L1419</f>
      </c>
      <c r="N1419" s="16"/>
      <c r="O1419" s="16" t="s">
        <v>508</v>
      </c>
    </row>
    <row collapsed="false" customFormat="false" customHeight="false" hidden="false" ht="12.1" outlineLevel="0" r="1420">
      <c r="A1420" s="20" t="n">
        <v>46251.394143519</v>
      </c>
      <c r="B1420" s="16" t="s">
        <v>23</v>
      </c>
      <c r="C1420" s="16" t="s">
        <v>518</v>
      </c>
      <c r="D1420" s="16" t="s">
        <v>240</v>
      </c>
      <c r="E1420" s="16" t="s">
        <v>18</v>
      </c>
      <c r="F1420" s="16" t="s">
        <v>20</v>
      </c>
      <c r="G1420" s="7" t="n">
        <v>1</v>
      </c>
      <c r="H1420" s="6" t="n">
        <v>119.38</v>
      </c>
      <c r="I1420" s="6" t="n">
        <v>-119.38</v>
      </c>
      <c r="J1420" s="6" t="n">
        <v>-0</v>
      </c>
      <c r="K1420" s="6" t="n">
        <v>-0.06</v>
      </c>
      <c r="L1420" s="6" t="n">
        <v>-0</v>
      </c>
      <c r="M1420" s="6" t="s">
        <f>=I1420+J1420+K1420+L1420</f>
      </c>
      <c r="N1420" s="16"/>
      <c r="O1420" s="16" t="s">
        <v>508</v>
      </c>
    </row>
    <row collapsed="false" customFormat="false" customHeight="false" hidden="false" ht="12.1" outlineLevel="0" r="1421">
      <c r="A1421" s="29" t="n">
        <v>46251.397418981</v>
      </c>
      <c r="B1421" s="30" t="s">
        <v>328</v>
      </c>
      <c r="C1421" s="30" t="s">
        <v>511</v>
      </c>
      <c r="D1421" s="30" t="s">
        <v>241</v>
      </c>
      <c r="E1421" s="30" t="s">
        <v>18</v>
      </c>
      <c r="F1421" s="30" t="s">
        <v>20</v>
      </c>
      <c r="G1421" s="31" t="n">
        <v>-2</v>
      </c>
      <c r="H1421" s="32" t="n">
        <v>354.3</v>
      </c>
      <c r="I1421" s="32" t="n">
        <v>708.6</v>
      </c>
      <c r="J1421" s="32" t="n">
        <v>0</v>
      </c>
      <c r="K1421" s="32" t="n">
        <v>-0.35</v>
      </c>
      <c r="L1421" s="32" t="n">
        <v>-0</v>
      </c>
      <c r="M1421" s="6" t="s">
        <f>=I1421+J1421+K1421+L1421</f>
      </c>
      <c r="N1421" s="30"/>
      <c r="O1421" s="30" t="s">
        <v>508</v>
      </c>
    </row>
    <row collapsed="false" customFormat="false" customHeight="false" hidden="false" ht="12.1" outlineLevel="0" r="1422">
      <c r="A1422" s="29" t="n">
        <v>46251.397523148</v>
      </c>
      <c r="B1422" s="30" t="s">
        <v>329</v>
      </c>
      <c r="C1422" s="30" t="s">
        <v>513</v>
      </c>
      <c r="D1422" s="30" t="s">
        <v>241</v>
      </c>
      <c r="E1422" s="30" t="s">
        <v>18</v>
      </c>
      <c r="F1422" s="30" t="s">
        <v>20</v>
      </c>
      <c r="G1422" s="31" t="n">
        <v>-10</v>
      </c>
      <c r="H1422" s="32" t="n">
        <v>71.14</v>
      </c>
      <c r="I1422" s="32" t="n">
        <v>711.4</v>
      </c>
      <c r="J1422" s="32" t="n">
        <v>0</v>
      </c>
      <c r="K1422" s="32" t="n">
        <v>-0.35</v>
      </c>
      <c r="L1422" s="32" t="n">
        <v>-0</v>
      </c>
      <c r="M1422" s="6" t="s">
        <f>=I1422+J1422+K1422+L1422</f>
      </c>
      <c r="N1422" s="30"/>
      <c r="O1422" s="30" t="s">
        <v>508</v>
      </c>
    </row>
    <row collapsed="false" customFormat="false" customHeight="false" hidden="false" ht="12.1" outlineLevel="0" r="1423">
      <c r="A1423" s="29" t="n">
        <v>46251.397731481</v>
      </c>
      <c r="B1423" s="30" t="s">
        <v>245</v>
      </c>
      <c r="C1423" s="30" t="s">
        <v>367</v>
      </c>
      <c r="D1423" s="30" t="s">
        <v>241</v>
      </c>
      <c r="E1423" s="30" t="s">
        <v>18</v>
      </c>
      <c r="F1423" s="30" t="s">
        <v>20</v>
      </c>
      <c r="G1423" s="31" t="n">
        <v>-20</v>
      </c>
      <c r="H1423" s="32" t="n">
        <v>19.6</v>
      </c>
      <c r="I1423" s="32" t="n">
        <v>392</v>
      </c>
      <c r="J1423" s="32" t="n">
        <v>0</v>
      </c>
      <c r="K1423" s="32" t="n">
        <v>-0.19</v>
      </c>
      <c r="L1423" s="32" t="n">
        <v>-0</v>
      </c>
      <c r="M1423" s="6" t="s">
        <f>=I1423+J1423+K1423+L1423</f>
      </c>
      <c r="N1423" s="30"/>
      <c r="O1423" s="30" t="s">
        <v>508</v>
      </c>
    </row>
    <row collapsed="false" customFormat="false" customHeight="false" hidden="false" ht="12.1" outlineLevel="0" r="1424">
      <c r="A1424" s="29" t="n">
        <v>46251.397731481</v>
      </c>
      <c r="B1424" s="30" t="s">
        <v>245</v>
      </c>
      <c r="C1424" s="30" t="s">
        <v>367</v>
      </c>
      <c r="D1424" s="30" t="s">
        <v>241</v>
      </c>
      <c r="E1424" s="30" t="s">
        <v>18</v>
      </c>
      <c r="F1424" s="30" t="s">
        <v>20</v>
      </c>
      <c r="G1424" s="31" t="n">
        <v>-30</v>
      </c>
      <c r="H1424" s="32" t="n">
        <v>19.6</v>
      </c>
      <c r="I1424" s="32" t="n">
        <v>588</v>
      </c>
      <c r="J1424" s="32" t="n">
        <v>0</v>
      </c>
      <c r="K1424" s="32" t="n">
        <v>-0.29</v>
      </c>
      <c r="L1424" s="32" t="n">
        <v>-0</v>
      </c>
      <c r="M1424" s="6" t="s">
        <f>=I1424+J1424+K1424+L1424</f>
      </c>
      <c r="N1424" s="30"/>
      <c r="O1424" s="30" t="s">
        <v>508</v>
      </c>
    </row>
    <row collapsed="false" customFormat="false" customHeight="false" hidden="false" ht="12.1" outlineLevel="0" r="1425">
      <c r="A1425" s="29" t="n">
        <v>46251.398194444</v>
      </c>
      <c r="B1425" s="30" t="s">
        <v>244</v>
      </c>
      <c r="C1425" s="30" t="s">
        <v>365</v>
      </c>
      <c r="D1425" s="30" t="s">
        <v>241</v>
      </c>
      <c r="E1425" s="30" t="s">
        <v>18</v>
      </c>
      <c r="F1425" s="30" t="s">
        <v>20</v>
      </c>
      <c r="G1425" s="31" t="n">
        <v>-10</v>
      </c>
      <c r="H1425" s="32" t="n">
        <v>84.27</v>
      </c>
      <c r="I1425" s="32" t="n">
        <v>842.7</v>
      </c>
      <c r="J1425" s="32" t="n">
        <v>0</v>
      </c>
      <c r="K1425" s="32" t="n">
        <v>-0.41</v>
      </c>
      <c r="L1425" s="32" t="n">
        <v>-0</v>
      </c>
      <c r="M1425" s="6" t="s">
        <f>=I1425+J1425+K1425+L1425</f>
      </c>
      <c r="N1425" s="30"/>
      <c r="O1425" s="30" t="s">
        <v>508</v>
      </c>
    </row>
    <row collapsed="false" customFormat="false" customHeight="false" hidden="false" ht="12.1" outlineLevel="0" r="1426">
      <c r="A1426" s="29" t="n">
        <v>46251.401423611</v>
      </c>
      <c r="B1426" s="30" t="s">
        <v>259</v>
      </c>
      <c r="C1426" s="30" t="s">
        <v>389</v>
      </c>
      <c r="D1426" s="30" t="s">
        <v>241</v>
      </c>
      <c r="E1426" s="30" t="s">
        <v>18</v>
      </c>
      <c r="F1426" s="30" t="s">
        <v>20</v>
      </c>
      <c r="G1426" s="31" t="n">
        <v>-76</v>
      </c>
      <c r="H1426" s="32" t="n">
        <v>53.575</v>
      </c>
      <c r="I1426" s="32" t="n">
        <v>4071.7</v>
      </c>
      <c r="J1426" s="32" t="n">
        <v>0</v>
      </c>
      <c r="K1426" s="32" t="n">
        <v>-2</v>
      </c>
      <c r="L1426" s="32" t="n">
        <v>-0</v>
      </c>
      <c r="M1426" s="6" t="s">
        <f>=I1426+J1426+K1426+L1426</f>
      </c>
      <c r="N1426" s="30"/>
      <c r="O1426" s="30" t="s">
        <v>508</v>
      </c>
    </row>
    <row collapsed="false" customFormat="false" customHeight="false" hidden="false" ht="12.1" outlineLevel="0" r="1427">
      <c r="A1427" s="29" t="n">
        <v>46251.409930556</v>
      </c>
      <c r="B1427" s="30" t="s">
        <v>269</v>
      </c>
      <c r="C1427" s="30" t="s">
        <v>401</v>
      </c>
      <c r="D1427" s="30" t="s">
        <v>241</v>
      </c>
      <c r="E1427" s="30" t="s">
        <v>18</v>
      </c>
      <c r="F1427" s="30" t="s">
        <v>20</v>
      </c>
      <c r="G1427" s="31" t="n">
        <v>-36</v>
      </c>
      <c r="H1427" s="32" t="n">
        <v>134.65</v>
      </c>
      <c r="I1427" s="32" t="n">
        <v>4847.4</v>
      </c>
      <c r="J1427" s="32" t="n">
        <v>0</v>
      </c>
      <c r="K1427" s="32" t="n">
        <v>-2.38</v>
      </c>
      <c r="L1427" s="32" t="n">
        <v>-0</v>
      </c>
      <c r="M1427" s="6" t="s">
        <f>=I1427+J1427+K1427+L1427</f>
      </c>
      <c r="N1427" s="30"/>
      <c r="O1427" s="30" t="s">
        <v>508</v>
      </c>
    </row>
    <row collapsed="false" customFormat="false" customHeight="false" hidden="false" ht="12.1" outlineLevel="0" r="1428">
      <c r="A1428" s="29" t="n">
        <v>46251.411226852</v>
      </c>
      <c r="B1428" s="30" t="s">
        <v>270</v>
      </c>
      <c r="C1428" s="30" t="s">
        <v>405</v>
      </c>
      <c r="D1428" s="30" t="s">
        <v>241</v>
      </c>
      <c r="E1428" s="30" t="s">
        <v>18</v>
      </c>
      <c r="F1428" s="30" t="s">
        <v>20</v>
      </c>
      <c r="G1428" s="31" t="n">
        <v>-3000</v>
      </c>
      <c r="H1428" s="32" t="n">
        <v>0.3222</v>
      </c>
      <c r="I1428" s="32" t="n">
        <v>966.6</v>
      </c>
      <c r="J1428" s="32" t="n">
        <v>0</v>
      </c>
      <c r="K1428" s="32" t="n">
        <v>-0.47</v>
      </c>
      <c r="L1428" s="32" t="n">
        <v>-0</v>
      </c>
      <c r="M1428" s="6" t="s">
        <f>=I1428+J1428+K1428+L1428</f>
      </c>
      <c r="N1428" s="30"/>
      <c r="O1428" s="30" t="s">
        <v>508</v>
      </c>
    </row>
    <row collapsed="false" customFormat="false" customHeight="false" hidden="false" ht="12.1" outlineLevel="0" r="1429">
      <c r="A1429" s="29" t="n">
        <v>46251.411226852</v>
      </c>
      <c r="B1429" s="30" t="s">
        <v>270</v>
      </c>
      <c r="C1429" s="30" t="s">
        <v>405</v>
      </c>
      <c r="D1429" s="30" t="s">
        <v>241</v>
      </c>
      <c r="E1429" s="30" t="s">
        <v>18</v>
      </c>
      <c r="F1429" s="30" t="s">
        <v>20</v>
      </c>
      <c r="G1429" s="31" t="n">
        <v>-4000</v>
      </c>
      <c r="H1429" s="32" t="n">
        <v>0.3222</v>
      </c>
      <c r="I1429" s="32" t="n">
        <v>1288.8</v>
      </c>
      <c r="J1429" s="32" t="n">
        <v>0</v>
      </c>
      <c r="K1429" s="32" t="n">
        <v>-0.63</v>
      </c>
      <c r="L1429" s="32" t="n">
        <v>-0</v>
      </c>
      <c r="M1429" s="6" t="s">
        <f>=I1429+J1429+K1429+L1429</f>
      </c>
      <c r="N1429" s="30"/>
      <c r="O1429" s="30" t="s">
        <v>508</v>
      </c>
    </row>
    <row collapsed="false" customFormat="false" customHeight="false" hidden="false" ht="12.1" outlineLevel="0" r="1430">
      <c r="A1430" s="29" t="n">
        <v>46251.458113426</v>
      </c>
      <c r="B1430" s="30" t="s">
        <v>304</v>
      </c>
      <c r="C1430" s="30" t="s">
        <v>457</v>
      </c>
      <c r="D1430" s="30" t="s">
        <v>241</v>
      </c>
      <c r="E1430" s="30" t="s">
        <v>62</v>
      </c>
      <c r="F1430" s="30" t="s">
        <v>20</v>
      </c>
      <c r="G1430" s="31" t="n">
        <v>-1</v>
      </c>
      <c r="H1430" s="32" t="n">
        <v>102.08</v>
      </c>
      <c r="I1430" s="32" t="n">
        <v>102.08</v>
      </c>
      <c r="J1430" s="32" t="n">
        <v>0</v>
      </c>
      <c r="K1430" s="32" t="n">
        <v>-0</v>
      </c>
      <c r="L1430" s="32" t="n">
        <v>-0</v>
      </c>
      <c r="M1430" s="6" t="s">
        <f>=I1430+J1430+K1430+L1430</f>
      </c>
      <c r="N1430" s="30"/>
      <c r="O1430" s="30" t="s">
        <v>424</v>
      </c>
    </row>
    <row collapsed="false" customFormat="false" customHeight="false" hidden="false" ht="12.1" outlineLevel="0" r="1431">
      <c r="A1431" s="20" t="n">
        <v>46251.458333333</v>
      </c>
      <c r="B1431" s="16" t="s">
        <v>47</v>
      </c>
      <c r="C1431" s="16" t="s">
        <v>410</v>
      </c>
      <c r="D1431" s="16" t="s">
        <v>240</v>
      </c>
      <c r="E1431" s="16" t="s">
        <v>18</v>
      </c>
      <c r="F1431" s="16" t="s">
        <v>20</v>
      </c>
      <c r="G1431" s="7" t="n">
        <v>1</v>
      </c>
      <c r="H1431" s="6" t="n">
        <v>252.86</v>
      </c>
      <c r="I1431" s="6" t="n">
        <v>-252.86</v>
      </c>
      <c r="J1431" s="6" t="n">
        <v>-0</v>
      </c>
      <c r="K1431" s="6" t="n">
        <v>-0</v>
      </c>
      <c r="L1431" s="6" t="n">
        <v>-0</v>
      </c>
      <c r="M1431" s="6" t="s">
        <f>=I1431+J1431+K1431+L1431</f>
      </c>
      <c r="N1431" s="16"/>
      <c r="O1431" s="16" t="s">
        <v>424</v>
      </c>
    </row>
    <row collapsed="false" customFormat="false" customHeight="false" hidden="false" ht="12.1" outlineLevel="0" r="1432">
      <c r="A1432" s="20" t="n">
        <v>46251.458449074</v>
      </c>
      <c r="B1432" s="16" t="s">
        <v>65</v>
      </c>
      <c r="C1432" s="16" t="s">
        <v>483</v>
      </c>
      <c r="D1432" s="16" t="s">
        <v>240</v>
      </c>
      <c r="E1432" s="16" t="s">
        <v>62</v>
      </c>
      <c r="F1432" s="16" t="s">
        <v>20</v>
      </c>
      <c r="G1432" s="7" t="n">
        <v>13</v>
      </c>
      <c r="H1432" s="6" t="n">
        <v>5.3</v>
      </c>
      <c r="I1432" s="6" t="n">
        <v>-68.9</v>
      </c>
      <c r="J1432" s="6" t="n">
        <v>-0</v>
      </c>
      <c r="K1432" s="6" t="n">
        <v>-0</v>
      </c>
      <c r="L1432" s="6" t="n">
        <v>-0</v>
      </c>
      <c r="M1432" s="6" t="s">
        <f>=I1432+J1432+K1432+L1432</f>
      </c>
      <c r="N1432" s="16"/>
      <c r="O1432" s="16" t="s">
        <v>424</v>
      </c>
    </row>
    <row collapsed="false" customFormat="false" customHeight="false" hidden="false" ht="12.1" outlineLevel="0" r="1433">
      <c r="A1433" s="20" t="n">
        <v>46251.471712963</v>
      </c>
      <c r="B1433" s="16" t="s">
        <v>69</v>
      </c>
      <c r="C1433" s="16" t="s">
        <v>472</v>
      </c>
      <c r="D1433" s="16" t="s">
        <v>240</v>
      </c>
      <c r="E1433" s="16" t="s">
        <v>62</v>
      </c>
      <c r="F1433" s="16" t="s">
        <v>20</v>
      </c>
      <c r="G1433" s="7" t="n">
        <v>79</v>
      </c>
      <c r="H1433" s="6" t="n">
        <v>1.2537</v>
      </c>
      <c r="I1433" s="6" t="n">
        <v>-99.04</v>
      </c>
      <c r="J1433" s="6" t="n">
        <v>-0</v>
      </c>
      <c r="K1433" s="6" t="n">
        <v>-0</v>
      </c>
      <c r="L1433" s="6" t="n">
        <v>-0</v>
      </c>
      <c r="M1433" s="6" t="s">
        <f>=I1433+J1433+K1433+L1433</f>
      </c>
      <c r="N1433" s="16"/>
      <c r="O1433" s="16" t="s">
        <v>471</v>
      </c>
    </row>
    <row collapsed="false" customFormat="false" customHeight="false" hidden="false" ht="12.1" outlineLevel="0" r="1434">
      <c r="A1434" s="20" t="n">
        <v>46251.51875</v>
      </c>
      <c r="B1434" s="16" t="s">
        <v>69</v>
      </c>
      <c r="C1434" s="16" t="s">
        <v>472</v>
      </c>
      <c r="D1434" s="16" t="s">
        <v>240</v>
      </c>
      <c r="E1434" s="16" t="s">
        <v>62</v>
      </c>
      <c r="F1434" s="16" t="s">
        <v>20</v>
      </c>
      <c r="G1434" s="7" t="n">
        <v>1</v>
      </c>
      <c r="H1434" s="6" t="n">
        <v>1.2532</v>
      </c>
      <c r="I1434" s="6" t="n">
        <v>-1.25</v>
      </c>
      <c r="J1434" s="6" t="n">
        <v>-0</v>
      </c>
      <c r="K1434" s="6" t="n">
        <v>-0</v>
      </c>
      <c r="L1434" s="6" t="n">
        <v>-0</v>
      </c>
      <c r="M1434" s="6" t="s">
        <f>=I1434+J1434+K1434+L1434</f>
      </c>
      <c r="N1434" s="16"/>
      <c r="O1434" s="16" t="s">
        <v>471</v>
      </c>
    </row>
    <row collapsed="false" customFormat="false" customHeight="false" hidden="false" ht="12.1" outlineLevel="0" r="1435">
      <c r="A1435" s="29" t="n">
        <v>46251.621631944</v>
      </c>
      <c r="B1435" s="30" t="s">
        <v>55</v>
      </c>
      <c r="C1435" s="30" t="s">
        <v>368</v>
      </c>
      <c r="D1435" s="30" t="s">
        <v>241</v>
      </c>
      <c r="E1435" s="30" t="s">
        <v>18</v>
      </c>
      <c r="F1435" s="30" t="s">
        <v>20</v>
      </c>
      <c r="G1435" s="31" t="n">
        <v>-2200</v>
      </c>
      <c r="H1435" s="32" t="n">
        <v>2.327</v>
      </c>
      <c r="I1435" s="32" t="n">
        <v>5119.4</v>
      </c>
      <c r="J1435" s="32" t="n">
        <v>0</v>
      </c>
      <c r="K1435" s="32" t="n">
        <v>-2.51</v>
      </c>
      <c r="L1435" s="32" t="n">
        <v>-0</v>
      </c>
      <c r="M1435" s="6" t="s">
        <f>=I1435+J1435+K1435+L1435</f>
      </c>
      <c r="N1435" s="30"/>
      <c r="O1435" s="30" t="s">
        <v>508</v>
      </c>
    </row>
    <row collapsed="false" customFormat="false" customHeight="false" hidden="false" ht="12.1" outlineLevel="0" r="1436">
      <c r="A1436" s="29" t="n">
        <v>46251.621655093</v>
      </c>
      <c r="B1436" s="30" t="s">
        <v>326</v>
      </c>
      <c r="C1436" s="30" t="s">
        <v>509</v>
      </c>
      <c r="D1436" s="30" t="s">
        <v>241</v>
      </c>
      <c r="E1436" s="30" t="s">
        <v>18</v>
      </c>
      <c r="F1436" s="30" t="s">
        <v>20</v>
      </c>
      <c r="G1436" s="31" t="n">
        <v>-120</v>
      </c>
      <c r="H1436" s="32" t="n">
        <v>68.2</v>
      </c>
      <c r="I1436" s="32" t="n">
        <v>8184</v>
      </c>
      <c r="J1436" s="32" t="n">
        <v>0</v>
      </c>
      <c r="K1436" s="32" t="n">
        <v>-4.01</v>
      </c>
      <c r="L1436" s="32" t="n">
        <v>-0</v>
      </c>
      <c r="M1436" s="6" t="s">
        <f>=I1436+J1436+K1436+L1436</f>
      </c>
      <c r="N1436" s="30"/>
      <c r="O1436" s="30" t="s">
        <v>508</v>
      </c>
    </row>
    <row collapsed="false" customFormat="false" customHeight="false" hidden="false" ht="12.1" outlineLevel="0" r="1437">
      <c r="A1437" s="29" t="n">
        <v>46251.621712963</v>
      </c>
      <c r="B1437" s="30" t="s">
        <v>280</v>
      </c>
      <c r="C1437" s="30" t="s">
        <v>417</v>
      </c>
      <c r="D1437" s="30" t="s">
        <v>241</v>
      </c>
      <c r="E1437" s="30" t="s">
        <v>18</v>
      </c>
      <c r="F1437" s="30" t="s">
        <v>20</v>
      </c>
      <c r="G1437" s="31" t="n">
        <v>-2</v>
      </c>
      <c r="H1437" s="32" t="n">
        <v>1006.4</v>
      </c>
      <c r="I1437" s="32" t="n">
        <v>2012.8</v>
      </c>
      <c r="J1437" s="32" t="n">
        <v>0</v>
      </c>
      <c r="K1437" s="32" t="n">
        <v>-0.99</v>
      </c>
      <c r="L1437" s="32" t="n">
        <v>-0</v>
      </c>
      <c r="M1437" s="6" t="s">
        <f>=I1437+J1437+K1437+L1437</f>
      </c>
      <c r="N1437" s="30"/>
      <c r="O1437" s="30" t="s">
        <v>508</v>
      </c>
    </row>
    <row collapsed="false" customFormat="false" customHeight="false" hidden="false" ht="12.1" outlineLevel="0" r="1438">
      <c r="A1438" s="29" t="n">
        <v>46251.621736111</v>
      </c>
      <c r="B1438" s="30" t="s">
        <v>280</v>
      </c>
      <c r="C1438" s="30" t="s">
        <v>417</v>
      </c>
      <c r="D1438" s="30" t="s">
        <v>241</v>
      </c>
      <c r="E1438" s="30" t="s">
        <v>18</v>
      </c>
      <c r="F1438" s="30" t="s">
        <v>20</v>
      </c>
      <c r="G1438" s="31" t="n">
        <v>-3</v>
      </c>
      <c r="H1438" s="32" t="n">
        <v>1006.4</v>
      </c>
      <c r="I1438" s="32" t="n">
        <v>3019.2</v>
      </c>
      <c r="J1438" s="32" t="n">
        <v>0</v>
      </c>
      <c r="K1438" s="32" t="n">
        <v>-1.48</v>
      </c>
      <c r="L1438" s="32" t="n">
        <v>-0</v>
      </c>
      <c r="M1438" s="6" t="s">
        <f>=I1438+J1438+K1438+L1438</f>
      </c>
      <c r="N1438" s="30"/>
      <c r="O1438" s="30" t="s">
        <v>508</v>
      </c>
    </row>
    <row collapsed="false" customFormat="false" customHeight="false" hidden="false" ht="12.1" outlineLevel="0" r="1439">
      <c r="A1439" s="33" t="n">
        <v>46252.817291667</v>
      </c>
      <c r="B1439" s="34" t="s">
        <v>425</v>
      </c>
      <c r="C1439" s="34" t="s">
        <v>568</v>
      </c>
      <c r="D1439" s="34" t="s">
        <v>425</v>
      </c>
      <c r="E1439" s="34" t="s">
        <v>425</v>
      </c>
      <c r="F1439" s="34" t="s">
        <v>20</v>
      </c>
      <c r="G1439" s="35" t="n">
        <v>1</v>
      </c>
      <c r="H1439" s="36" t="n">
        <v>-7.53</v>
      </c>
      <c r="I1439" s="36" t="n">
        <v>-7.53</v>
      </c>
      <c r="J1439" s="36" t="n">
        <v>0</v>
      </c>
      <c r="K1439" s="36" t="n">
        <v>-0</v>
      </c>
      <c r="L1439" s="36" t="n">
        <v>-0</v>
      </c>
      <c r="M1439" s="6" t="s">
        <f>=I1439+J1439+K1439+L1439</f>
      </c>
      <c r="N1439" s="34"/>
      <c r="O1439" s="34" t="s">
        <v>508</v>
      </c>
    </row>
    <row collapsed="false" customFormat="false" customHeight="false" hidden="false" ht="12.1" outlineLevel="0" r="1440">
      <c r="A1440" s="20" t="n">
        <v>46253.407418981</v>
      </c>
      <c r="B1440" s="16" t="s">
        <v>23</v>
      </c>
      <c r="C1440" s="16" t="s">
        <v>518</v>
      </c>
      <c r="D1440" s="16" t="s">
        <v>240</v>
      </c>
      <c r="E1440" s="16" t="s">
        <v>18</v>
      </c>
      <c r="F1440" s="16" t="s">
        <v>20</v>
      </c>
      <c r="G1440" s="7" t="n">
        <v>38</v>
      </c>
      <c r="H1440" s="6" t="n">
        <v>119.92</v>
      </c>
      <c r="I1440" s="6" t="n">
        <v>-4556.96</v>
      </c>
      <c r="J1440" s="6" t="n">
        <v>-0</v>
      </c>
      <c r="K1440" s="6" t="n">
        <v>-2.23</v>
      </c>
      <c r="L1440" s="6" t="n">
        <v>-0</v>
      </c>
      <c r="M1440" s="6" t="s">
        <f>=I1440+J1440+K1440+L1440</f>
      </c>
      <c r="N1440" s="16"/>
      <c r="O1440" s="16" t="s">
        <v>508</v>
      </c>
    </row>
    <row collapsed="false" customFormat="false" customHeight="false" hidden="false" ht="12.1" outlineLevel="0" r="1441">
      <c r="A1441" s="20" t="n">
        <v>46253.407847222</v>
      </c>
      <c r="B1441" s="16" t="s">
        <v>43</v>
      </c>
      <c r="C1441" s="16" t="s">
        <v>422</v>
      </c>
      <c r="D1441" s="16" t="s">
        <v>240</v>
      </c>
      <c r="E1441" s="16" t="s">
        <v>18</v>
      </c>
      <c r="F1441" s="16" t="s">
        <v>20</v>
      </c>
      <c r="G1441" s="7" t="n">
        <v>2</v>
      </c>
      <c r="H1441" s="6" t="n">
        <v>3726.5</v>
      </c>
      <c r="I1441" s="6" t="n">
        <v>-7453</v>
      </c>
      <c r="J1441" s="6" t="n">
        <v>-0</v>
      </c>
      <c r="K1441" s="6" t="n">
        <v>-3.65</v>
      </c>
      <c r="L1441" s="6" t="n">
        <v>-0</v>
      </c>
      <c r="M1441" s="6" t="s">
        <f>=I1441+J1441+K1441+L1441</f>
      </c>
      <c r="N1441" s="16"/>
      <c r="O1441" s="16" t="s">
        <v>508</v>
      </c>
    </row>
    <row collapsed="false" customFormat="false" customHeight="false" hidden="false" ht="12.1" outlineLevel="0" r="1442">
      <c r="A1442" s="20" t="n">
        <v>46253.4084375</v>
      </c>
      <c r="B1442" s="16" t="s">
        <v>27</v>
      </c>
      <c r="C1442" s="16" t="s">
        <v>431</v>
      </c>
      <c r="D1442" s="16" t="s">
        <v>240</v>
      </c>
      <c r="E1442" s="16" t="s">
        <v>18</v>
      </c>
      <c r="F1442" s="16" t="s">
        <v>20</v>
      </c>
      <c r="G1442" s="7" t="n">
        <v>82</v>
      </c>
      <c r="H1442" s="6" t="n">
        <v>81.46</v>
      </c>
      <c r="I1442" s="6" t="n">
        <v>-6679.72</v>
      </c>
      <c r="J1442" s="6" t="n">
        <v>-0</v>
      </c>
      <c r="K1442" s="6" t="n">
        <v>-3.27</v>
      </c>
      <c r="L1442" s="6" t="n">
        <v>-0</v>
      </c>
      <c r="M1442" s="6" t="s">
        <f>=I1442+J1442+K1442+L1442</f>
      </c>
      <c r="N1442" s="16"/>
      <c r="O1442" s="16" t="s">
        <v>508</v>
      </c>
    </row>
    <row collapsed="false" customFormat="false" customHeight="false" hidden="false" ht="12.1" outlineLevel="0" r="1443">
      <c r="A1443" s="20" t="n">
        <v>46253.426782407</v>
      </c>
      <c r="B1443" s="16" t="s">
        <v>23</v>
      </c>
      <c r="C1443" s="16" t="s">
        <v>518</v>
      </c>
      <c r="D1443" s="16" t="s">
        <v>240</v>
      </c>
      <c r="E1443" s="16" t="s">
        <v>18</v>
      </c>
      <c r="F1443" s="16" t="s">
        <v>20</v>
      </c>
      <c r="G1443" s="7" t="n">
        <v>20</v>
      </c>
      <c r="H1443" s="6" t="n">
        <v>119.92</v>
      </c>
      <c r="I1443" s="6" t="n">
        <v>-2398.4</v>
      </c>
      <c r="J1443" s="6" t="n">
        <v>-0</v>
      </c>
      <c r="K1443" s="6" t="n">
        <v>-1.18</v>
      </c>
      <c r="L1443" s="6" t="n">
        <v>-0</v>
      </c>
      <c r="M1443" s="6" t="s">
        <f>=I1443+J1443+K1443+L1443</f>
      </c>
      <c r="N1443" s="16"/>
      <c r="O1443" s="16" t="s">
        <v>508</v>
      </c>
    </row>
    <row collapsed="false" customFormat="false" customHeight="false" hidden="false" ht="12.1" outlineLevel="0" r="1444">
      <c r="A1444" s="20" t="n">
        <v>46253.426805556</v>
      </c>
      <c r="B1444" s="16" t="s">
        <v>23</v>
      </c>
      <c r="C1444" s="16" t="s">
        <v>518</v>
      </c>
      <c r="D1444" s="16" t="s">
        <v>240</v>
      </c>
      <c r="E1444" s="16" t="s">
        <v>18</v>
      </c>
      <c r="F1444" s="16" t="s">
        <v>20</v>
      </c>
      <c r="G1444" s="7" t="n">
        <v>10</v>
      </c>
      <c r="H1444" s="6" t="n">
        <v>119.92</v>
      </c>
      <c r="I1444" s="6" t="n">
        <v>-1199.2</v>
      </c>
      <c r="J1444" s="6" t="n">
        <v>-0</v>
      </c>
      <c r="K1444" s="6" t="n">
        <v>-0.59</v>
      </c>
      <c r="L1444" s="6" t="n">
        <v>-0</v>
      </c>
      <c r="M1444" s="6" t="s">
        <f>=I1444+J1444+K1444+L1444</f>
      </c>
      <c r="N1444" s="16"/>
      <c r="O1444" s="16" t="s">
        <v>508</v>
      </c>
    </row>
    <row collapsed="false" customFormat="false" customHeight="false" hidden="false" ht="12.1" outlineLevel="0" r="1445">
      <c r="A1445" s="20" t="n">
        <v>46253.426898148</v>
      </c>
      <c r="B1445" s="16" t="s">
        <v>23</v>
      </c>
      <c r="C1445" s="16" t="s">
        <v>518</v>
      </c>
      <c r="D1445" s="16" t="s">
        <v>240</v>
      </c>
      <c r="E1445" s="16" t="s">
        <v>18</v>
      </c>
      <c r="F1445" s="16" t="s">
        <v>20</v>
      </c>
      <c r="G1445" s="7" t="n">
        <v>1</v>
      </c>
      <c r="H1445" s="6" t="n">
        <v>119.92</v>
      </c>
      <c r="I1445" s="6" t="n">
        <v>-119.92</v>
      </c>
      <c r="J1445" s="6" t="n">
        <v>-0</v>
      </c>
      <c r="K1445" s="6" t="n">
        <v>-0.06</v>
      </c>
      <c r="L1445" s="6" t="n">
        <v>-0</v>
      </c>
      <c r="M1445" s="6" t="s">
        <f>=I1445+J1445+K1445+L1445</f>
      </c>
      <c r="N1445" s="16"/>
      <c r="O1445" s="16" t="s">
        <v>508</v>
      </c>
    </row>
    <row collapsed="false" customFormat="false" customHeight="false" hidden="false" ht="12.1" outlineLevel="0" r="1446">
      <c r="A1446" s="20" t="n">
        <v>46253.426909722</v>
      </c>
      <c r="B1446" s="16" t="s">
        <v>23</v>
      </c>
      <c r="C1446" s="16" t="s">
        <v>518</v>
      </c>
      <c r="D1446" s="16" t="s">
        <v>240</v>
      </c>
      <c r="E1446" s="16" t="s">
        <v>18</v>
      </c>
      <c r="F1446" s="16" t="s">
        <v>20</v>
      </c>
      <c r="G1446" s="7" t="n">
        <v>1</v>
      </c>
      <c r="H1446" s="6" t="n">
        <v>119.92</v>
      </c>
      <c r="I1446" s="6" t="n">
        <v>-119.92</v>
      </c>
      <c r="J1446" s="6" t="n">
        <v>-0</v>
      </c>
      <c r="K1446" s="6" t="n">
        <v>-0.06</v>
      </c>
      <c r="L1446" s="6" t="n">
        <v>-0</v>
      </c>
      <c r="M1446" s="6" t="s">
        <f>=I1446+J1446+K1446+L1446</f>
      </c>
      <c r="N1446" s="16"/>
      <c r="O1446" s="16" t="s">
        <v>508</v>
      </c>
    </row>
    <row collapsed="false" customFormat="false" customHeight="false" hidden="false" ht="12.1" outlineLevel="0" r="1447">
      <c r="A1447" s="20" t="n">
        <v>46253.428969907</v>
      </c>
      <c r="B1447" s="16" t="s">
        <v>23</v>
      </c>
      <c r="C1447" s="16" t="s">
        <v>518</v>
      </c>
      <c r="D1447" s="16" t="s">
        <v>240</v>
      </c>
      <c r="E1447" s="16" t="s">
        <v>18</v>
      </c>
      <c r="F1447" s="16" t="s">
        <v>20</v>
      </c>
      <c r="G1447" s="7" t="n">
        <v>5</v>
      </c>
      <c r="H1447" s="6" t="n">
        <v>119.92</v>
      </c>
      <c r="I1447" s="6" t="n">
        <v>-599.6</v>
      </c>
      <c r="J1447" s="6" t="n">
        <v>-0</v>
      </c>
      <c r="K1447" s="6" t="n">
        <v>-0.29</v>
      </c>
      <c r="L1447" s="6" t="n">
        <v>-0</v>
      </c>
      <c r="M1447" s="6" t="s">
        <f>=I1447+J1447+K1447+L1447</f>
      </c>
      <c r="N1447" s="16"/>
      <c r="O1447" s="16" t="s">
        <v>508</v>
      </c>
    </row>
    <row collapsed="false" customFormat="false" customHeight="false" hidden="false" ht="12.1" outlineLevel="0" r="1448">
      <c r="A1448" s="20" t="n">
        <v>46253.429236111</v>
      </c>
      <c r="B1448" s="16" t="s">
        <v>23</v>
      </c>
      <c r="C1448" s="16" t="s">
        <v>518</v>
      </c>
      <c r="D1448" s="16" t="s">
        <v>240</v>
      </c>
      <c r="E1448" s="16" t="s">
        <v>18</v>
      </c>
      <c r="F1448" s="16" t="s">
        <v>20</v>
      </c>
      <c r="G1448" s="7" t="n">
        <v>10</v>
      </c>
      <c r="H1448" s="6" t="n">
        <v>119.92</v>
      </c>
      <c r="I1448" s="6" t="n">
        <v>-1199.2</v>
      </c>
      <c r="J1448" s="6" t="n">
        <v>-0</v>
      </c>
      <c r="K1448" s="6" t="n">
        <v>-0.59</v>
      </c>
      <c r="L1448" s="6" t="n">
        <v>-0</v>
      </c>
      <c r="M1448" s="6" t="s">
        <f>=I1448+J1448+K1448+L1448</f>
      </c>
      <c r="N1448" s="16"/>
      <c r="O1448" s="16" t="s">
        <v>508</v>
      </c>
    </row>
    <row collapsed="false" customFormat="false" customHeight="false" hidden="false" ht="12.1" outlineLevel="0" r="1449">
      <c r="A1449" s="20" t="n">
        <v>46253.429270833</v>
      </c>
      <c r="B1449" s="16" t="s">
        <v>23</v>
      </c>
      <c r="C1449" s="16" t="s">
        <v>518</v>
      </c>
      <c r="D1449" s="16" t="s">
        <v>240</v>
      </c>
      <c r="E1449" s="16" t="s">
        <v>18</v>
      </c>
      <c r="F1449" s="16" t="s">
        <v>20</v>
      </c>
      <c r="G1449" s="7" t="n">
        <v>4</v>
      </c>
      <c r="H1449" s="6" t="n">
        <v>119.92</v>
      </c>
      <c r="I1449" s="6" t="n">
        <v>-479.68</v>
      </c>
      <c r="J1449" s="6" t="n">
        <v>-0</v>
      </c>
      <c r="K1449" s="6" t="n">
        <v>-0.24</v>
      </c>
      <c r="L1449" s="6" t="n">
        <v>-0</v>
      </c>
      <c r="M1449" s="6" t="s">
        <f>=I1449+J1449+K1449+L1449</f>
      </c>
      <c r="N1449" s="16"/>
      <c r="O1449" s="16" t="s">
        <v>508</v>
      </c>
    </row>
    <row collapsed="false" customFormat="false" customHeight="false" hidden="false" ht="12.1" outlineLevel="0" r="1450">
      <c r="A1450" s="20" t="n">
        <v>46253.42994213</v>
      </c>
      <c r="B1450" s="16" t="s">
        <v>23</v>
      </c>
      <c r="C1450" s="16" t="s">
        <v>518</v>
      </c>
      <c r="D1450" s="16" t="s">
        <v>240</v>
      </c>
      <c r="E1450" s="16" t="s">
        <v>18</v>
      </c>
      <c r="F1450" s="16" t="s">
        <v>20</v>
      </c>
      <c r="G1450" s="7" t="n">
        <v>3</v>
      </c>
      <c r="H1450" s="6" t="n">
        <v>119.92</v>
      </c>
      <c r="I1450" s="6" t="n">
        <v>-359.76</v>
      </c>
      <c r="J1450" s="6" t="n">
        <v>-0</v>
      </c>
      <c r="K1450" s="6" t="n">
        <v>-0.18</v>
      </c>
      <c r="L1450" s="6" t="n">
        <v>-0</v>
      </c>
      <c r="M1450" s="6" t="s">
        <f>=I1450+J1450+K1450+L1450</f>
      </c>
      <c r="N1450" s="16"/>
      <c r="O1450" s="16" t="s">
        <v>508</v>
      </c>
    </row>
    <row collapsed="false" customFormat="false" customHeight="false" hidden="false" ht="12.1" outlineLevel="0" r="1451">
      <c r="A1451" s="20" t="n">
        <v>46253.432696759</v>
      </c>
      <c r="B1451" s="16" t="s">
        <v>23</v>
      </c>
      <c r="C1451" s="16" t="s">
        <v>518</v>
      </c>
      <c r="D1451" s="16" t="s">
        <v>240</v>
      </c>
      <c r="E1451" s="16" t="s">
        <v>18</v>
      </c>
      <c r="F1451" s="16" t="s">
        <v>20</v>
      </c>
      <c r="G1451" s="7" t="n">
        <v>2</v>
      </c>
      <c r="H1451" s="6" t="n">
        <v>119.92</v>
      </c>
      <c r="I1451" s="6" t="n">
        <v>-239.84</v>
      </c>
      <c r="J1451" s="6" t="n">
        <v>-0</v>
      </c>
      <c r="K1451" s="6" t="n">
        <v>-0.12</v>
      </c>
      <c r="L1451" s="6" t="n">
        <v>-0</v>
      </c>
      <c r="M1451" s="6" t="s">
        <f>=I1451+J1451+K1451+L1451</f>
      </c>
      <c r="N1451" s="16"/>
      <c r="O1451" s="16" t="s">
        <v>508</v>
      </c>
    </row>
    <row collapsed="false" customFormat="false" customHeight="false" hidden="false" ht="12.1" outlineLevel="0" r="1452">
      <c r="A1452" s="20" t="n">
        <v>46253.434016204</v>
      </c>
      <c r="B1452" s="16" t="s">
        <v>23</v>
      </c>
      <c r="C1452" s="16" t="s">
        <v>518</v>
      </c>
      <c r="D1452" s="16" t="s">
        <v>240</v>
      </c>
      <c r="E1452" s="16" t="s">
        <v>18</v>
      </c>
      <c r="F1452" s="16" t="s">
        <v>20</v>
      </c>
      <c r="G1452" s="7" t="n">
        <v>1</v>
      </c>
      <c r="H1452" s="6" t="n">
        <v>119.92</v>
      </c>
      <c r="I1452" s="6" t="n">
        <v>-119.92</v>
      </c>
      <c r="J1452" s="6" t="n">
        <v>-0</v>
      </c>
      <c r="K1452" s="6" t="n">
        <v>-0.06</v>
      </c>
      <c r="L1452" s="6" t="n">
        <v>-0</v>
      </c>
      <c r="M1452" s="6" t="s">
        <f>=I1452+J1452+K1452+L1452</f>
      </c>
      <c r="N1452" s="16"/>
      <c r="O1452" s="16" t="s">
        <v>508</v>
      </c>
    </row>
    <row collapsed="false" customFormat="false" customHeight="false" hidden="false" ht="12.1" outlineLevel="0" r="1453">
      <c r="A1453" s="20" t="n">
        <v>46253.435358796</v>
      </c>
      <c r="B1453" s="16" t="s">
        <v>23</v>
      </c>
      <c r="C1453" s="16" t="s">
        <v>518</v>
      </c>
      <c r="D1453" s="16" t="s">
        <v>240</v>
      </c>
      <c r="E1453" s="16" t="s">
        <v>18</v>
      </c>
      <c r="F1453" s="16" t="s">
        <v>20</v>
      </c>
      <c r="G1453" s="7" t="n">
        <v>28</v>
      </c>
      <c r="H1453" s="6" t="n">
        <v>119.92</v>
      </c>
      <c r="I1453" s="6" t="n">
        <v>-3357.76</v>
      </c>
      <c r="J1453" s="6" t="n">
        <v>-0</v>
      </c>
      <c r="K1453" s="6" t="n">
        <v>-1.65</v>
      </c>
      <c r="L1453" s="6" t="n">
        <v>-0</v>
      </c>
      <c r="M1453" s="6" t="s">
        <f>=I1453+J1453+K1453+L1453</f>
      </c>
      <c r="N1453" s="16"/>
      <c r="O1453" s="16" t="s">
        <v>508</v>
      </c>
    </row>
    <row collapsed="false" customFormat="false" customHeight="false" hidden="false" ht="12.1" outlineLevel="0" r="1454">
      <c r="A1454" s="20" t="n">
        <v>46253.452083333</v>
      </c>
      <c r="B1454" s="16" t="s">
        <v>35</v>
      </c>
      <c r="C1454" s="16" t="s">
        <v>429</v>
      </c>
      <c r="D1454" s="16" t="s">
        <v>240</v>
      </c>
      <c r="E1454" s="16" t="s">
        <v>18</v>
      </c>
      <c r="F1454" s="16" t="s">
        <v>20</v>
      </c>
      <c r="G1454" s="7" t="n">
        <v>1</v>
      </c>
      <c r="H1454" s="6" t="n">
        <v>1974</v>
      </c>
      <c r="I1454" s="6" t="n">
        <v>-1974</v>
      </c>
      <c r="J1454" s="6" t="n">
        <v>-0</v>
      </c>
      <c r="K1454" s="6" t="n">
        <v>-0.97</v>
      </c>
      <c r="L1454" s="6" t="n">
        <v>-0</v>
      </c>
      <c r="M1454" s="6" t="s">
        <f>=I1454+J1454+K1454+L1454</f>
      </c>
      <c r="N1454" s="16"/>
      <c r="O1454" s="16" t="s">
        <v>508</v>
      </c>
    </row>
    <row collapsed="false" customFormat="false" customHeight="false" hidden="false" ht="12.1" outlineLevel="0" r="1455">
      <c r="A1455" s="20" t="n">
        <v>46253.453935185</v>
      </c>
      <c r="B1455" s="16" t="s">
        <v>31</v>
      </c>
      <c r="C1455" s="16" t="s">
        <v>404</v>
      </c>
      <c r="D1455" s="16" t="s">
        <v>240</v>
      </c>
      <c r="E1455" s="16" t="s">
        <v>18</v>
      </c>
      <c r="F1455" s="16" t="s">
        <v>20</v>
      </c>
      <c r="G1455" s="7" t="n">
        <v>10</v>
      </c>
      <c r="H1455" s="6" t="n">
        <v>153.21</v>
      </c>
      <c r="I1455" s="6" t="n">
        <v>-1532.1</v>
      </c>
      <c r="J1455" s="6" t="n">
        <v>-0</v>
      </c>
      <c r="K1455" s="6" t="n">
        <v>-0.75</v>
      </c>
      <c r="L1455" s="6" t="n">
        <v>-0</v>
      </c>
      <c r="M1455" s="6" t="s">
        <f>=I1455+J1455+K1455+L1455</f>
      </c>
      <c r="N1455" s="16"/>
      <c r="O1455" s="16" t="s">
        <v>508</v>
      </c>
    </row>
    <row collapsed="false" customFormat="false" customHeight="false" hidden="false" ht="12.1" outlineLevel="0" r="1456">
      <c r="A1456" s="20" t="n">
        <v>46253.854826389</v>
      </c>
      <c r="B1456" s="16" t="s">
        <v>81</v>
      </c>
      <c r="C1456" s="16" t="s">
        <v>512</v>
      </c>
      <c r="D1456" s="16" t="s">
        <v>240</v>
      </c>
      <c r="E1456" s="16" t="s">
        <v>82</v>
      </c>
      <c r="F1456" s="16" t="s">
        <v>20</v>
      </c>
      <c r="G1456" s="7" t="n">
        <v>12</v>
      </c>
      <c r="H1456" s="6" t="n">
        <v>99.26</v>
      </c>
      <c r="I1456" s="6" t="n">
        <v>-11911.2</v>
      </c>
      <c r="J1456" s="6" t="n">
        <v>-0</v>
      </c>
      <c r="K1456" s="6" t="n">
        <v>-5.84</v>
      </c>
      <c r="L1456" s="6" t="n">
        <v>-0</v>
      </c>
      <c r="M1456" s="6" t="s">
        <f>=I1456+J1456+K1456+L1456</f>
      </c>
      <c r="N1456" s="16"/>
      <c r="O1456" s="16" t="s">
        <v>508</v>
      </c>
    </row>
    <row collapsed="false" customFormat="false" customHeight="false" hidden="false" ht="12.1" outlineLevel="0" r="1457">
      <c r="A1457" s="20" t="n">
        <v>46254.64162037</v>
      </c>
      <c r="B1457" s="16" t="s">
        <v>81</v>
      </c>
      <c r="C1457" s="16" t="s">
        <v>512</v>
      </c>
      <c r="D1457" s="16" t="s">
        <v>240</v>
      </c>
      <c r="E1457" s="16" t="s">
        <v>82</v>
      </c>
      <c r="F1457" s="16" t="s">
        <v>20</v>
      </c>
      <c r="G1457" s="7" t="n">
        <v>1</v>
      </c>
      <c r="H1457" s="6" t="n">
        <v>98.9</v>
      </c>
      <c r="I1457" s="6" t="n">
        <v>-989</v>
      </c>
      <c r="J1457" s="6" t="n">
        <v>-0.45</v>
      </c>
      <c r="K1457" s="6" t="n">
        <v>-0.48</v>
      </c>
      <c r="L1457" s="6" t="n">
        <v>-0</v>
      </c>
      <c r="M1457" s="6" t="s">
        <f>=I1457+J1457+K1457+L1457</f>
      </c>
      <c r="N1457" s="16"/>
      <c r="O1457" s="16" t="s">
        <v>508</v>
      </c>
    </row>
    <row collapsed="false" customFormat="false" customHeight="false" hidden="false" ht="12.1" outlineLevel="0" r="1458">
      <c r="A1458" s="33" t="n">
        <v>46254.81630787</v>
      </c>
      <c r="B1458" s="34" t="s">
        <v>425</v>
      </c>
      <c r="C1458" s="34" t="s">
        <v>569</v>
      </c>
      <c r="D1458" s="34" t="s">
        <v>425</v>
      </c>
      <c r="E1458" s="34" t="s">
        <v>425</v>
      </c>
      <c r="F1458" s="34" t="s">
        <v>20</v>
      </c>
      <c r="G1458" s="35" t="n">
        <v>1</v>
      </c>
      <c r="H1458" s="36" t="n">
        <v>-6.48</v>
      </c>
      <c r="I1458" s="36" t="n">
        <v>-6.48</v>
      </c>
      <c r="J1458" s="36" t="n">
        <v>0</v>
      </c>
      <c r="K1458" s="36" t="n">
        <v>-0</v>
      </c>
      <c r="L1458" s="36" t="n">
        <v>-0</v>
      </c>
      <c r="M1458" s="6" t="s">
        <f>=I1458+J1458+K1458+L1458</f>
      </c>
      <c r="N1458" s="34"/>
      <c r="O1458" s="34" t="s">
        <v>508</v>
      </c>
    </row>
    <row collapsed="false" customFormat="false" customHeight="false" hidden="false" ht="12.1" outlineLevel="0" r="1459">
      <c r="A1459" s="20" t="n">
        <v>46254.959513889</v>
      </c>
      <c r="B1459" s="16" t="s">
        <v>27</v>
      </c>
      <c r="C1459" s="16" t="s">
        <v>431</v>
      </c>
      <c r="D1459" s="16" t="s">
        <v>240</v>
      </c>
      <c r="E1459" s="16" t="s">
        <v>18</v>
      </c>
      <c r="F1459" s="16" t="s">
        <v>20</v>
      </c>
      <c r="G1459" s="7" t="n">
        <v>4</v>
      </c>
      <c r="H1459" s="6" t="n">
        <v>78.04</v>
      </c>
      <c r="I1459" s="6" t="n">
        <v>-312.16</v>
      </c>
      <c r="J1459" s="6" t="n">
        <v>-0</v>
      </c>
      <c r="K1459" s="6" t="n">
        <v>-0.15</v>
      </c>
      <c r="L1459" s="6" t="n">
        <v>-0</v>
      </c>
      <c r="M1459" s="6" t="s">
        <f>=I1459+J1459+K1459+L1459</f>
      </c>
      <c r="N1459" s="16"/>
      <c r="O1459" s="16" t="s">
        <v>508</v>
      </c>
    </row>
    <row collapsed="false" customFormat="false" customHeight="false" hidden="false" ht="12.1" outlineLevel="0" r="1460">
      <c r="A1460" s="33" t="n">
        <v>46255.816365741</v>
      </c>
      <c r="B1460" s="34" t="s">
        <v>425</v>
      </c>
      <c r="C1460" s="34" t="s">
        <v>570</v>
      </c>
      <c r="D1460" s="34" t="s">
        <v>425</v>
      </c>
      <c r="E1460" s="34" t="s">
        <v>425</v>
      </c>
      <c r="F1460" s="34" t="s">
        <v>20</v>
      </c>
      <c r="G1460" s="35" t="n">
        <v>1</v>
      </c>
      <c r="H1460" s="36" t="n">
        <v>-0.06</v>
      </c>
      <c r="I1460" s="36" t="n">
        <v>-0.06</v>
      </c>
      <c r="J1460" s="36" t="n">
        <v>0</v>
      </c>
      <c r="K1460" s="36" t="n">
        <v>-0</v>
      </c>
      <c r="L1460" s="36" t="n">
        <v>-0</v>
      </c>
      <c r="M1460" s="6" t="s">
        <f>=I1460+J1460+K1460+L1460</f>
      </c>
      <c r="N1460" s="34"/>
      <c r="O1460" s="34" t="s">
        <v>508</v>
      </c>
    </row>
    <row collapsed="false" customFormat="false" customHeight="false" hidden="false" ht="12.1" outlineLevel="0" r="1461">
      <c r="A1461" s="21" t="n">
        <v>46259.767800926</v>
      </c>
      <c r="B1461" s="22" t="s">
        <v>363</v>
      </c>
      <c r="C1461" s="22" t="s">
        <v>165</v>
      </c>
      <c r="D1461" s="22" t="s">
        <v>363</v>
      </c>
      <c r="E1461" s="22" t="s">
        <v>363</v>
      </c>
      <c r="F1461" s="22" t="s">
        <v>20</v>
      </c>
      <c r="G1461" s="23" t="n">
        <v>1</v>
      </c>
      <c r="H1461" s="24" t="n">
        <v>400</v>
      </c>
      <c r="I1461" s="24" t="n">
        <v>400</v>
      </c>
      <c r="J1461" s="24" t="n">
        <v>0</v>
      </c>
      <c r="K1461" s="24" t="n">
        <v>-0</v>
      </c>
      <c r="L1461" s="24" t="n">
        <v>-0</v>
      </c>
      <c r="M1461" s="6" t="s">
        <f>=I1461+J1461+K1461+L1461</f>
      </c>
      <c r="N1461" s="22"/>
      <c r="O1461" s="22" t="s">
        <v>471</v>
      </c>
    </row>
    <row collapsed="false" customFormat="false" customHeight="false" hidden="false" ht="12.1" outlineLevel="0" r="1462">
      <c r="A1462" s="21" t="n">
        <v>46259.768020833</v>
      </c>
      <c r="B1462" s="22" t="s">
        <v>363</v>
      </c>
      <c r="C1462" s="22" t="s">
        <v>165</v>
      </c>
      <c r="D1462" s="22" t="s">
        <v>363</v>
      </c>
      <c r="E1462" s="22" t="s">
        <v>363</v>
      </c>
      <c r="F1462" s="22" t="s">
        <v>20</v>
      </c>
      <c r="G1462" s="23" t="n">
        <v>1</v>
      </c>
      <c r="H1462" s="24" t="n">
        <v>300</v>
      </c>
      <c r="I1462" s="24" t="n">
        <v>300</v>
      </c>
      <c r="J1462" s="24" t="n">
        <v>0</v>
      </c>
      <c r="K1462" s="24" t="n">
        <v>-0</v>
      </c>
      <c r="L1462" s="24" t="n">
        <v>-0</v>
      </c>
      <c r="M1462" s="6" t="s">
        <f>=I1462+J1462+K1462+L1462</f>
      </c>
      <c r="N1462" s="22"/>
      <c r="O1462" s="22" t="s">
        <v>508</v>
      </c>
    </row>
    <row collapsed="false" customFormat="false" customHeight="false" hidden="false" ht="12.1" outlineLevel="0" r="1463">
      <c r="A1463" s="20" t="n">
        <v>46259.768796296</v>
      </c>
      <c r="B1463" s="16" t="s">
        <v>27</v>
      </c>
      <c r="C1463" s="16" t="s">
        <v>431</v>
      </c>
      <c r="D1463" s="16" t="s">
        <v>240</v>
      </c>
      <c r="E1463" s="16" t="s">
        <v>18</v>
      </c>
      <c r="F1463" s="16" t="s">
        <v>20</v>
      </c>
      <c r="G1463" s="7" t="n">
        <v>6</v>
      </c>
      <c r="H1463" s="6" t="n">
        <v>76.68</v>
      </c>
      <c r="I1463" s="6" t="n">
        <v>-460.08</v>
      </c>
      <c r="J1463" s="6" t="n">
        <v>-0</v>
      </c>
      <c r="K1463" s="6" t="n">
        <v>-0.23</v>
      </c>
      <c r="L1463" s="6" t="n">
        <v>-0</v>
      </c>
      <c r="M1463" s="6" t="s">
        <f>=I1463+J1463+K1463+L1463</f>
      </c>
      <c r="N1463" s="16"/>
      <c r="O1463" s="16" t="s">
        <v>508</v>
      </c>
    </row>
    <row collapsed="false" customFormat="false" customHeight="false" hidden="false" ht="12.1" outlineLevel="0" r="1464">
      <c r="A1464" s="21" t="n">
        <v>46259.769872685</v>
      </c>
      <c r="B1464" s="22" t="s">
        <v>363</v>
      </c>
      <c r="C1464" s="22" t="s">
        <v>165</v>
      </c>
      <c r="D1464" s="22" t="s">
        <v>363</v>
      </c>
      <c r="E1464" s="22" t="s">
        <v>363</v>
      </c>
      <c r="F1464" s="22" t="s">
        <v>20</v>
      </c>
      <c r="G1464" s="23" t="n">
        <v>1</v>
      </c>
      <c r="H1464" s="24" t="n">
        <v>142.39</v>
      </c>
      <c r="I1464" s="24" t="n">
        <v>142.39</v>
      </c>
      <c r="J1464" s="24" t="n">
        <v>0</v>
      </c>
      <c r="K1464" s="24" t="n">
        <v>-0</v>
      </c>
      <c r="L1464" s="24" t="n">
        <v>-0</v>
      </c>
      <c r="M1464" s="6" t="s">
        <f>=I1464+J1464+K1464+L1464</f>
      </c>
      <c r="N1464" s="22"/>
      <c r="O1464" s="22" t="s">
        <v>508</v>
      </c>
    </row>
    <row collapsed="false" customFormat="false" customHeight="false" hidden="false" ht="12.1" outlineLevel="0" r="1465">
      <c r="A1465" s="21" t="n">
        <v>46259.932893519</v>
      </c>
      <c r="B1465" s="22" t="s">
        <v>363</v>
      </c>
      <c r="C1465" s="22" t="s">
        <v>144</v>
      </c>
      <c r="D1465" s="22" t="s">
        <v>363</v>
      </c>
      <c r="E1465" s="22" t="s">
        <v>363</v>
      </c>
      <c r="F1465" s="22" t="s">
        <v>20</v>
      </c>
      <c r="G1465" s="23" t="n">
        <v>1</v>
      </c>
      <c r="H1465" s="24" t="n">
        <v>1</v>
      </c>
      <c r="I1465" s="24" t="n">
        <v>18.02</v>
      </c>
      <c r="J1465" s="24" t="n">
        <v>0</v>
      </c>
      <c r="K1465" s="24" t="n">
        <v>-0</v>
      </c>
      <c r="L1465" s="24" t="n">
        <v>-0</v>
      </c>
      <c r="M1465" s="6" t="s">
        <f>=I1465+J1465+K1465+L1465</f>
      </c>
      <c r="N1465" s="22"/>
      <c r="O1465" s="22" t="s">
        <v>424</v>
      </c>
    </row>
    <row collapsed="false" customFormat="false" customHeight="false" hidden="false" ht="12.1" outlineLevel="0" r="1466">
      <c r="A1466" s="20" t="n">
        <v>46259.933032407</v>
      </c>
      <c r="B1466" s="16" t="s">
        <v>65</v>
      </c>
      <c r="C1466" s="16" t="s">
        <v>483</v>
      </c>
      <c r="D1466" s="16" t="s">
        <v>240</v>
      </c>
      <c r="E1466" s="16" t="s">
        <v>62</v>
      </c>
      <c r="F1466" s="16" t="s">
        <v>20</v>
      </c>
      <c r="G1466" s="7" t="n">
        <v>3</v>
      </c>
      <c r="H1466" s="6" t="n">
        <v>5.27</v>
      </c>
      <c r="I1466" s="6" t="n">
        <v>-15.81</v>
      </c>
      <c r="J1466" s="6" t="n">
        <v>-0</v>
      </c>
      <c r="K1466" s="6" t="n">
        <v>-0</v>
      </c>
      <c r="L1466" s="6" t="n">
        <v>-0</v>
      </c>
      <c r="M1466" s="6" t="s">
        <f>=I1466+J1466+K1466+L1466</f>
      </c>
      <c r="N1466" s="16"/>
      <c r="O1466" s="16" t="s">
        <v>424</v>
      </c>
    </row>
    <row collapsed="false" customFormat="false" customHeight="false" hidden="false" ht="12.1" outlineLevel="0" r="1467">
      <c r="A1467" s="20" t="n">
        <v>46259.933171296</v>
      </c>
      <c r="B1467" s="16" t="s">
        <v>65</v>
      </c>
      <c r="C1467" s="16" t="s">
        <v>483</v>
      </c>
      <c r="D1467" s="16" t="s">
        <v>240</v>
      </c>
      <c r="E1467" s="16" t="s">
        <v>62</v>
      </c>
      <c r="F1467" s="16" t="s">
        <v>20</v>
      </c>
      <c r="G1467" s="7" t="n">
        <v>1</v>
      </c>
      <c r="H1467" s="6" t="n">
        <v>5.27</v>
      </c>
      <c r="I1467" s="6" t="n">
        <v>-5.27</v>
      </c>
      <c r="J1467" s="6" t="n">
        <v>-0</v>
      </c>
      <c r="K1467" s="6" t="n">
        <v>-0</v>
      </c>
      <c r="L1467" s="6" t="n">
        <v>-0</v>
      </c>
      <c r="M1467" s="6" t="s">
        <f>=I1467+J1467+K1467+L1467</f>
      </c>
      <c r="N1467" s="16"/>
      <c r="O1467" s="16" t="s">
        <v>424</v>
      </c>
    </row>
    <row collapsed="false" customFormat="false" customHeight="false" hidden="false" ht="12.1" outlineLevel="0" r="1468">
      <c r="A1468" s="20" t="n">
        <v>46260.450787037</v>
      </c>
      <c r="B1468" s="16" t="s">
        <v>69</v>
      </c>
      <c r="C1468" s="16" t="s">
        <v>472</v>
      </c>
      <c r="D1468" s="16" t="s">
        <v>240</v>
      </c>
      <c r="E1468" s="16" t="s">
        <v>62</v>
      </c>
      <c r="F1468" s="16" t="s">
        <v>20</v>
      </c>
      <c r="G1468" s="7" t="n">
        <v>315</v>
      </c>
      <c r="H1468" s="6" t="n">
        <v>1.2568</v>
      </c>
      <c r="I1468" s="6" t="n">
        <v>-395.89</v>
      </c>
      <c r="J1468" s="6" t="n">
        <v>-0</v>
      </c>
      <c r="K1468" s="6" t="n">
        <v>-0</v>
      </c>
      <c r="L1468" s="6" t="n">
        <v>-0</v>
      </c>
      <c r="M1468" s="6" t="s">
        <f>=I1468+J1468+K1468+L1468</f>
      </c>
      <c r="N1468" s="16"/>
      <c r="O1468" s="16" t="s">
        <v>471</v>
      </c>
    </row>
    <row collapsed="false" customFormat="false" customHeight="false" hidden="false" ht="12.1" outlineLevel="0" r="1469">
      <c r="A1469" s="20" t="n">
        <v>46260.526388889</v>
      </c>
      <c r="B1469" s="16" t="s">
        <v>69</v>
      </c>
      <c r="C1469" s="16" t="s">
        <v>472</v>
      </c>
      <c r="D1469" s="16" t="s">
        <v>240</v>
      </c>
      <c r="E1469" s="16" t="s">
        <v>62</v>
      </c>
      <c r="F1469" s="16" t="s">
        <v>20</v>
      </c>
      <c r="G1469" s="7" t="n">
        <v>3</v>
      </c>
      <c r="H1469" s="6" t="n">
        <v>1.2566</v>
      </c>
      <c r="I1469" s="6" t="n">
        <v>-3.77</v>
      </c>
      <c r="J1469" s="6" t="n">
        <v>-0</v>
      </c>
      <c r="K1469" s="6" t="n">
        <v>-0</v>
      </c>
      <c r="L1469" s="6" t="n">
        <v>-0</v>
      </c>
      <c r="M1469" s="6" t="s">
        <f>=I1469+J1469+K1469+L1469</f>
      </c>
      <c r="N1469" s="16"/>
      <c r="O1469" s="16" t="s">
        <v>471</v>
      </c>
    </row>
    <row collapsed="false" customFormat="false" customHeight="false" hidden="false" ht="12.1" outlineLevel="0" r="1470">
      <c r="A1470" s="33" t="n">
        <v>46260.819594907</v>
      </c>
      <c r="B1470" s="34" t="s">
        <v>425</v>
      </c>
      <c r="C1470" s="34" t="s">
        <v>571</v>
      </c>
      <c r="D1470" s="34" t="s">
        <v>425</v>
      </c>
      <c r="E1470" s="34" t="s">
        <v>425</v>
      </c>
      <c r="F1470" s="34" t="s">
        <v>20</v>
      </c>
      <c r="G1470" s="35" t="n">
        <v>1</v>
      </c>
      <c r="H1470" s="36" t="n">
        <v>-0.09</v>
      </c>
      <c r="I1470" s="36" t="n">
        <v>-0.09</v>
      </c>
      <c r="J1470" s="36" t="n">
        <v>0</v>
      </c>
      <c r="K1470" s="36" t="n">
        <v>-0</v>
      </c>
      <c r="L1470" s="36" t="n">
        <v>-0</v>
      </c>
      <c r="M1470" s="6" t="s">
        <f>=I1470+J1470+K1470+L1470</f>
      </c>
      <c r="N1470" s="34"/>
      <c r="O1470" s="34" t="s">
        <v>508</v>
      </c>
    </row>
    <row collapsed="false" customFormat="false" customHeight="false" hidden="false" ht="12.1" outlineLevel="0" r="1471">
      <c r="A1471" s="29" t="n">
        <v>46265.427719907</v>
      </c>
      <c r="B1471" s="30" t="s">
        <v>263</v>
      </c>
      <c r="C1471" s="30" t="s">
        <v>393</v>
      </c>
      <c r="D1471" s="30" t="s">
        <v>241</v>
      </c>
      <c r="E1471" s="30" t="s">
        <v>62</v>
      </c>
      <c r="F1471" s="30" t="s">
        <v>20</v>
      </c>
      <c r="G1471" s="31" t="n">
        <v>-405</v>
      </c>
      <c r="H1471" s="32" t="n">
        <v>2.074</v>
      </c>
      <c r="I1471" s="32" t="n">
        <v>839.97</v>
      </c>
      <c r="J1471" s="32" t="n">
        <v>0</v>
      </c>
      <c r="K1471" s="32" t="n">
        <v>-0</v>
      </c>
      <c r="L1471" s="32" t="n">
        <v>-0</v>
      </c>
      <c r="M1471" s="6" t="s">
        <f>=I1471+J1471+K1471+L1471</f>
      </c>
      <c r="N1471" s="30"/>
      <c r="O1471" s="30" t="s">
        <v>364</v>
      </c>
    </row>
    <row collapsed="false" customFormat="false" customHeight="false" hidden="false" ht="12.1" outlineLevel="0" r="1472">
      <c r="A1472" s="29" t="n">
        <v>46265.428657407</v>
      </c>
      <c r="B1472" s="30" t="s">
        <v>263</v>
      </c>
      <c r="C1472" s="30" t="s">
        <v>393</v>
      </c>
      <c r="D1472" s="30" t="s">
        <v>241</v>
      </c>
      <c r="E1472" s="30" t="s">
        <v>62</v>
      </c>
      <c r="F1472" s="30" t="s">
        <v>20</v>
      </c>
      <c r="G1472" s="31" t="n">
        <v>-7</v>
      </c>
      <c r="H1472" s="32" t="n">
        <v>2.074</v>
      </c>
      <c r="I1472" s="32" t="n">
        <v>14.52</v>
      </c>
      <c r="J1472" s="32" t="n">
        <v>0</v>
      </c>
      <c r="K1472" s="32" t="n">
        <v>-0</v>
      </c>
      <c r="L1472" s="32" t="n">
        <v>-0</v>
      </c>
      <c r="M1472" s="6" t="s">
        <f>=I1472+J1472+K1472+L1472</f>
      </c>
      <c r="N1472" s="30"/>
      <c r="O1472" s="30" t="s">
        <v>364</v>
      </c>
    </row>
    <row collapsed="false" customFormat="false" customHeight="false" hidden="false" ht="12.1" outlineLevel="0" r="1473">
      <c r="A1473" s="20" t="n">
        <v>46265.42931713</v>
      </c>
      <c r="B1473" s="16" t="s">
        <v>98</v>
      </c>
      <c r="C1473" s="16" t="s">
        <v>522</v>
      </c>
      <c r="D1473" s="16" t="s">
        <v>240</v>
      </c>
      <c r="E1473" s="16" t="s">
        <v>82</v>
      </c>
      <c r="F1473" s="16" t="s">
        <v>20</v>
      </c>
      <c r="G1473" s="7" t="n">
        <v>1</v>
      </c>
      <c r="H1473" s="6" t="n">
        <v>82.074</v>
      </c>
      <c r="I1473" s="6" t="n">
        <v>-820.74</v>
      </c>
      <c r="J1473" s="6" t="n">
        <v>-32.55</v>
      </c>
      <c r="K1473" s="6" t="n">
        <v>-2.12</v>
      </c>
      <c r="L1473" s="6" t="n">
        <v>-0</v>
      </c>
      <c r="M1473" s="6" t="s">
        <f>=I1473+J1473+K1473+L1473</f>
      </c>
      <c r="N1473" s="16"/>
      <c r="O1473" s="16" t="s">
        <v>364</v>
      </c>
    </row>
    <row collapsed="false" customFormat="false" customHeight="false" hidden="false" ht="12.1" outlineLevel="0" r="1474">
      <c r="A1474" s="21" t="n">
        <v>46268.710775463</v>
      </c>
      <c r="B1474" s="22" t="s">
        <v>363</v>
      </c>
      <c r="C1474" s="22" t="s">
        <v>165</v>
      </c>
      <c r="D1474" s="22" t="s">
        <v>363</v>
      </c>
      <c r="E1474" s="22" t="s">
        <v>363</v>
      </c>
      <c r="F1474" s="22" t="s">
        <v>20</v>
      </c>
      <c r="G1474" s="23" t="n">
        <v>1</v>
      </c>
      <c r="H1474" s="24" t="n">
        <v>100</v>
      </c>
      <c r="I1474" s="24" t="n">
        <v>100</v>
      </c>
      <c r="J1474" s="24" t="n">
        <v>0</v>
      </c>
      <c r="K1474" s="24" t="n">
        <v>-0</v>
      </c>
      <c r="L1474" s="24" t="n">
        <v>-0</v>
      </c>
      <c r="M1474" s="6" t="s">
        <f>=I1474+J1474+K1474+L1474</f>
      </c>
      <c r="N1474" s="22"/>
      <c r="O1474" s="22" t="s">
        <v>471</v>
      </c>
    </row>
    <row collapsed="false" customFormat="false" customHeight="false" hidden="false" ht="12.1" outlineLevel="0" r="1475">
      <c r="A1475" s="21" t="n">
        <v>46268.712835648</v>
      </c>
      <c r="B1475" s="22" t="s">
        <v>363</v>
      </c>
      <c r="C1475" s="22" t="s">
        <v>165</v>
      </c>
      <c r="D1475" s="22" t="s">
        <v>363</v>
      </c>
      <c r="E1475" s="22" t="s">
        <v>363</v>
      </c>
      <c r="F1475" s="22" t="s">
        <v>20</v>
      </c>
      <c r="G1475" s="23" t="n">
        <v>1</v>
      </c>
      <c r="H1475" s="24" t="n">
        <v>100.09</v>
      </c>
      <c r="I1475" s="24" t="n">
        <v>100.09</v>
      </c>
      <c r="J1475" s="24" t="n">
        <v>0</v>
      </c>
      <c r="K1475" s="24" t="n">
        <v>-0</v>
      </c>
      <c r="L1475" s="24" t="n">
        <v>-0</v>
      </c>
      <c r="M1475" s="6" t="s">
        <f>=I1475+J1475+K1475+L1475</f>
      </c>
      <c r="N1475" s="22"/>
      <c r="O1475" s="22" t="s">
        <v>471</v>
      </c>
    </row>
    <row collapsed="false" customFormat="false" customHeight="false" hidden="false" ht="12.1" outlineLevel="0" r="1476">
      <c r="A1476" s="20" t="n">
        <v>46268.768055556</v>
      </c>
      <c r="B1476" s="16" t="s">
        <v>69</v>
      </c>
      <c r="C1476" s="16" t="s">
        <v>472</v>
      </c>
      <c r="D1476" s="16" t="s">
        <v>240</v>
      </c>
      <c r="E1476" s="16" t="s">
        <v>62</v>
      </c>
      <c r="F1476" s="16" t="s">
        <v>20</v>
      </c>
      <c r="G1476" s="7" t="n">
        <v>157</v>
      </c>
      <c r="H1476" s="6" t="n">
        <v>1.2606</v>
      </c>
      <c r="I1476" s="6" t="n">
        <v>-197.91</v>
      </c>
      <c r="J1476" s="6" t="n">
        <v>-0</v>
      </c>
      <c r="K1476" s="6" t="n">
        <v>-0</v>
      </c>
      <c r="L1476" s="6" t="n">
        <v>-0</v>
      </c>
      <c r="M1476" s="6" t="s">
        <f>=I1476+J1476+K1476+L1476</f>
      </c>
      <c r="N1476" s="16"/>
      <c r="O1476" s="16" t="s">
        <v>471</v>
      </c>
    </row>
    <row collapsed="false" customFormat="false" customHeight="false" hidden="false" ht="12.1" outlineLevel="0" r="1477">
      <c r="A1477" s="21" t="n">
        <v>46269.047013889</v>
      </c>
      <c r="B1477" s="22" t="s">
        <v>551</v>
      </c>
      <c r="C1477" s="22" t="s">
        <v>572</v>
      </c>
      <c r="D1477" s="22" t="s">
        <v>377</v>
      </c>
      <c r="E1477" s="22" t="s">
        <v>377</v>
      </c>
      <c r="F1477" s="22" t="s">
        <v>20</v>
      </c>
      <c r="G1477" s="23" t="n">
        <v>1</v>
      </c>
      <c r="H1477" s="24" t="n">
        <v>1</v>
      </c>
      <c r="I1477" s="24" t="n">
        <v>-0</v>
      </c>
      <c r="J1477" s="24" t="n">
        <v>0</v>
      </c>
      <c r="K1477" s="24" t="n">
        <v>-0</v>
      </c>
      <c r="L1477" s="24" t="n">
        <v>-0</v>
      </c>
      <c r="M1477" s="6" t="s">
        <f>=I1477+J1477+K1477+L1477</f>
      </c>
      <c r="N1477" s="22"/>
      <c r="O1477" s="22" t="s">
        <v>508</v>
      </c>
    </row>
    <row collapsed="false" customFormat="false" customHeight="false" hidden="false" ht="12.1" outlineLevel="0" r="1478">
      <c r="A1478" s="21" t="n">
        <v>46269.369803241</v>
      </c>
      <c r="B1478" s="22" t="s">
        <v>363</v>
      </c>
      <c r="C1478" s="22" t="s">
        <v>165</v>
      </c>
      <c r="D1478" s="22" t="s">
        <v>363</v>
      </c>
      <c r="E1478" s="22" t="s">
        <v>363</v>
      </c>
      <c r="F1478" s="22" t="s">
        <v>20</v>
      </c>
      <c r="G1478" s="23" t="n">
        <v>1</v>
      </c>
      <c r="H1478" s="24" t="n">
        <v>1000</v>
      </c>
      <c r="I1478" s="24" t="n">
        <v>1000</v>
      </c>
      <c r="J1478" s="24" t="n">
        <v>0</v>
      </c>
      <c r="K1478" s="24" t="n">
        <v>-0</v>
      </c>
      <c r="L1478" s="24" t="n">
        <v>-0</v>
      </c>
      <c r="M1478" s="6" t="s">
        <f>=I1478+J1478+K1478+L1478</f>
      </c>
      <c r="N1478" s="22"/>
      <c r="O1478" s="22" t="s">
        <v>508</v>
      </c>
    </row>
    <row collapsed="false" customFormat="false" customHeight="false" hidden="false" ht="12.1" outlineLevel="0" r="1479">
      <c r="A1479" s="20" t="n">
        <v>46269.44087963</v>
      </c>
      <c r="B1479" s="16" t="s">
        <v>69</v>
      </c>
      <c r="C1479" s="16" t="s">
        <v>472</v>
      </c>
      <c r="D1479" s="16" t="s">
        <v>240</v>
      </c>
      <c r="E1479" s="16" t="s">
        <v>62</v>
      </c>
      <c r="F1479" s="16" t="s">
        <v>20</v>
      </c>
      <c r="G1479" s="7" t="n">
        <v>2</v>
      </c>
      <c r="H1479" s="6" t="n">
        <v>1.2615</v>
      </c>
      <c r="I1479" s="6" t="n">
        <v>-2.52</v>
      </c>
      <c r="J1479" s="6" t="n">
        <v>-0</v>
      </c>
      <c r="K1479" s="6" t="n">
        <v>-0</v>
      </c>
      <c r="L1479" s="6" t="n">
        <v>-0</v>
      </c>
      <c r="M1479" s="6" t="s">
        <f>=I1479+J1479+K1479+L1479</f>
      </c>
      <c r="N1479" s="16"/>
      <c r="O1479" s="16" t="s">
        <v>471</v>
      </c>
    </row>
    <row collapsed="false" customFormat="false" customHeight="false" hidden="false" ht="12.1" outlineLevel="0" r="1480">
      <c r="A1480" s="20" t="n">
        <v>46269.454189815</v>
      </c>
      <c r="B1480" s="16" t="s">
        <v>27</v>
      </c>
      <c r="C1480" s="16" t="s">
        <v>431</v>
      </c>
      <c r="D1480" s="16" t="s">
        <v>240</v>
      </c>
      <c r="E1480" s="16" t="s">
        <v>18</v>
      </c>
      <c r="F1480" s="16" t="s">
        <v>20</v>
      </c>
      <c r="G1480" s="7" t="n">
        <v>12</v>
      </c>
      <c r="H1480" s="6" t="n">
        <v>69.98</v>
      </c>
      <c r="I1480" s="6" t="n">
        <v>-839.76</v>
      </c>
      <c r="J1480" s="6" t="n">
        <v>-0</v>
      </c>
      <c r="K1480" s="6" t="n">
        <v>-0.41</v>
      </c>
      <c r="L1480" s="6" t="n">
        <v>-0</v>
      </c>
      <c r="M1480" s="6" t="s">
        <f>=I1480+J1480+K1480+L1480</f>
      </c>
      <c r="N1480" s="16"/>
      <c r="O1480" s="16" t="s">
        <v>508</v>
      </c>
    </row>
    <row collapsed="false" customFormat="false" customHeight="false" hidden="false" ht="12.1" outlineLevel="0" r="1481">
      <c r="A1481" s="21" t="n">
        <v>46269.458043981</v>
      </c>
      <c r="B1481" s="22" t="s">
        <v>363</v>
      </c>
      <c r="C1481" s="22" t="s">
        <v>165</v>
      </c>
      <c r="D1481" s="22" t="s">
        <v>363</v>
      </c>
      <c r="E1481" s="22" t="s">
        <v>363</v>
      </c>
      <c r="F1481" s="22" t="s">
        <v>20</v>
      </c>
      <c r="G1481" s="23" t="n">
        <v>1</v>
      </c>
      <c r="H1481" s="24" t="n">
        <v>900</v>
      </c>
      <c r="I1481" s="24" t="n">
        <v>900</v>
      </c>
      <c r="J1481" s="24" t="n">
        <v>0</v>
      </c>
      <c r="K1481" s="24" t="n">
        <v>-0</v>
      </c>
      <c r="L1481" s="24" t="n">
        <v>-0</v>
      </c>
      <c r="M1481" s="6" t="s">
        <f>=I1481+J1481+K1481+L1481</f>
      </c>
      <c r="N1481" s="22"/>
      <c r="O1481" s="22" t="s">
        <v>508</v>
      </c>
    </row>
    <row collapsed="false" customFormat="false" customHeight="false" hidden="false" ht="12.1" outlineLevel="0" r="1482">
      <c r="A1482" s="20" t="n">
        <v>46269.458796296</v>
      </c>
      <c r="B1482" s="16" t="s">
        <v>27</v>
      </c>
      <c r="C1482" s="16" t="s">
        <v>431</v>
      </c>
      <c r="D1482" s="16" t="s">
        <v>240</v>
      </c>
      <c r="E1482" s="16" t="s">
        <v>18</v>
      </c>
      <c r="F1482" s="16" t="s">
        <v>20</v>
      </c>
      <c r="G1482" s="7" t="n">
        <v>13</v>
      </c>
      <c r="H1482" s="6" t="n">
        <v>70.18</v>
      </c>
      <c r="I1482" s="6" t="n">
        <v>-912.34</v>
      </c>
      <c r="J1482" s="6" t="n">
        <v>-0</v>
      </c>
      <c r="K1482" s="6" t="n">
        <v>-0.45</v>
      </c>
      <c r="L1482" s="6" t="n">
        <v>-0</v>
      </c>
      <c r="M1482" s="6" t="s">
        <f>=I1482+J1482+K1482+L1482</f>
      </c>
      <c r="N1482" s="16"/>
      <c r="O1482" s="16" t="s">
        <v>508</v>
      </c>
    </row>
    <row collapsed="false" customFormat="false" customHeight="false" hidden="false" ht="12.1" outlineLevel="0" r="1483">
      <c r="A1483" s="21" t="n">
        <v>46269.474895833</v>
      </c>
      <c r="B1483" s="22" t="s">
        <v>363</v>
      </c>
      <c r="C1483" s="22" t="s">
        <v>144</v>
      </c>
      <c r="D1483" s="22" t="s">
        <v>363</v>
      </c>
      <c r="E1483" s="22" t="s">
        <v>363</v>
      </c>
      <c r="F1483" s="22" t="s">
        <v>20</v>
      </c>
      <c r="G1483" s="23" t="n">
        <v>1</v>
      </c>
      <c r="H1483" s="24" t="n">
        <v>1</v>
      </c>
      <c r="I1483" s="24" t="n">
        <v>945.86</v>
      </c>
      <c r="J1483" s="24" t="n">
        <v>0</v>
      </c>
      <c r="K1483" s="24" t="n">
        <v>-0</v>
      </c>
      <c r="L1483" s="24" t="n">
        <v>-0</v>
      </c>
      <c r="M1483" s="6" t="s">
        <f>=I1483+J1483+K1483+L1483</f>
      </c>
      <c r="N1483" s="22"/>
      <c r="O1483" s="22" t="s">
        <v>424</v>
      </c>
    </row>
    <row collapsed="false" customFormat="false" customHeight="false" hidden="false" ht="12.1" outlineLevel="0" r="1484">
      <c r="A1484" s="20" t="n">
        <v>46269.476770833</v>
      </c>
      <c r="B1484" s="16" t="s">
        <v>47</v>
      </c>
      <c r="C1484" s="16" t="s">
        <v>410</v>
      </c>
      <c r="D1484" s="16" t="s">
        <v>240</v>
      </c>
      <c r="E1484" s="16" t="s">
        <v>18</v>
      </c>
      <c r="F1484" s="16" t="s">
        <v>20</v>
      </c>
      <c r="G1484" s="7" t="n">
        <v>3</v>
      </c>
      <c r="H1484" s="6" t="n">
        <v>263.56</v>
      </c>
      <c r="I1484" s="6" t="n">
        <v>-790.68</v>
      </c>
      <c r="J1484" s="6" t="n">
        <v>-0</v>
      </c>
      <c r="K1484" s="6" t="n">
        <v>-0</v>
      </c>
      <c r="L1484" s="6" t="n">
        <v>-0</v>
      </c>
      <c r="M1484" s="6" t="s">
        <f>=I1484+J1484+K1484+L1484</f>
      </c>
      <c r="N1484" s="16"/>
      <c r="O1484" s="16" t="s">
        <v>424</v>
      </c>
    </row>
    <row collapsed="false" customFormat="false" customHeight="false" hidden="false" ht="12.1" outlineLevel="0" r="1485">
      <c r="A1485" s="20" t="n">
        <v>46269.477511574</v>
      </c>
      <c r="B1485" s="16" t="s">
        <v>47</v>
      </c>
      <c r="C1485" s="16" t="s">
        <v>410</v>
      </c>
      <c r="D1485" s="16" t="s">
        <v>240</v>
      </c>
      <c r="E1485" s="16" t="s">
        <v>18</v>
      </c>
      <c r="F1485" s="16" t="s">
        <v>20</v>
      </c>
      <c r="G1485" s="7" t="n">
        <v>1</v>
      </c>
      <c r="H1485" s="6" t="n">
        <v>263.46</v>
      </c>
      <c r="I1485" s="6" t="n">
        <v>-263.46</v>
      </c>
      <c r="J1485" s="6" t="n">
        <v>-0</v>
      </c>
      <c r="K1485" s="6" t="n">
        <v>-0</v>
      </c>
      <c r="L1485" s="6" t="n">
        <v>-0</v>
      </c>
      <c r="M1485" s="6" t="s">
        <f>=I1485+J1485+K1485+L1485</f>
      </c>
      <c r="N1485" s="16"/>
      <c r="O1485" s="16" t="s">
        <v>424</v>
      </c>
    </row>
    <row collapsed="false" customFormat="false" customHeight="false" hidden="false" ht="12.1" outlineLevel="0" r="1486">
      <c r="A1486" s="21" t="n">
        <v>46269.477835648</v>
      </c>
      <c r="B1486" s="22" t="s">
        <v>363</v>
      </c>
      <c r="C1486" s="22" t="s">
        <v>144</v>
      </c>
      <c r="D1486" s="22" t="s">
        <v>363</v>
      </c>
      <c r="E1486" s="22" t="s">
        <v>363</v>
      </c>
      <c r="F1486" s="22" t="s">
        <v>20</v>
      </c>
      <c r="G1486" s="23" t="n">
        <v>1</v>
      </c>
      <c r="H1486" s="24" t="n">
        <v>1</v>
      </c>
      <c r="I1486" s="24" t="n">
        <v>108</v>
      </c>
      <c r="J1486" s="24" t="n">
        <v>0</v>
      </c>
      <c r="K1486" s="24" t="n">
        <v>-0</v>
      </c>
      <c r="L1486" s="24" t="n">
        <v>-0</v>
      </c>
      <c r="M1486" s="6" t="s">
        <f>=I1486+J1486+K1486+L1486</f>
      </c>
      <c r="N1486" s="22"/>
      <c r="O1486" s="22" t="s">
        <v>424</v>
      </c>
    </row>
    <row collapsed="false" customFormat="false" customHeight="false" hidden="false" ht="12.1" outlineLevel="0" r="1487">
      <c r="A1487" s="20" t="n">
        <v>46269.682523148</v>
      </c>
      <c r="B1487" s="16" t="s">
        <v>27</v>
      </c>
      <c r="C1487" s="16" t="s">
        <v>431</v>
      </c>
      <c r="D1487" s="16" t="s">
        <v>240</v>
      </c>
      <c r="E1487" s="16" t="s">
        <v>18</v>
      </c>
      <c r="F1487" s="16" t="s">
        <v>20</v>
      </c>
      <c r="G1487" s="7" t="n">
        <v>2</v>
      </c>
      <c r="H1487" s="6" t="n">
        <v>70.54</v>
      </c>
      <c r="I1487" s="6" t="n">
        <v>-141.08</v>
      </c>
      <c r="J1487" s="6" t="n">
        <v>-0</v>
      </c>
      <c r="K1487" s="6" t="n">
        <v>-0.07</v>
      </c>
      <c r="L1487" s="6" t="n">
        <v>-0</v>
      </c>
      <c r="M1487" s="6" t="s">
        <f>=I1487+J1487+K1487+L1487</f>
      </c>
      <c r="N1487" s="16"/>
      <c r="O1487" s="16" t="s">
        <v>508</v>
      </c>
    </row>
    <row collapsed="false" customFormat="false" customHeight="false" hidden="false" ht="12.1" outlineLevel="0" r="1488">
      <c r="A1488" s="33" t="n">
        <v>46272.8175</v>
      </c>
      <c r="B1488" s="34" t="s">
        <v>425</v>
      </c>
      <c r="C1488" s="34" t="s">
        <v>573</v>
      </c>
      <c r="D1488" s="34" t="s">
        <v>425</v>
      </c>
      <c r="E1488" s="34" t="s">
        <v>425</v>
      </c>
      <c r="F1488" s="34" t="s">
        <v>20</v>
      </c>
      <c r="G1488" s="35" t="n">
        <v>1</v>
      </c>
      <c r="H1488" s="36" t="n">
        <v>-0.38</v>
      </c>
      <c r="I1488" s="36" t="n">
        <v>-0.38</v>
      </c>
      <c r="J1488" s="36" t="n">
        <v>0</v>
      </c>
      <c r="K1488" s="36" t="n">
        <v>-0</v>
      </c>
      <c r="L1488" s="36" t="n">
        <v>-0</v>
      </c>
      <c r="M1488" s="6" t="s">
        <f>=I1488+J1488+K1488+L1488</f>
      </c>
      <c r="N1488" s="34"/>
      <c r="O1488" s="34" t="s">
        <v>508</v>
      </c>
    </row>
    <row collapsed="false" customFormat="false" customHeight="false" hidden="false" ht="12.1" outlineLevel="0" r="1489">
      <c r="A1489" s="21" t="n">
        <v>46273.432847222</v>
      </c>
      <c r="B1489" s="22" t="s">
        <v>363</v>
      </c>
      <c r="C1489" s="22" t="s">
        <v>165</v>
      </c>
      <c r="D1489" s="22" t="s">
        <v>363</v>
      </c>
      <c r="E1489" s="22" t="s">
        <v>363</v>
      </c>
      <c r="F1489" s="22" t="s">
        <v>20</v>
      </c>
      <c r="G1489" s="23" t="n">
        <v>1</v>
      </c>
      <c r="H1489" s="24" t="n">
        <v>300</v>
      </c>
      <c r="I1489" s="24" t="n">
        <v>300</v>
      </c>
      <c r="J1489" s="24" t="n">
        <v>0</v>
      </c>
      <c r="K1489" s="24" t="n">
        <v>-0</v>
      </c>
      <c r="L1489" s="24" t="n">
        <v>-0</v>
      </c>
      <c r="M1489" s="6" t="s">
        <f>=I1489+J1489+K1489+L1489</f>
      </c>
      <c r="N1489" s="22"/>
      <c r="O1489" s="22" t="s">
        <v>471</v>
      </c>
    </row>
    <row collapsed="false" customFormat="false" customHeight="false" hidden="false" ht="12.1" outlineLevel="0" r="1490">
      <c r="A1490" s="21" t="n">
        <v>46273.434212963</v>
      </c>
      <c r="B1490" s="22" t="s">
        <v>363</v>
      </c>
      <c r="C1490" s="22" t="s">
        <v>165</v>
      </c>
      <c r="D1490" s="22" t="s">
        <v>363</v>
      </c>
      <c r="E1490" s="22" t="s">
        <v>363</v>
      </c>
      <c r="F1490" s="22" t="s">
        <v>20</v>
      </c>
      <c r="G1490" s="23" t="n">
        <v>1</v>
      </c>
      <c r="H1490" s="24" t="n">
        <v>5699.78</v>
      </c>
      <c r="I1490" s="24" t="n">
        <v>5699.78</v>
      </c>
      <c r="J1490" s="24" t="n">
        <v>0</v>
      </c>
      <c r="K1490" s="24" t="n">
        <v>-0</v>
      </c>
      <c r="L1490" s="24" t="n">
        <v>-0</v>
      </c>
      <c r="M1490" s="6" t="s">
        <f>=I1490+J1490+K1490+L1490</f>
      </c>
      <c r="N1490" s="22"/>
      <c r="O1490" s="22" t="s">
        <v>508</v>
      </c>
    </row>
    <row collapsed="false" customFormat="false" customHeight="false" hidden="false" ht="12.1" outlineLevel="0" r="1491">
      <c r="A1491" s="20" t="n">
        <v>46273.436782407</v>
      </c>
      <c r="B1491" s="16" t="s">
        <v>35</v>
      </c>
      <c r="C1491" s="16" t="s">
        <v>429</v>
      </c>
      <c r="D1491" s="16" t="s">
        <v>240</v>
      </c>
      <c r="E1491" s="16" t="s">
        <v>18</v>
      </c>
      <c r="F1491" s="16" t="s">
        <v>20</v>
      </c>
      <c r="G1491" s="7" t="n">
        <v>3</v>
      </c>
      <c r="H1491" s="6" t="n">
        <v>1805</v>
      </c>
      <c r="I1491" s="6" t="n">
        <v>-5415</v>
      </c>
      <c r="J1491" s="6" t="n">
        <v>-0</v>
      </c>
      <c r="K1491" s="6" t="n">
        <v>-2.65</v>
      </c>
      <c r="L1491" s="6" t="n">
        <v>-0</v>
      </c>
      <c r="M1491" s="6" t="s">
        <f>=I1491+J1491+K1491+L1491</f>
      </c>
      <c r="N1491" s="16"/>
      <c r="O1491" s="16" t="s">
        <v>508</v>
      </c>
    </row>
    <row collapsed="false" customFormat="false" customHeight="false" hidden="false" ht="12.1" outlineLevel="0" r="1492">
      <c r="A1492" s="20" t="n">
        <v>46273.478043981</v>
      </c>
      <c r="B1492" s="16" t="s">
        <v>27</v>
      </c>
      <c r="C1492" s="16" t="s">
        <v>431</v>
      </c>
      <c r="D1492" s="16" t="s">
        <v>240</v>
      </c>
      <c r="E1492" s="16" t="s">
        <v>18</v>
      </c>
      <c r="F1492" s="16" t="s">
        <v>20</v>
      </c>
      <c r="G1492" s="7" t="n">
        <v>3</v>
      </c>
      <c r="H1492" s="6" t="n">
        <v>70.12</v>
      </c>
      <c r="I1492" s="6" t="n">
        <v>-210.36</v>
      </c>
      <c r="J1492" s="6" t="n">
        <v>-0</v>
      </c>
      <c r="K1492" s="6" t="n">
        <v>-0.1</v>
      </c>
      <c r="L1492" s="6" t="n">
        <v>-0</v>
      </c>
      <c r="M1492" s="6" t="s">
        <f>=I1492+J1492+K1492+L1492</f>
      </c>
      <c r="N1492" s="16"/>
      <c r="O1492" s="16" t="s">
        <v>508</v>
      </c>
    </row>
    <row collapsed="false" customFormat="false" customHeight="false" hidden="false" ht="12.1" outlineLevel="0" r="1493">
      <c r="A1493" s="20" t="n">
        <v>46273.531400463</v>
      </c>
      <c r="B1493" s="16" t="s">
        <v>69</v>
      </c>
      <c r="C1493" s="16" t="s">
        <v>472</v>
      </c>
      <c r="D1493" s="16" t="s">
        <v>240</v>
      </c>
      <c r="E1493" s="16" t="s">
        <v>62</v>
      </c>
      <c r="F1493" s="16" t="s">
        <v>20</v>
      </c>
      <c r="G1493" s="7" t="n">
        <v>235</v>
      </c>
      <c r="H1493" s="6" t="n">
        <v>1.2626</v>
      </c>
      <c r="I1493" s="6" t="n">
        <v>-296.71</v>
      </c>
      <c r="J1493" s="6" t="n">
        <v>-0</v>
      </c>
      <c r="K1493" s="6" t="n">
        <v>-0</v>
      </c>
      <c r="L1493" s="6" t="n">
        <v>-0</v>
      </c>
      <c r="M1493" s="6" t="s">
        <f>=I1493+J1493+K1493+L1493</f>
      </c>
      <c r="N1493" s="16"/>
      <c r="O1493" s="16" t="s">
        <v>471</v>
      </c>
    </row>
    <row collapsed="false" customFormat="false" customHeight="false" hidden="false" ht="12.1" outlineLevel="0" r="1494">
      <c r="A1494" s="20" t="n">
        <v>46273.610104167</v>
      </c>
      <c r="B1494" s="16" t="s">
        <v>69</v>
      </c>
      <c r="C1494" s="16" t="s">
        <v>472</v>
      </c>
      <c r="D1494" s="16" t="s">
        <v>240</v>
      </c>
      <c r="E1494" s="16" t="s">
        <v>62</v>
      </c>
      <c r="F1494" s="16" t="s">
        <v>20</v>
      </c>
      <c r="G1494" s="7" t="n">
        <v>2</v>
      </c>
      <c r="H1494" s="6" t="n">
        <v>1.2626</v>
      </c>
      <c r="I1494" s="6" t="n">
        <v>-2.53</v>
      </c>
      <c r="J1494" s="6" t="n">
        <v>-0</v>
      </c>
      <c r="K1494" s="6" t="n">
        <v>-0</v>
      </c>
      <c r="L1494" s="6" t="n">
        <v>-0</v>
      </c>
      <c r="M1494" s="6" t="s">
        <f>=I1494+J1494+K1494+L1494</f>
      </c>
      <c r="N1494" s="16"/>
      <c r="O1494" s="16" t="s">
        <v>471</v>
      </c>
    </row>
    <row collapsed="false" customFormat="false" customHeight="false" hidden="false" ht="12.1" outlineLevel="0" r="1495">
      <c r="A1495" s="33" t="n">
        <v>46274.815486111</v>
      </c>
      <c r="B1495" s="34" t="s">
        <v>425</v>
      </c>
      <c r="C1495" s="34" t="s">
        <v>574</v>
      </c>
      <c r="D1495" s="34" t="s">
        <v>425</v>
      </c>
      <c r="E1495" s="34" t="s">
        <v>425</v>
      </c>
      <c r="F1495" s="34" t="s">
        <v>20</v>
      </c>
      <c r="G1495" s="35" t="n">
        <v>1</v>
      </c>
      <c r="H1495" s="36" t="n">
        <v>-1.13</v>
      </c>
      <c r="I1495" s="36" t="n">
        <v>-1.13</v>
      </c>
      <c r="J1495" s="36" t="n">
        <v>0</v>
      </c>
      <c r="K1495" s="36" t="n">
        <v>-0</v>
      </c>
      <c r="L1495" s="36" t="n">
        <v>-0</v>
      </c>
      <c r="M1495" s="6" t="s">
        <f>=I1495+J1495+K1495+L1495</f>
      </c>
      <c r="N1495" s="34"/>
      <c r="O1495" s="34" t="s">
        <v>508</v>
      </c>
    </row>
    <row collapsed="false" customFormat="false" customHeight="false" hidden="false" ht="12.1" outlineLevel="0" r="1496">
      <c r="A1496" s="21" t="n">
        <v>46279</v>
      </c>
      <c r="B1496" s="22" t="s">
        <v>363</v>
      </c>
      <c r="C1496" s="22" t="s">
        <v>124</v>
      </c>
      <c r="D1496" s="22" t="s">
        <v>363</v>
      </c>
      <c r="E1496" s="22" t="s">
        <v>363</v>
      </c>
      <c r="F1496" s="22" t="s">
        <v>20</v>
      </c>
      <c r="G1496" s="23" t="n">
        <v>1</v>
      </c>
      <c r="H1496" s="24" t="n">
        <v>4514.06</v>
      </c>
      <c r="I1496" s="24" t="n">
        <v>4514.06</v>
      </c>
      <c r="J1496" s="24" t="n">
        <v>0</v>
      </c>
      <c r="K1496" s="24" t="n">
        <v>-0</v>
      </c>
      <c r="L1496" s="24" t="n">
        <v>-0</v>
      </c>
      <c r="M1496" s="6" t="s">
        <f>=I1496+J1496+K1496+L1496</f>
      </c>
      <c r="N1496" s="22"/>
      <c r="O1496" s="22" t="s">
        <v>467</v>
      </c>
    </row>
    <row collapsed="false" customFormat="false" customHeight="false" hidden="false" ht="12.1" outlineLevel="0" r="1497">
      <c r="A1497" s="21" t="n">
        <v>46279</v>
      </c>
      <c r="B1497" s="22" t="s">
        <v>363</v>
      </c>
      <c r="C1497" s="22" t="s">
        <v>124</v>
      </c>
      <c r="D1497" s="22" t="s">
        <v>363</v>
      </c>
      <c r="E1497" s="22" t="s">
        <v>363</v>
      </c>
      <c r="F1497" s="22" t="s">
        <v>20</v>
      </c>
      <c r="G1497" s="23" t="n">
        <v>1</v>
      </c>
      <c r="H1497" s="24" t="n">
        <v>576.28</v>
      </c>
      <c r="I1497" s="24" t="n">
        <v>576.28</v>
      </c>
      <c r="J1497" s="24" t="n">
        <v>0</v>
      </c>
      <c r="K1497" s="24" t="n">
        <v>-0</v>
      </c>
      <c r="L1497" s="24" t="n">
        <v>-0</v>
      </c>
      <c r="M1497" s="6" t="s">
        <f>=I1497+J1497+K1497+L1497</f>
      </c>
      <c r="N1497" s="22"/>
      <c r="O1497" s="22" t="s">
        <v>467</v>
      </c>
    </row>
    <row collapsed="false" customFormat="false" customHeight="false" hidden="false" ht="12.1" outlineLevel="0" r="1498">
      <c r="A1498" s="20" t="n">
        <v>46279.436099537</v>
      </c>
      <c r="B1498" s="16" t="s">
        <v>39</v>
      </c>
      <c r="C1498" s="16" t="s">
        <v>427</v>
      </c>
      <c r="D1498" s="16" t="s">
        <v>240</v>
      </c>
      <c r="E1498" s="16" t="s">
        <v>18</v>
      </c>
      <c r="F1498" s="16" t="s">
        <v>20</v>
      </c>
      <c r="G1498" s="7" t="n">
        <v>120</v>
      </c>
      <c r="H1498" s="6" t="n">
        <v>130.22</v>
      </c>
      <c r="I1498" s="6" t="n">
        <v>-15626.4</v>
      </c>
      <c r="J1498" s="6" t="n">
        <v>-0</v>
      </c>
      <c r="K1498" s="6" t="n">
        <v>-7.66</v>
      </c>
      <c r="L1498" s="6" t="n">
        <v>-0</v>
      </c>
      <c r="M1498" s="6" t="s">
        <f>=I1498+J1498+K1498+L1498</f>
      </c>
      <c r="N1498" s="16"/>
      <c r="O1498" s="16" t="s">
        <v>508</v>
      </c>
    </row>
    <row collapsed="false" customFormat="false" customHeight="false" hidden="false" ht="12.1" outlineLevel="0" r="1499">
      <c r="A1499" s="20" t="n">
        <v>46279.43818287</v>
      </c>
      <c r="B1499" s="16" t="s">
        <v>65</v>
      </c>
      <c r="C1499" s="16" t="s">
        <v>483</v>
      </c>
      <c r="D1499" s="16" t="s">
        <v>240</v>
      </c>
      <c r="E1499" s="16" t="s">
        <v>62</v>
      </c>
      <c r="F1499" s="16" t="s">
        <v>20</v>
      </c>
      <c r="G1499" s="7" t="n">
        <v>3893</v>
      </c>
      <c r="H1499" s="6" t="n">
        <v>5.78</v>
      </c>
      <c r="I1499" s="6" t="n">
        <v>-22501.54</v>
      </c>
      <c r="J1499" s="6" t="n">
        <v>-0</v>
      </c>
      <c r="K1499" s="6" t="n">
        <v>-0</v>
      </c>
      <c r="L1499" s="6" t="n">
        <v>-0</v>
      </c>
      <c r="M1499" s="6" t="s">
        <f>=I1499+J1499+K1499+L1499</f>
      </c>
      <c r="N1499" s="16"/>
      <c r="O1499" s="16" t="s">
        <v>424</v>
      </c>
    </row>
    <row collapsed="false" customFormat="false" customHeight="false" hidden="false" ht="12.1" outlineLevel="0" r="1500">
      <c r="A1500" s="21" t="n">
        <v>46279.44056713</v>
      </c>
      <c r="B1500" s="22" t="s">
        <v>363</v>
      </c>
      <c r="C1500" s="22" t="s">
        <v>144</v>
      </c>
      <c r="D1500" s="22" t="s">
        <v>363</v>
      </c>
      <c r="E1500" s="22" t="s">
        <v>363</v>
      </c>
      <c r="F1500" s="22" t="s">
        <v>20</v>
      </c>
      <c r="G1500" s="23" t="n">
        <v>1</v>
      </c>
      <c r="H1500" s="24" t="n">
        <v>1</v>
      </c>
      <c r="I1500" s="24" t="n">
        <v>22501.21</v>
      </c>
      <c r="J1500" s="24" t="n">
        <v>0</v>
      </c>
      <c r="K1500" s="24" t="n">
        <v>-0</v>
      </c>
      <c r="L1500" s="24" t="n">
        <v>-0</v>
      </c>
      <c r="M1500" s="6" t="s">
        <f>=I1500+J1500+K1500+L1500</f>
      </c>
      <c r="N1500" s="22"/>
      <c r="O1500" s="22" t="s">
        <v>424</v>
      </c>
    </row>
    <row collapsed="false" customFormat="false" customHeight="false" hidden="false" ht="12.1" outlineLevel="0" r="1501">
      <c r="A1501" s="20" t="n">
        <v>46279.441863426</v>
      </c>
      <c r="B1501" s="16" t="s">
        <v>17</v>
      </c>
      <c r="C1501" s="16" t="s">
        <v>366</v>
      </c>
      <c r="D1501" s="16" t="s">
        <v>240</v>
      </c>
      <c r="E1501" s="16" t="s">
        <v>18</v>
      </c>
      <c r="F1501" s="16" t="s">
        <v>20</v>
      </c>
      <c r="G1501" s="7" t="n">
        <v>16</v>
      </c>
      <c r="H1501" s="6" t="n">
        <v>286.1</v>
      </c>
      <c r="I1501" s="6" t="n">
        <v>-4577.6</v>
      </c>
      <c r="J1501" s="6" t="n">
        <v>-0</v>
      </c>
      <c r="K1501" s="6" t="n">
        <v>-2.75</v>
      </c>
      <c r="L1501" s="6" t="n">
        <v>-1.37</v>
      </c>
      <c r="M1501" s="6" t="s">
        <f>=I1501+J1501+K1501+L1501</f>
      </c>
      <c r="N1501" s="16"/>
      <c r="O1501" s="16" t="s">
        <v>467</v>
      </c>
    </row>
    <row collapsed="false" customFormat="false" customHeight="false" hidden="false" ht="12.1" outlineLevel="0" r="1502">
      <c r="A1502" s="21" t="n">
        <v>46279.444363426</v>
      </c>
      <c r="B1502" s="22" t="s">
        <v>363</v>
      </c>
      <c r="C1502" s="22" t="s">
        <v>165</v>
      </c>
      <c r="D1502" s="22" t="s">
        <v>363</v>
      </c>
      <c r="E1502" s="22" t="s">
        <v>363</v>
      </c>
      <c r="F1502" s="22" t="s">
        <v>20</v>
      </c>
      <c r="G1502" s="23" t="n">
        <v>1</v>
      </c>
      <c r="H1502" s="24" t="n">
        <v>28431.29</v>
      </c>
      <c r="I1502" s="24" t="n">
        <v>28431.29</v>
      </c>
      <c r="J1502" s="24" t="n">
        <v>0</v>
      </c>
      <c r="K1502" s="24" t="n">
        <v>-0</v>
      </c>
      <c r="L1502" s="24" t="n">
        <v>-0</v>
      </c>
      <c r="M1502" s="6" t="s">
        <f>=I1502+J1502+K1502+L1502</f>
      </c>
      <c r="N1502" s="22"/>
      <c r="O1502" s="22" t="s">
        <v>508</v>
      </c>
    </row>
    <row collapsed="false" customFormat="false" customHeight="false" hidden="false" ht="12.1" outlineLevel="0" r="1503">
      <c r="A1503" s="20" t="n">
        <v>46279.445393519</v>
      </c>
      <c r="B1503" s="16" t="s">
        <v>61</v>
      </c>
      <c r="C1503" s="16" t="s">
        <v>575</v>
      </c>
      <c r="D1503" s="16" t="s">
        <v>240</v>
      </c>
      <c r="E1503" s="16" t="s">
        <v>62</v>
      </c>
      <c r="F1503" s="16" t="s">
        <v>20</v>
      </c>
      <c r="G1503" s="7" t="n">
        <v>71</v>
      </c>
      <c r="H1503" s="6" t="n">
        <v>177.49</v>
      </c>
      <c r="I1503" s="6" t="n">
        <v>-12601.79</v>
      </c>
      <c r="J1503" s="6" t="n">
        <v>-0</v>
      </c>
      <c r="K1503" s="6" t="n">
        <v>-0</v>
      </c>
      <c r="L1503" s="6" t="n">
        <v>-0</v>
      </c>
      <c r="M1503" s="6" t="s">
        <f>=I1503+J1503+K1503+L1503</f>
      </c>
      <c r="N1503" s="16"/>
      <c r="O1503" s="16" t="s">
        <v>508</v>
      </c>
    </row>
    <row collapsed="false" customFormat="false" customHeight="false" hidden="false" ht="12.1" outlineLevel="0" r="1504">
      <c r="A1504" s="21" t="n">
        <v>46279.45900463</v>
      </c>
      <c r="B1504" s="22" t="s">
        <v>363</v>
      </c>
      <c r="C1504" s="22" t="s">
        <v>165</v>
      </c>
      <c r="D1504" s="22" t="s">
        <v>363</v>
      </c>
      <c r="E1504" s="22" t="s">
        <v>363</v>
      </c>
      <c r="F1504" s="22" t="s">
        <v>20</v>
      </c>
      <c r="G1504" s="23" t="n">
        <v>1</v>
      </c>
      <c r="H1504" s="24" t="n">
        <v>200</v>
      </c>
      <c r="I1504" s="24" t="n">
        <v>200</v>
      </c>
      <c r="J1504" s="24" t="n">
        <v>0</v>
      </c>
      <c r="K1504" s="24" t="n">
        <v>-0</v>
      </c>
      <c r="L1504" s="24" t="n">
        <v>-0</v>
      </c>
      <c r="M1504" s="6" t="s">
        <f>=I1504+J1504+K1504+L1504</f>
      </c>
      <c r="N1504" s="22"/>
      <c r="O1504" s="22" t="s">
        <v>471</v>
      </c>
    </row>
    <row collapsed="false" customFormat="false" customHeight="false" hidden="false" ht="12.1" outlineLevel="0" r="1505">
      <c r="A1505" s="20" t="n">
        <v>46279.516527778</v>
      </c>
      <c r="B1505" s="16" t="s">
        <v>69</v>
      </c>
      <c r="C1505" s="16" t="s">
        <v>472</v>
      </c>
      <c r="D1505" s="16" t="s">
        <v>240</v>
      </c>
      <c r="E1505" s="16" t="s">
        <v>62</v>
      </c>
      <c r="F1505" s="16" t="s">
        <v>20</v>
      </c>
      <c r="G1505" s="7" t="n">
        <v>157</v>
      </c>
      <c r="H1505" s="6" t="n">
        <v>1.2653</v>
      </c>
      <c r="I1505" s="6" t="n">
        <v>-198.65</v>
      </c>
      <c r="J1505" s="6" t="n">
        <v>-0</v>
      </c>
      <c r="K1505" s="6" t="n">
        <v>-0</v>
      </c>
      <c r="L1505" s="6" t="n">
        <v>-0</v>
      </c>
      <c r="M1505" s="6" t="s">
        <f>=I1505+J1505+K1505+L1505</f>
      </c>
      <c r="N1505" s="16"/>
      <c r="O1505" s="16" t="s">
        <v>471</v>
      </c>
    </row>
    <row collapsed="false" customFormat="false" customHeight="false" hidden="false" ht="12.1" outlineLevel="0" r="1506">
      <c r="A1506" s="20" t="n">
        <v>46279.600335648</v>
      </c>
      <c r="B1506" s="16" t="s">
        <v>69</v>
      </c>
      <c r="C1506" s="16" t="s">
        <v>472</v>
      </c>
      <c r="D1506" s="16" t="s">
        <v>240</v>
      </c>
      <c r="E1506" s="16" t="s">
        <v>62</v>
      </c>
      <c r="F1506" s="16" t="s">
        <v>20</v>
      </c>
      <c r="G1506" s="7" t="n">
        <v>1</v>
      </c>
      <c r="H1506" s="6" t="n">
        <v>1.2652</v>
      </c>
      <c r="I1506" s="6" t="n">
        <v>-1.27</v>
      </c>
      <c r="J1506" s="6" t="n">
        <v>-0</v>
      </c>
      <c r="K1506" s="6" t="n">
        <v>-0</v>
      </c>
      <c r="L1506" s="6" t="n">
        <v>-0</v>
      </c>
      <c r="M1506" s="6" t="s">
        <f>=I1506+J1506+K1506+L1506</f>
      </c>
      <c r="N1506" s="16"/>
      <c r="O1506" s="16" t="s">
        <v>471</v>
      </c>
    </row>
    <row collapsed="false" customFormat="false" customHeight="false" hidden="false" ht="12.1" outlineLevel="0" r="1507">
      <c r="A1507" s="21" t="n">
        <v>46279.859259259</v>
      </c>
      <c r="B1507" s="22" t="s">
        <v>363</v>
      </c>
      <c r="C1507" s="22" t="s">
        <v>165</v>
      </c>
      <c r="D1507" s="22" t="s">
        <v>363</v>
      </c>
      <c r="E1507" s="22" t="s">
        <v>363</v>
      </c>
      <c r="F1507" s="22" t="s">
        <v>20</v>
      </c>
      <c r="G1507" s="23" t="n">
        <v>1</v>
      </c>
      <c r="H1507" s="24" t="n">
        <v>994.02</v>
      </c>
      <c r="I1507" s="24" t="n">
        <v>994.02</v>
      </c>
      <c r="J1507" s="24" t="n">
        <v>0</v>
      </c>
      <c r="K1507" s="24" t="n">
        <v>-0</v>
      </c>
      <c r="L1507" s="24" t="n">
        <v>-0</v>
      </c>
      <c r="M1507" s="6" t="s">
        <f>=I1507+J1507+K1507+L1507</f>
      </c>
      <c r="N1507" s="22"/>
      <c r="O1507" s="22" t="s">
        <v>508</v>
      </c>
    </row>
    <row collapsed="false" customFormat="false" customHeight="false" hidden="false" ht="12.1" outlineLevel="0" r="1508">
      <c r="A1508" s="20" t="n">
        <v>46279.881053241</v>
      </c>
      <c r="B1508" s="16" t="s">
        <v>17</v>
      </c>
      <c r="C1508" s="16" t="s">
        <v>366</v>
      </c>
      <c r="D1508" s="16" t="s">
        <v>240</v>
      </c>
      <c r="E1508" s="16" t="s">
        <v>18</v>
      </c>
      <c r="F1508" s="16" t="s">
        <v>20</v>
      </c>
      <c r="G1508" s="7" t="n">
        <v>2</v>
      </c>
      <c r="H1508" s="6" t="n">
        <v>287.88</v>
      </c>
      <c r="I1508" s="6" t="n">
        <v>-575.76</v>
      </c>
      <c r="J1508" s="6" t="n">
        <v>-0</v>
      </c>
      <c r="K1508" s="6" t="n">
        <v>-0.34</v>
      </c>
      <c r="L1508" s="6" t="n">
        <v>-0.17</v>
      </c>
      <c r="M1508" s="6" t="s">
        <f>=I1508+J1508+K1508+L1508</f>
      </c>
      <c r="N1508" s="16"/>
      <c r="O1508" s="16" t="s">
        <v>467</v>
      </c>
    </row>
    <row collapsed="false" customFormat="false" customHeight="false" hidden="false" ht="12.1" outlineLevel="0" r="1509">
      <c r="A1509" s="21" t="n">
        <v>46280.413136574</v>
      </c>
      <c r="B1509" s="22" t="s">
        <v>363</v>
      </c>
      <c r="C1509" s="22" t="s">
        <v>165</v>
      </c>
      <c r="D1509" s="22" t="s">
        <v>363</v>
      </c>
      <c r="E1509" s="22" t="s">
        <v>363</v>
      </c>
      <c r="F1509" s="22" t="s">
        <v>20</v>
      </c>
      <c r="G1509" s="23" t="n">
        <v>1</v>
      </c>
      <c r="H1509" s="24" t="n">
        <v>28530.18</v>
      </c>
      <c r="I1509" s="24" t="n">
        <v>28530.18</v>
      </c>
      <c r="J1509" s="24" t="n">
        <v>0</v>
      </c>
      <c r="K1509" s="24" t="n">
        <v>-0</v>
      </c>
      <c r="L1509" s="24" t="n">
        <v>-0</v>
      </c>
      <c r="M1509" s="6" t="s">
        <f>=I1509+J1509+K1509+L1509</f>
      </c>
      <c r="N1509" s="22"/>
      <c r="O1509" s="22" t="s">
        <v>508</v>
      </c>
    </row>
    <row collapsed="false" customFormat="false" customHeight="false" hidden="false" ht="12.1" outlineLevel="0" r="1510">
      <c r="A1510" s="20" t="n">
        <v>46280.466643519</v>
      </c>
      <c r="B1510" s="16" t="s">
        <v>31</v>
      </c>
      <c r="C1510" s="16" t="s">
        <v>404</v>
      </c>
      <c r="D1510" s="16" t="s">
        <v>240</v>
      </c>
      <c r="E1510" s="16" t="s">
        <v>18</v>
      </c>
      <c r="F1510" s="16" t="s">
        <v>20</v>
      </c>
      <c r="G1510" s="7" t="n">
        <v>30</v>
      </c>
      <c r="H1510" s="6" t="n">
        <v>152.47</v>
      </c>
      <c r="I1510" s="6" t="n">
        <v>-4574.1</v>
      </c>
      <c r="J1510" s="6" t="n">
        <v>-0</v>
      </c>
      <c r="K1510" s="6" t="n">
        <v>-2.24</v>
      </c>
      <c r="L1510" s="6" t="n">
        <v>-0</v>
      </c>
      <c r="M1510" s="6" t="s">
        <f>=I1510+J1510+K1510+L1510</f>
      </c>
      <c r="N1510" s="16"/>
      <c r="O1510" s="16" t="s">
        <v>508</v>
      </c>
    </row>
    <row collapsed="false" customFormat="false" customHeight="false" hidden="false" ht="12.1" outlineLevel="0" r="1511">
      <c r="A1511" s="20" t="n">
        <v>46280.466875</v>
      </c>
      <c r="B1511" s="16" t="s">
        <v>35</v>
      </c>
      <c r="C1511" s="16" t="s">
        <v>429</v>
      </c>
      <c r="D1511" s="16" t="s">
        <v>240</v>
      </c>
      <c r="E1511" s="16" t="s">
        <v>18</v>
      </c>
      <c r="F1511" s="16" t="s">
        <v>20</v>
      </c>
      <c r="G1511" s="7" t="n">
        <v>4</v>
      </c>
      <c r="H1511" s="6" t="n">
        <v>1842</v>
      </c>
      <c r="I1511" s="6" t="n">
        <v>-7368</v>
      </c>
      <c r="J1511" s="6" t="n">
        <v>-0</v>
      </c>
      <c r="K1511" s="6" t="n">
        <v>-3.61</v>
      </c>
      <c r="L1511" s="6" t="n">
        <v>-0</v>
      </c>
      <c r="M1511" s="6" t="s">
        <f>=I1511+J1511+K1511+L1511</f>
      </c>
      <c r="N1511" s="16"/>
      <c r="O1511" s="16" t="s">
        <v>508</v>
      </c>
    </row>
    <row collapsed="false" customFormat="false" customHeight="false" hidden="false" ht="12.1" outlineLevel="0" r="1512">
      <c r="A1512" s="20" t="n">
        <v>46280.468969907</v>
      </c>
      <c r="B1512" s="16" t="s">
        <v>73</v>
      </c>
      <c r="C1512" s="16" t="s">
        <v>576</v>
      </c>
      <c r="D1512" s="16" t="s">
        <v>240</v>
      </c>
      <c r="E1512" s="16" t="s">
        <v>62</v>
      </c>
      <c r="F1512" s="16" t="s">
        <v>20</v>
      </c>
      <c r="G1512" s="7" t="n">
        <v>1</v>
      </c>
      <c r="H1512" s="6" t="n">
        <v>257.29</v>
      </c>
      <c r="I1512" s="6" t="n">
        <v>-257.29</v>
      </c>
      <c r="J1512" s="6" t="n">
        <v>-0</v>
      </c>
      <c r="K1512" s="6" t="n">
        <v>-0</v>
      </c>
      <c r="L1512" s="6" t="n">
        <v>-0</v>
      </c>
      <c r="M1512" s="6" t="s">
        <f>=I1512+J1512+K1512+L1512</f>
      </c>
      <c r="N1512" s="16"/>
      <c r="O1512" s="16" t="s">
        <v>508</v>
      </c>
    </row>
    <row collapsed="false" customFormat="false" customHeight="false" hidden="false" ht="12.1" outlineLevel="0" r="1513">
      <c r="A1513" s="20" t="n">
        <v>46280.46912037</v>
      </c>
      <c r="B1513" s="16" t="s">
        <v>77</v>
      </c>
      <c r="C1513" s="16" t="s">
        <v>577</v>
      </c>
      <c r="D1513" s="16" t="s">
        <v>240</v>
      </c>
      <c r="E1513" s="16" t="s">
        <v>62</v>
      </c>
      <c r="F1513" s="16" t="s">
        <v>20</v>
      </c>
      <c r="G1513" s="7" t="n">
        <v>1</v>
      </c>
      <c r="H1513" s="6" t="n">
        <v>142.08</v>
      </c>
      <c r="I1513" s="6" t="n">
        <v>-142.08</v>
      </c>
      <c r="J1513" s="6" t="n">
        <v>-0</v>
      </c>
      <c r="K1513" s="6" t="n">
        <v>-0</v>
      </c>
      <c r="L1513" s="6" t="n">
        <v>-0</v>
      </c>
      <c r="M1513" s="6" t="s">
        <f>=I1513+J1513+K1513+L1513</f>
      </c>
      <c r="N1513" s="16"/>
      <c r="O1513" s="16" t="s">
        <v>508</v>
      </c>
    </row>
    <row collapsed="false" customFormat="false" customHeight="false" hidden="false" ht="12.1" outlineLevel="0" r="1514">
      <c r="A1514" s="20" t="n">
        <v>46280.469988426</v>
      </c>
      <c r="B1514" s="16" t="s">
        <v>31</v>
      </c>
      <c r="C1514" s="16" t="s">
        <v>404</v>
      </c>
      <c r="D1514" s="16" t="s">
        <v>240</v>
      </c>
      <c r="E1514" s="16" t="s">
        <v>18</v>
      </c>
      <c r="F1514" s="16" t="s">
        <v>20</v>
      </c>
      <c r="G1514" s="7" t="n">
        <v>50</v>
      </c>
      <c r="H1514" s="6" t="n">
        <v>152.45</v>
      </c>
      <c r="I1514" s="6" t="n">
        <v>-7622.5</v>
      </c>
      <c r="J1514" s="6" t="n">
        <v>-0</v>
      </c>
      <c r="K1514" s="6" t="n">
        <v>-3.74</v>
      </c>
      <c r="L1514" s="6" t="n">
        <v>-0</v>
      </c>
      <c r="M1514" s="6" t="s">
        <f>=I1514+J1514+K1514+L1514</f>
      </c>
      <c r="N1514" s="16"/>
      <c r="O1514" s="16" t="s">
        <v>508</v>
      </c>
    </row>
    <row collapsed="false" customFormat="false" customHeight="false" hidden="false" ht="12.1" outlineLevel="0" r="1515">
      <c r="A1515" s="20" t="n">
        <v>46280.471134259</v>
      </c>
      <c r="B1515" s="16" t="s">
        <v>61</v>
      </c>
      <c r="C1515" s="16" t="s">
        <v>575</v>
      </c>
      <c r="D1515" s="16" t="s">
        <v>240</v>
      </c>
      <c r="E1515" s="16" t="s">
        <v>62</v>
      </c>
      <c r="F1515" s="16" t="s">
        <v>20</v>
      </c>
      <c r="G1515" s="7" t="n">
        <v>54</v>
      </c>
      <c r="H1515" s="6" t="n">
        <v>177.55</v>
      </c>
      <c r="I1515" s="6" t="n">
        <v>-9587.7</v>
      </c>
      <c r="J1515" s="6" t="n">
        <v>-0</v>
      </c>
      <c r="K1515" s="6" t="n">
        <v>-0</v>
      </c>
      <c r="L1515" s="6" t="n">
        <v>-0</v>
      </c>
      <c r="M1515" s="6" t="s">
        <f>=I1515+J1515+K1515+L1515</f>
      </c>
      <c r="N1515" s="16"/>
      <c r="O1515" s="16" t="s">
        <v>508</v>
      </c>
    </row>
    <row collapsed="false" customFormat="false" customHeight="false" hidden="false" ht="12.1" outlineLevel="0" r="1516">
      <c r="A1516" s="20" t="n">
        <v>46280.47162037</v>
      </c>
      <c r="B1516" s="16" t="s">
        <v>61</v>
      </c>
      <c r="C1516" s="16" t="s">
        <v>575</v>
      </c>
      <c r="D1516" s="16" t="s">
        <v>240</v>
      </c>
      <c r="E1516" s="16" t="s">
        <v>62</v>
      </c>
      <c r="F1516" s="16" t="s">
        <v>20</v>
      </c>
      <c r="G1516" s="7" t="n">
        <v>1</v>
      </c>
      <c r="H1516" s="6" t="n">
        <v>177.55</v>
      </c>
      <c r="I1516" s="6" t="n">
        <v>-177.55</v>
      </c>
      <c r="J1516" s="6" t="n">
        <v>-0</v>
      </c>
      <c r="K1516" s="6" t="n">
        <v>-0</v>
      </c>
      <c r="L1516" s="6" t="n">
        <v>-0</v>
      </c>
      <c r="M1516" s="6" t="s">
        <f>=I1516+J1516+K1516+L1516</f>
      </c>
      <c r="N1516" s="16"/>
      <c r="O1516" s="16" t="s">
        <v>508</v>
      </c>
    </row>
    <row collapsed="false" customFormat="false" customHeight="false" hidden="false" ht="12.1" outlineLevel="0" r="1517">
      <c r="A1517" s="20" t="n">
        <v>46280.472569444</v>
      </c>
      <c r="B1517" s="16" t="s">
        <v>55</v>
      </c>
      <c r="C1517" s="16" t="s">
        <v>368</v>
      </c>
      <c r="D1517" s="16" t="s">
        <v>240</v>
      </c>
      <c r="E1517" s="16" t="s">
        <v>18</v>
      </c>
      <c r="F1517" s="16" t="s">
        <v>20</v>
      </c>
      <c r="G1517" s="7" t="n">
        <v>100</v>
      </c>
      <c r="H1517" s="6" t="n">
        <v>2.4475</v>
      </c>
      <c r="I1517" s="6" t="n">
        <v>-244.75</v>
      </c>
      <c r="J1517" s="6" t="n">
        <v>-0</v>
      </c>
      <c r="K1517" s="6" t="n">
        <v>-0.12</v>
      </c>
      <c r="L1517" s="6" t="n">
        <v>-0</v>
      </c>
      <c r="M1517" s="6" t="s">
        <f>=I1517+J1517+K1517+L1517</f>
      </c>
      <c r="N1517" s="16"/>
      <c r="O1517" s="16" t="s">
        <v>508</v>
      </c>
    </row>
    <row collapsed="false" customFormat="false" customHeight="false" hidden="false" ht="12.1" outlineLevel="0" r="1518">
      <c r="A1518" s="21" t="n">
        <v>46280.473298611</v>
      </c>
      <c r="B1518" s="22" t="s">
        <v>363</v>
      </c>
      <c r="C1518" s="22" t="s">
        <v>165</v>
      </c>
      <c r="D1518" s="22" t="s">
        <v>363</v>
      </c>
      <c r="E1518" s="22" t="s">
        <v>363</v>
      </c>
      <c r="F1518" s="22" t="s">
        <v>20</v>
      </c>
      <c r="G1518" s="23" t="n">
        <v>1</v>
      </c>
      <c r="H1518" s="24" t="n">
        <v>200</v>
      </c>
      <c r="I1518" s="24" t="n">
        <v>200</v>
      </c>
      <c r="J1518" s="24" t="n">
        <v>0</v>
      </c>
      <c r="K1518" s="24" t="n">
        <v>-0</v>
      </c>
      <c r="L1518" s="24" t="n">
        <v>-0</v>
      </c>
      <c r="M1518" s="6" t="s">
        <f>=I1518+J1518+K1518+L1518</f>
      </c>
      <c r="N1518" s="22"/>
      <c r="O1518" s="22" t="s">
        <v>508</v>
      </c>
    </row>
    <row collapsed="false" customFormat="false" customHeight="false" hidden="false" ht="12.1" outlineLevel="0" r="1519">
      <c r="A1519" s="33" t="n">
        <v>46280.817152778</v>
      </c>
      <c r="B1519" s="34" t="s">
        <v>425</v>
      </c>
      <c r="C1519" s="34" t="s">
        <v>578</v>
      </c>
      <c r="D1519" s="34" t="s">
        <v>425</v>
      </c>
      <c r="E1519" s="34" t="s">
        <v>425</v>
      </c>
      <c r="F1519" s="34" t="s">
        <v>20</v>
      </c>
      <c r="G1519" s="35" t="n">
        <v>1</v>
      </c>
      <c r="H1519" s="36" t="n">
        <v>-3.13</v>
      </c>
      <c r="I1519" s="36" t="n">
        <v>-3.13</v>
      </c>
      <c r="J1519" s="36" t="n">
        <v>0</v>
      </c>
      <c r="K1519" s="36" t="n">
        <v>-0</v>
      </c>
      <c r="L1519" s="36" t="n">
        <v>-0</v>
      </c>
      <c r="M1519" s="6" t="s">
        <f>=I1519+J1519+K1519+L1519</f>
      </c>
      <c r="N1519" s="34"/>
      <c r="O1519" s="34" t="s">
        <v>508</v>
      </c>
    </row>
    <row collapsed="false" customFormat="false" customHeight="false" hidden="false" ht="12.1" outlineLevel="0" r="1520">
      <c r="A1520" s="21" t="n">
        <v>46281.366041667</v>
      </c>
      <c r="B1520" s="22" t="s">
        <v>363</v>
      </c>
      <c r="C1520" s="22" t="s">
        <v>165</v>
      </c>
      <c r="D1520" s="22" t="s">
        <v>363</v>
      </c>
      <c r="E1520" s="22" t="s">
        <v>363</v>
      </c>
      <c r="F1520" s="22" t="s">
        <v>20</v>
      </c>
      <c r="G1520" s="23" t="n">
        <v>1</v>
      </c>
      <c r="H1520" s="24" t="n">
        <v>5</v>
      </c>
      <c r="I1520" s="24" t="n">
        <v>5</v>
      </c>
      <c r="J1520" s="24" t="n">
        <v>0</v>
      </c>
      <c r="K1520" s="24" t="n">
        <v>-0</v>
      </c>
      <c r="L1520" s="24" t="n">
        <v>-0</v>
      </c>
      <c r="M1520" s="6" t="s">
        <f>=I1520+J1520+K1520+L1520</f>
      </c>
      <c r="N1520" s="22"/>
      <c r="O1520" s="22" t="s">
        <v>471</v>
      </c>
    </row>
    <row collapsed="false" customFormat="false" customHeight="false" hidden="false" ht="12.1" outlineLevel="0" r="1521">
      <c r="A1521" s="33" t="n">
        <v>46281.816469907</v>
      </c>
      <c r="B1521" s="34" t="s">
        <v>425</v>
      </c>
      <c r="C1521" s="34" t="s">
        <v>579</v>
      </c>
      <c r="D1521" s="34" t="s">
        <v>425</v>
      </c>
      <c r="E1521" s="34" t="s">
        <v>425</v>
      </c>
      <c r="F1521" s="34" t="s">
        <v>20</v>
      </c>
      <c r="G1521" s="35" t="n">
        <v>1</v>
      </c>
      <c r="H1521" s="36" t="n">
        <v>-3.96</v>
      </c>
      <c r="I1521" s="36" t="n">
        <v>-3.96</v>
      </c>
      <c r="J1521" s="36" t="n">
        <v>0</v>
      </c>
      <c r="K1521" s="36" t="n">
        <v>-0</v>
      </c>
      <c r="L1521" s="36" t="n">
        <v>-0</v>
      </c>
      <c r="M1521" s="6" t="s">
        <f>=I1521+J1521+K1521+L1521</f>
      </c>
      <c r="N1521" s="34"/>
      <c r="O1521" s="34" t="s">
        <v>508</v>
      </c>
    </row>
    <row collapsed="false" customFormat="false" customHeight="false" hidden="false" ht="12.1" outlineLevel="0" r="152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4"/>
      <c r="L1522" s="4" t="s">
        <v>580</v>
      </c>
      <c r="M1522" s="5" t="s">
        <f>=SUM(M2:M1521)</f>
      </c>
      <c r="N1522" s="4"/>
    </row>
  </sheetData>
  <autoFilter ref="A1:O15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117</v>
      </c>
      <c r="B1" s="42" t="s">
        <v>362</v>
      </c>
      <c r="C1" s="42" t="s">
        <v>0</v>
      </c>
      <c r="D1" s="42" t="s">
        <v>2</v>
      </c>
      <c r="E1" s="42" t="s">
        <v>581</v>
      </c>
      <c r="F1" s="42" t="s">
        <v>3</v>
      </c>
      <c r="G1" s="42" t="s">
        <v>582</v>
      </c>
      <c r="H1" s="42" t="s">
        <v>583</v>
      </c>
      <c r="I1" s="42" t="s">
        <v>584</v>
      </c>
      <c r="J1" s="42" t="s">
        <v>585</v>
      </c>
      <c r="K1" s="42" t="s">
        <v>586</v>
      </c>
      <c r="L1" s="42" t="s">
        <v>587</v>
      </c>
      <c r="M1" s="42" t="s">
        <v>588</v>
      </c>
      <c r="N1" s="42" t="s">
        <v>589</v>
      </c>
    </row>
    <row collapsed="false" customFormat="false" customHeight="false" hidden="false" ht="12.1" outlineLevel="0" r="2">
      <c r="A2" s="41" t="n">
        <v>45461</v>
      </c>
      <c r="B2" s="16" t="s">
        <v>364</v>
      </c>
      <c r="C2" s="16" t="s">
        <v>256</v>
      </c>
      <c r="D2" s="16" t="s">
        <v>590</v>
      </c>
      <c r="E2" s="7" t="n">
        <v>15</v>
      </c>
      <c r="F2" s="16" t="s">
        <v>20</v>
      </c>
      <c r="G2" s="6" t="n">
        <v>38.3</v>
      </c>
      <c r="H2" s="6" t="n">
        <v>1555.6</v>
      </c>
      <c r="I2" s="6" t="n">
        <v>1825.06</v>
      </c>
      <c r="J2" s="6" t="n">
        <v>75</v>
      </c>
      <c r="K2" s="6" t="n">
        <v>574.5</v>
      </c>
      <c r="L2" s="6" t="n">
        <v>499.5</v>
      </c>
      <c r="M2" s="6" t="n">
        <v>1.82</v>
      </c>
      <c r="N2" s="6" t="n">
        <v>2.14</v>
      </c>
    </row>
    <row collapsed="false" customFormat="false" customHeight="false" hidden="false" ht="12.1" outlineLevel="0" r="3">
      <c r="A3" s="41" t="n">
        <v>45461</v>
      </c>
      <c r="B3" s="16" t="s">
        <v>364</v>
      </c>
      <c r="C3" s="16" t="s">
        <v>256</v>
      </c>
      <c r="D3" s="16" t="s">
        <v>590</v>
      </c>
      <c r="E3" s="7" t="n">
        <v>15</v>
      </c>
      <c r="F3" s="16" t="s">
        <v>20</v>
      </c>
      <c r="G3" s="6" t="n">
        <v>191.51</v>
      </c>
      <c r="H3" s="6" t="n">
        <v>1555.6</v>
      </c>
      <c r="I3" s="6" t="n">
        <v>1825.06</v>
      </c>
      <c r="J3" s="6" t="n">
        <v>373</v>
      </c>
      <c r="K3" s="6" t="n">
        <v>2872.65</v>
      </c>
      <c r="L3" s="6" t="n">
        <v>2499.65</v>
      </c>
      <c r="M3" s="6" t="n">
        <v>9.13</v>
      </c>
      <c r="N3" s="6" t="n">
        <v>10.71</v>
      </c>
    </row>
    <row collapsed="false" customFormat="false" customHeight="false" hidden="false" ht="12.1" outlineLevel="0" r="4">
      <c r="A4" s="41" t="n">
        <v>45484</v>
      </c>
      <c r="B4" s="16" t="s">
        <v>364</v>
      </c>
      <c r="C4" s="16" t="s">
        <v>274</v>
      </c>
      <c r="D4" s="16" t="s">
        <v>591</v>
      </c>
      <c r="E4" s="7" t="n">
        <v>100</v>
      </c>
      <c r="F4" s="16" t="s">
        <v>20</v>
      </c>
      <c r="G4" s="6" t="n">
        <v>33.3</v>
      </c>
      <c r="H4" s="6" t="n">
        <v>296</v>
      </c>
      <c r="I4" s="6" t="n">
        <v>323.68</v>
      </c>
      <c r="J4" s="6" t="n">
        <v>433</v>
      </c>
      <c r="K4" s="6" t="n">
        <v>3330</v>
      </c>
      <c r="L4" s="6" t="n">
        <v>2897</v>
      </c>
      <c r="M4" s="6" t="n">
        <v>8.95</v>
      </c>
      <c r="N4" s="6" t="n">
        <v>9.79</v>
      </c>
    </row>
    <row collapsed="false" customFormat="false" customHeight="false" hidden="false" ht="12.1" outlineLevel="0" r="5">
      <c r="A5" s="41" t="n">
        <v>45544</v>
      </c>
      <c r="B5" s="16" t="s">
        <v>364</v>
      </c>
      <c r="C5" s="16" t="s">
        <v>283</v>
      </c>
      <c r="D5" s="16" t="s">
        <v>592</v>
      </c>
      <c r="E5" s="7" t="n">
        <v>5</v>
      </c>
      <c r="F5" s="16" t="s">
        <v>20</v>
      </c>
      <c r="G5" s="6" t="n">
        <v>22</v>
      </c>
      <c r="H5" s="6" t="n">
        <v>840.2</v>
      </c>
      <c r="I5" s="6" t="n">
        <v>829.91</v>
      </c>
      <c r="J5" s="6" t="n">
        <v>14</v>
      </c>
      <c r="K5" s="6" t="n">
        <v>110</v>
      </c>
      <c r="L5" s="6" t="n">
        <v>96</v>
      </c>
      <c r="M5" s="6" t="n">
        <v>2.31</v>
      </c>
      <c r="N5" s="6" t="n">
        <v>2.29</v>
      </c>
    </row>
    <row collapsed="false" customFormat="false" customHeight="false" hidden="false" ht="12.1" outlineLevel="0" r="6">
      <c r="A6" s="41" t="n">
        <v>45562</v>
      </c>
      <c r="B6" s="16" t="s">
        <v>364</v>
      </c>
      <c r="C6" s="16" t="s">
        <v>267</v>
      </c>
      <c r="D6" s="16" t="s">
        <v>593</v>
      </c>
      <c r="E6" s="7" t="n">
        <v>130</v>
      </c>
      <c r="F6" s="16" t="s">
        <v>20</v>
      </c>
      <c r="G6" s="6" t="n">
        <v>6.06</v>
      </c>
      <c r="H6" s="6" t="n">
        <v>70.75</v>
      </c>
      <c r="I6" s="6" t="n">
        <v>68.82</v>
      </c>
      <c r="J6" s="6" t="n">
        <v>102</v>
      </c>
      <c r="K6" s="6" t="n">
        <v>787.8</v>
      </c>
      <c r="L6" s="6" t="n">
        <v>685.8</v>
      </c>
      <c r="M6" s="6" t="n">
        <v>7.67</v>
      </c>
      <c r="N6" s="6" t="n">
        <v>7.46</v>
      </c>
    </row>
    <row collapsed="false" customFormat="false" customHeight="false" hidden="false" ht="12.1" outlineLevel="0" r="7">
      <c r="A7" s="41" t="n">
        <v>45625</v>
      </c>
      <c r="B7" s="16" t="s">
        <v>364</v>
      </c>
      <c r="C7" s="16" t="s">
        <v>283</v>
      </c>
      <c r="D7" s="16" t="s">
        <v>592</v>
      </c>
      <c r="E7" s="7" t="n">
        <v>83</v>
      </c>
      <c r="F7" s="16" t="s">
        <v>20</v>
      </c>
      <c r="G7" s="6" t="n">
        <v>20</v>
      </c>
      <c r="H7" s="6" t="n">
        <v>853.9</v>
      </c>
      <c r="I7" s="6" t="n">
        <v>910.43</v>
      </c>
      <c r="J7" s="6" t="n">
        <v>216</v>
      </c>
      <c r="K7" s="6" t="n">
        <v>1660</v>
      </c>
      <c r="L7" s="6" t="n">
        <v>1444</v>
      </c>
      <c r="M7" s="6" t="n">
        <v>1.91</v>
      </c>
      <c r="N7" s="6" t="n">
        <v>2.04</v>
      </c>
    </row>
    <row collapsed="false" customFormat="false" customHeight="false" hidden="false" ht="12.1" outlineLevel="0" r="8">
      <c r="A8" s="41" t="n">
        <v>45796</v>
      </c>
      <c r="B8" s="16" t="s">
        <v>364</v>
      </c>
      <c r="C8" s="16" t="s">
        <v>283</v>
      </c>
      <c r="D8" s="16" t="s">
        <v>592</v>
      </c>
      <c r="E8" s="7" t="n">
        <v>83</v>
      </c>
      <c r="F8" s="16" t="s">
        <v>20</v>
      </c>
      <c r="G8" s="6" t="n">
        <v>22</v>
      </c>
      <c r="H8" s="6" t="n">
        <v>974.8</v>
      </c>
      <c r="I8" s="6" t="n">
        <v>910.43</v>
      </c>
      <c r="J8" s="6" t="n">
        <v>237</v>
      </c>
      <c r="K8" s="6" t="n">
        <v>1826</v>
      </c>
      <c r="L8" s="6" t="n">
        <v>1589</v>
      </c>
      <c r="M8" s="6" t="n">
        <v>2.1</v>
      </c>
      <c r="N8" s="6" t="n">
        <v>1.96</v>
      </c>
    </row>
    <row collapsed="false" customFormat="false" customHeight="false" hidden="false" ht="12.1" outlineLevel="0" r="9">
      <c r="A9" s="41" t="n">
        <v>45869</v>
      </c>
      <c r="B9" s="16" t="s">
        <v>424</v>
      </c>
      <c r="C9" s="16" t="s">
        <v>304</v>
      </c>
      <c r="D9" s="16" t="s">
        <v>594</v>
      </c>
      <c r="E9" s="7" t="n">
        <v>102</v>
      </c>
      <c r="F9" s="16" t="s">
        <v>20</v>
      </c>
      <c r="G9" s="6" t="n">
        <v>1.65</v>
      </c>
      <c r="H9" s="6" t="n">
        <v>99.91</v>
      </c>
      <c r="I9" s="6" t="n">
        <v>101.19</v>
      </c>
      <c r="J9" s="6" t="n">
        <v>22</v>
      </c>
      <c r="K9" s="6" t="n">
        <v>168.3</v>
      </c>
      <c r="L9" s="6" t="n">
        <v>146.3</v>
      </c>
      <c r="M9" s="6" t="n">
        <v>1.42</v>
      </c>
      <c r="N9" s="6" t="n">
        <v>1.44</v>
      </c>
    </row>
    <row collapsed="false" customFormat="false" customHeight="false" hidden="false" ht="12.1" outlineLevel="0" r="10">
      <c r="A10" s="41" t="n">
        <v>45898</v>
      </c>
      <c r="B10" s="16" t="s">
        <v>467</v>
      </c>
      <c r="C10" s="16" t="s">
        <v>307</v>
      </c>
      <c r="D10" s="16" t="s">
        <v>595</v>
      </c>
      <c r="E10" s="7" t="n">
        <v>5</v>
      </c>
      <c r="F10" s="16" t="s">
        <v>20</v>
      </c>
      <c r="G10" s="6" t="n">
        <v>9.33</v>
      </c>
      <c r="H10" s="6" t="n">
        <v>1012.4</v>
      </c>
      <c r="I10" s="6" t="n">
        <v>1024.11</v>
      </c>
      <c r="J10" s="6" t="n">
        <v>6</v>
      </c>
      <c r="K10" s="6" t="n">
        <v>46.65</v>
      </c>
      <c r="L10" s="6" t="n">
        <v>40.65</v>
      </c>
      <c r="M10" s="6" t="n">
        <v>0.79</v>
      </c>
      <c r="N10" s="6" t="n">
        <v>0.8</v>
      </c>
    </row>
    <row collapsed="false" customFormat="false" customHeight="false" hidden="false" ht="12.1" outlineLevel="0" r="11">
      <c r="A11" s="41" t="n">
        <v>45930</v>
      </c>
      <c r="B11" s="16" t="s">
        <v>467</v>
      </c>
      <c r="C11" s="16" t="s">
        <v>307</v>
      </c>
      <c r="D11" s="16" t="s">
        <v>595</v>
      </c>
      <c r="E11" s="7" t="n">
        <v>5</v>
      </c>
      <c r="F11" s="16" t="s">
        <v>20</v>
      </c>
      <c r="G11" s="6" t="n">
        <v>10.72</v>
      </c>
      <c r="H11" s="6" t="n">
        <v>1014.4</v>
      </c>
      <c r="I11" s="6" t="n">
        <v>1024.11</v>
      </c>
      <c r="J11" s="6" t="n">
        <v>7</v>
      </c>
      <c r="K11" s="6" t="n">
        <v>53.6</v>
      </c>
      <c r="L11" s="6" t="n">
        <v>46.6</v>
      </c>
      <c r="M11" s="6" t="n">
        <v>0.91</v>
      </c>
      <c r="N11" s="6" t="n">
        <v>0.92</v>
      </c>
    </row>
    <row collapsed="false" customFormat="false" customHeight="false" hidden="false" ht="12.1" outlineLevel="0" r="12">
      <c r="A12" s="41" t="n">
        <v>45961</v>
      </c>
      <c r="B12" s="16" t="s">
        <v>467</v>
      </c>
      <c r="C12" s="16" t="s">
        <v>307</v>
      </c>
      <c r="D12" s="16" t="s">
        <v>595</v>
      </c>
      <c r="E12" s="7" t="n">
        <v>5</v>
      </c>
      <c r="F12" s="16" t="s">
        <v>20</v>
      </c>
      <c r="G12" s="6" t="n">
        <v>10.25</v>
      </c>
      <c r="H12" s="6" t="n">
        <v>1016.9</v>
      </c>
      <c r="I12" s="6" t="n">
        <v>1024.11</v>
      </c>
      <c r="J12" s="6" t="n">
        <v>7</v>
      </c>
      <c r="K12" s="6" t="n">
        <v>51.25</v>
      </c>
      <c r="L12" s="6" t="n">
        <v>44.25</v>
      </c>
      <c r="M12" s="6" t="n">
        <v>0.86</v>
      </c>
      <c r="N12" s="6" t="n">
        <v>0.87</v>
      </c>
    </row>
    <row collapsed="false" customFormat="false" customHeight="false" hidden="false" ht="12.1" outlineLevel="0" r="13">
      <c r="A13" s="41" t="n">
        <v>46013</v>
      </c>
      <c r="B13" s="16" t="s">
        <v>364</v>
      </c>
      <c r="C13" s="16" t="s">
        <v>315</v>
      </c>
      <c r="D13" s="16" t="s">
        <v>596</v>
      </c>
      <c r="E13" s="7" t="n">
        <v>1</v>
      </c>
      <c r="F13" s="16" t="s">
        <v>20</v>
      </c>
      <c r="G13" s="6" t="n">
        <v>36</v>
      </c>
      <c r="H13" s="6" t="n">
        <v>2286.8</v>
      </c>
      <c r="I13" s="6" t="n">
        <v>2298.84</v>
      </c>
      <c r="J13" s="6" t="n">
        <v>5</v>
      </c>
      <c r="K13" s="6" t="n">
        <v>36</v>
      </c>
      <c r="L13" s="6" t="n">
        <v>31</v>
      </c>
      <c r="M13" s="6" t="n">
        <v>1.35</v>
      </c>
      <c r="N13" s="6" t="n">
        <v>1.36</v>
      </c>
    </row>
    <row collapsed="false" customFormat="false" customHeight="false" hidden="false" ht="12.1" outlineLevel="0" r="14">
      <c r="A14" s="41" t="n">
        <v>46013</v>
      </c>
      <c r="B14" s="16" t="s">
        <v>364</v>
      </c>
      <c r="C14" s="16" t="s">
        <v>318</v>
      </c>
      <c r="D14" s="16" t="s">
        <v>597</v>
      </c>
      <c r="E14" s="7" t="n">
        <v>1</v>
      </c>
      <c r="F14" s="16" t="s">
        <v>20</v>
      </c>
      <c r="G14" s="6" t="n">
        <v>143.55</v>
      </c>
      <c r="H14" s="6" t="n">
        <v>4110</v>
      </c>
      <c r="I14" s="6" t="n">
        <v>4238.89</v>
      </c>
      <c r="J14" s="6" t="n">
        <v>19</v>
      </c>
      <c r="K14" s="6" t="n">
        <v>143.55</v>
      </c>
      <c r="L14" s="6" t="n">
        <v>124.55</v>
      </c>
      <c r="M14" s="6" t="n">
        <v>2.94</v>
      </c>
      <c r="N14" s="6" t="n">
        <v>3.03</v>
      </c>
    </row>
    <row collapsed="false" customFormat="false" customHeight="false" hidden="false" ht="12.1" outlineLevel="0" r="15">
      <c r="A15" s="41" t="n">
        <v>46028</v>
      </c>
      <c r="B15" s="16" t="s">
        <v>364</v>
      </c>
      <c r="C15" s="16" t="s">
        <v>35</v>
      </c>
      <c r="D15" s="16" t="s">
        <v>36</v>
      </c>
      <c r="E15" s="7" t="n">
        <v>1</v>
      </c>
      <c r="F15" s="16" t="s">
        <v>20</v>
      </c>
      <c r="G15" s="6" t="n">
        <v>368</v>
      </c>
      <c r="H15" s="6" t="n">
        <v>2725.5</v>
      </c>
      <c r="I15" s="6" t="n">
        <v>2997.4</v>
      </c>
      <c r="J15" s="6" t="n">
        <v>48</v>
      </c>
      <c r="K15" s="6" t="n">
        <v>368</v>
      </c>
      <c r="L15" s="6" t="n">
        <v>320</v>
      </c>
      <c r="M15" s="6" t="n">
        <v>10.68</v>
      </c>
      <c r="N15" s="6" t="n">
        <v>11.74</v>
      </c>
    </row>
    <row collapsed="false" customFormat="false" customHeight="false" hidden="false" ht="12.1" outlineLevel="0" r="16">
      <c r="A16" s="41" t="n">
        <v>46030</v>
      </c>
      <c r="B16" s="16" t="s">
        <v>364</v>
      </c>
      <c r="C16" s="16" t="s">
        <v>47</v>
      </c>
      <c r="D16" s="16" t="s">
        <v>48</v>
      </c>
      <c r="E16" s="7" t="n">
        <v>1</v>
      </c>
      <c r="F16" s="16" t="s">
        <v>20</v>
      </c>
      <c r="G16" s="6" t="n">
        <v>36</v>
      </c>
      <c r="H16" s="6" t="n">
        <v>3236.2</v>
      </c>
      <c r="I16" s="6" t="n">
        <v>3257.61</v>
      </c>
      <c r="J16" s="6" t="n">
        <v>5</v>
      </c>
      <c r="K16" s="6" t="n">
        <v>36</v>
      </c>
      <c r="L16" s="6" t="n">
        <v>31</v>
      </c>
      <c r="M16" s="6" t="n">
        <v>0.95</v>
      </c>
      <c r="N16" s="6" t="n">
        <v>0.96</v>
      </c>
    </row>
    <row collapsed="false" customFormat="false" customHeight="false" hidden="false" ht="12.1" outlineLevel="0" r="17">
      <c r="A17" s="41" t="n">
        <v>46033</v>
      </c>
      <c r="B17" s="16" t="s">
        <v>364</v>
      </c>
      <c r="C17" s="16" t="s">
        <v>314</v>
      </c>
      <c r="D17" s="16" t="s">
        <v>598</v>
      </c>
      <c r="E17" s="7" t="n">
        <v>7</v>
      </c>
      <c r="F17" s="16" t="s">
        <v>20</v>
      </c>
      <c r="G17" s="6" t="n">
        <v>8.13</v>
      </c>
      <c r="H17" s="6" t="n">
        <v>562.4</v>
      </c>
      <c r="I17" s="6" t="n">
        <v>594.66</v>
      </c>
      <c r="J17" s="6" t="n">
        <v>7</v>
      </c>
      <c r="K17" s="6" t="n">
        <v>56.91</v>
      </c>
      <c r="L17" s="6" t="n">
        <v>49.91</v>
      </c>
      <c r="M17" s="6" t="n">
        <v>1.2</v>
      </c>
      <c r="N17" s="6" t="n">
        <v>1.27</v>
      </c>
    </row>
    <row collapsed="false" customFormat="false" customHeight="false" hidden="false" ht="12.1" outlineLevel="0" r="18">
      <c r="A18" s="41" t="n">
        <v>46034</v>
      </c>
      <c r="B18" s="16" t="s">
        <v>364</v>
      </c>
      <c r="C18" s="16" t="s">
        <v>252</v>
      </c>
      <c r="D18" s="16" t="s">
        <v>599</v>
      </c>
      <c r="E18" s="7" t="n">
        <v>3</v>
      </c>
      <c r="F18" s="16" t="s">
        <v>20</v>
      </c>
      <c r="G18" s="6" t="n">
        <v>397</v>
      </c>
      <c r="H18" s="6" t="n">
        <v>5393</v>
      </c>
      <c r="I18" s="6" t="n">
        <v>5748.09</v>
      </c>
      <c r="J18" s="6" t="n">
        <v>155</v>
      </c>
      <c r="K18" s="6" t="n">
        <v>1191</v>
      </c>
      <c r="L18" s="6" t="n">
        <v>1036</v>
      </c>
      <c r="M18" s="6" t="n">
        <v>6.01</v>
      </c>
      <c r="N18" s="6" t="n">
        <v>6.4</v>
      </c>
    </row>
    <row collapsed="false" customFormat="false" customHeight="false" hidden="false" ht="12.1" outlineLevel="0" r="19">
      <c r="A19" s="41" t="n">
        <v>46051</v>
      </c>
      <c r="B19" s="16" t="s">
        <v>424</v>
      </c>
      <c r="C19" s="16" t="s">
        <v>304</v>
      </c>
      <c r="D19" s="16" t="s">
        <v>594</v>
      </c>
      <c r="E19" s="7" t="n">
        <v>414</v>
      </c>
      <c r="F19" s="16" t="s">
        <v>20</v>
      </c>
      <c r="G19" s="6" t="n">
        <v>1.32</v>
      </c>
      <c r="H19" s="6" t="n">
        <v>101.23</v>
      </c>
      <c r="I19" s="6" t="n">
        <v>101.22</v>
      </c>
      <c r="J19" s="6" t="n">
        <v>71</v>
      </c>
      <c r="K19" s="6" t="n">
        <v>546.48</v>
      </c>
      <c r="L19" s="6" t="n">
        <v>475.48</v>
      </c>
      <c r="M19" s="6" t="n">
        <v>1.13</v>
      </c>
      <c r="N19" s="6" t="n">
        <v>1.13</v>
      </c>
    </row>
    <row collapsed="false" customFormat="false" customHeight="false" hidden="false" ht="12.1" outlineLevel="0" r="20">
      <c r="A20" s="41" t="n">
        <v>46080</v>
      </c>
      <c r="B20" s="16" t="s">
        <v>424</v>
      </c>
      <c r="C20" s="16" t="s">
        <v>304</v>
      </c>
      <c r="D20" s="16" t="s">
        <v>594</v>
      </c>
      <c r="E20" s="7" t="n">
        <v>414</v>
      </c>
      <c r="F20" s="16" t="s">
        <v>20</v>
      </c>
      <c r="G20" s="6" t="n">
        <v>1.09</v>
      </c>
      <c r="H20" s="6" t="n">
        <v>100.15</v>
      </c>
      <c r="I20" s="6" t="n">
        <v>101.22</v>
      </c>
      <c r="J20" s="6" t="n">
        <v>59</v>
      </c>
      <c r="K20" s="6" t="n">
        <v>451.26</v>
      </c>
      <c r="L20" s="6" t="n">
        <v>392.26</v>
      </c>
      <c r="M20" s="6" t="n">
        <v>0.94</v>
      </c>
      <c r="N20" s="6" t="n">
        <v>0.95</v>
      </c>
    </row>
    <row collapsed="false" customFormat="false" customHeight="false" hidden="false" ht="12.1" outlineLevel="0" r="21">
      <c r="A21" s="41" t="n">
        <v>46125</v>
      </c>
      <c r="B21" s="16" t="s">
        <v>364</v>
      </c>
      <c r="C21" s="16" t="s">
        <v>254</v>
      </c>
      <c r="D21" s="16" t="s">
        <v>600</v>
      </c>
      <c r="E21" s="7" t="n">
        <v>2</v>
      </c>
      <c r="F21" s="16" t="s">
        <v>20</v>
      </c>
      <c r="G21" s="6" t="n">
        <v>47.23</v>
      </c>
      <c r="H21" s="6" t="n">
        <v>1207.5</v>
      </c>
      <c r="I21" s="6" t="n">
        <v>1209.17</v>
      </c>
      <c r="J21" s="6" t="n">
        <v>12</v>
      </c>
      <c r="K21" s="6" t="n">
        <v>94.46</v>
      </c>
      <c r="L21" s="6" t="n">
        <v>82.46</v>
      </c>
      <c r="M21" s="6" t="n">
        <v>3.41</v>
      </c>
      <c r="N21" s="6" t="n">
        <v>3.41</v>
      </c>
    </row>
    <row collapsed="false" customFormat="false" customHeight="false" hidden="false" ht="12.1" outlineLevel="0" r="22">
      <c r="A22" s="41" t="n">
        <v>46157</v>
      </c>
      <c r="B22" s="16" t="s">
        <v>508</v>
      </c>
      <c r="C22" s="16" t="s">
        <v>331</v>
      </c>
      <c r="D22" s="16" t="s">
        <v>601</v>
      </c>
      <c r="E22" s="7" t="n">
        <v>1</v>
      </c>
      <c r="F22" s="16" t="s">
        <v>20</v>
      </c>
      <c r="G22" s="6" t="n">
        <v>172</v>
      </c>
      <c r="H22" s="6" t="n">
        <v>802.8</v>
      </c>
      <c r="I22" s="6" t="n">
        <v>981.28</v>
      </c>
      <c r="J22" s="6" t="n">
        <v>22</v>
      </c>
      <c r="K22" s="6" t="n">
        <v>172</v>
      </c>
      <c r="L22" s="6" t="n">
        <v>150</v>
      </c>
      <c r="M22" s="6" t="n">
        <v>15.29</v>
      </c>
      <c r="N22" s="6" t="n">
        <v>18.68</v>
      </c>
    </row>
    <row collapsed="false" customFormat="false" customHeight="false" hidden="false" ht="12.1" outlineLevel="0" r="23">
      <c r="A23" s="41" t="n">
        <v>46167</v>
      </c>
      <c r="B23" s="16" t="s">
        <v>424</v>
      </c>
      <c r="C23" s="16" t="s">
        <v>47</v>
      </c>
      <c r="D23" s="16" t="s">
        <v>48</v>
      </c>
      <c r="E23" s="7" t="n">
        <v>7</v>
      </c>
      <c r="F23" s="16" t="s">
        <v>20</v>
      </c>
      <c r="G23" s="6" t="n">
        <v>4.5</v>
      </c>
      <c r="H23" s="6" t="n">
        <v>303.22</v>
      </c>
      <c r="I23" s="6" t="n">
        <v>318.9</v>
      </c>
      <c r="J23" s="6" t="n">
        <v>4</v>
      </c>
      <c r="K23" s="6" t="n">
        <v>31.5</v>
      </c>
      <c r="L23" s="6" t="n">
        <v>27.5</v>
      </c>
      <c r="M23" s="6" t="n">
        <v>1.23</v>
      </c>
      <c r="N23" s="6" t="n">
        <v>1.3</v>
      </c>
    </row>
    <row collapsed="false" customFormat="false" customHeight="false" hidden="false" ht="12.1" outlineLevel="0" r="24">
      <c r="A24" s="41" t="n">
        <v>46182</v>
      </c>
      <c r="B24" s="16" t="s">
        <v>508</v>
      </c>
      <c r="C24" s="16" t="s">
        <v>55</v>
      </c>
      <c r="D24" s="16" t="s">
        <v>56</v>
      </c>
      <c r="E24" s="7" t="n">
        <v>1800</v>
      </c>
      <c r="F24" s="16" t="s">
        <v>20</v>
      </c>
      <c r="G24" s="6" t="n">
        <v>0.3214</v>
      </c>
      <c r="H24" s="6" t="n">
        <v>2.758</v>
      </c>
      <c r="I24" s="6" t="n">
        <v>3.25</v>
      </c>
      <c r="J24" s="6" t="n">
        <v>75</v>
      </c>
      <c r="K24" s="6" t="n">
        <v>578.5656</v>
      </c>
      <c r="L24" s="6" t="n">
        <v>503.57</v>
      </c>
      <c r="M24" s="6" t="n">
        <v>8.62</v>
      </c>
      <c r="N24" s="6" t="n">
        <v>10.14</v>
      </c>
    </row>
    <row collapsed="false" customFormat="false" customHeight="false" hidden="false" ht="12.1" outlineLevel="0" r="25">
      <c r="A25" s="41" t="n">
        <v>46203</v>
      </c>
      <c r="B25" s="16" t="s">
        <v>424</v>
      </c>
      <c r="C25" s="16" t="s">
        <v>304</v>
      </c>
      <c r="D25" s="16" t="s">
        <v>594</v>
      </c>
      <c r="E25" s="7" t="n">
        <v>2</v>
      </c>
      <c r="F25" s="16" t="s">
        <v>20</v>
      </c>
      <c r="G25" s="6" t="n">
        <v>1.19</v>
      </c>
      <c r="H25" s="6" t="n">
        <v>101.27</v>
      </c>
      <c r="I25" s="6" t="n">
        <v>101.3</v>
      </c>
      <c r="J25" s="6" t="n">
        <v>0</v>
      </c>
      <c r="K25" s="6" t="n">
        <v>2.38</v>
      </c>
      <c r="L25" s="6" t="n">
        <v>2.38</v>
      </c>
      <c r="M25" s="6" t="n">
        <v>1.17</v>
      </c>
      <c r="N25" s="6" t="n">
        <v>1.18</v>
      </c>
    </row>
    <row collapsed="false" customFormat="false" customHeight="false" hidden="false" ht="12.1" outlineLevel="0" r="26">
      <c r="A26" s="41" t="n">
        <v>46210</v>
      </c>
      <c r="B26" s="16" t="s">
        <v>508</v>
      </c>
      <c r="C26" s="16" t="s">
        <v>35</v>
      </c>
      <c r="D26" s="16" t="s">
        <v>36</v>
      </c>
      <c r="E26" s="7" t="n">
        <v>1</v>
      </c>
      <c r="F26" s="16" t="s">
        <v>20</v>
      </c>
      <c r="G26" s="6" t="n">
        <v>245</v>
      </c>
      <c r="H26" s="6" t="n">
        <v>1863.5</v>
      </c>
      <c r="I26" s="6" t="n">
        <v>2458.7</v>
      </c>
      <c r="J26" s="6" t="n">
        <v>32</v>
      </c>
      <c r="K26" s="6" t="n">
        <v>245</v>
      </c>
      <c r="L26" s="6" t="n">
        <v>213</v>
      </c>
      <c r="M26" s="6" t="n">
        <v>8.66</v>
      </c>
      <c r="N26" s="6" t="n">
        <v>11.43</v>
      </c>
    </row>
    <row collapsed="false" customFormat="false" customHeight="false" hidden="false" ht="12.1" outlineLevel="0" r="27">
      <c r="A27" s="41" t="n">
        <v>46212</v>
      </c>
      <c r="B27" s="16" t="s">
        <v>508</v>
      </c>
      <c r="C27" s="16" t="s">
        <v>31</v>
      </c>
      <c r="D27" s="16" t="s">
        <v>32</v>
      </c>
      <c r="E27" s="7" t="n">
        <v>20</v>
      </c>
      <c r="F27" s="16" t="s">
        <v>20</v>
      </c>
      <c r="G27" s="6" t="n">
        <v>19.57</v>
      </c>
      <c r="H27" s="6" t="n">
        <v>147.75</v>
      </c>
      <c r="I27" s="6" t="n">
        <v>184.37</v>
      </c>
      <c r="J27" s="6" t="n">
        <v>51</v>
      </c>
      <c r="K27" s="6" t="n">
        <v>391.4</v>
      </c>
      <c r="L27" s="6" t="n">
        <v>340.4</v>
      </c>
      <c r="M27" s="6" t="n">
        <v>9.23</v>
      </c>
      <c r="N27" s="6" t="n">
        <v>11.52</v>
      </c>
    </row>
    <row collapsed="false" customFormat="false" customHeight="false" hidden="false" ht="12.1" outlineLevel="0" r="28">
      <c r="A28" s="41" t="n">
        <v>46219</v>
      </c>
      <c r="B28" s="16" t="s">
        <v>508</v>
      </c>
      <c r="C28" s="16" t="s">
        <v>51</v>
      </c>
      <c r="D28" s="16" t="s">
        <v>52</v>
      </c>
      <c r="E28" s="7" t="n">
        <v>10</v>
      </c>
      <c r="F28" s="16" t="s">
        <v>20</v>
      </c>
      <c r="G28" s="6" t="n">
        <v>0.85</v>
      </c>
      <c r="H28" s="6" t="n">
        <v>35.655</v>
      </c>
      <c r="I28" s="6" t="n">
        <v>46.71</v>
      </c>
      <c r="J28" s="6" t="n">
        <v>1</v>
      </c>
      <c r="K28" s="6" t="n">
        <v>8.5</v>
      </c>
      <c r="L28" s="6" t="n">
        <v>7.5</v>
      </c>
      <c r="M28" s="6" t="n">
        <v>1.61</v>
      </c>
      <c r="N28" s="6" t="n">
        <v>2.1</v>
      </c>
    </row>
    <row collapsed="false" customFormat="false" customHeight="false" hidden="false" ht="12.1" outlineLevel="0" r="29">
      <c r="A29" s="41" t="n">
        <v>46223</v>
      </c>
      <c r="B29" s="16" t="s">
        <v>467</v>
      </c>
      <c r="C29" s="16" t="s">
        <v>17</v>
      </c>
      <c r="D29" s="16" t="s">
        <v>19</v>
      </c>
      <c r="E29" s="7" t="n">
        <v>35</v>
      </c>
      <c r="F29" s="16" t="s">
        <v>20</v>
      </c>
      <c r="G29" s="6" t="n">
        <v>37.64</v>
      </c>
      <c r="H29" s="6" t="n">
        <v>260.99</v>
      </c>
      <c r="I29" s="6" t="n">
        <v>316.46</v>
      </c>
      <c r="J29" s="6" t="n">
        <v>171</v>
      </c>
      <c r="K29" s="6" t="n">
        <v>1317.4</v>
      </c>
      <c r="L29" s="6" t="n">
        <v>1146.4</v>
      </c>
      <c r="M29" s="6" t="n">
        <v>10.35</v>
      </c>
      <c r="N29" s="6" t="n">
        <v>12.55</v>
      </c>
    </row>
    <row collapsed="false" customFormat="false" customHeight="false" hidden="false" ht="12.1" outlineLevel="0" r="30">
      <c r="A30" s="41" t="n">
        <v>46223</v>
      </c>
      <c r="B30" s="16" t="s">
        <v>508</v>
      </c>
      <c r="C30" s="16" t="s">
        <v>259</v>
      </c>
      <c r="D30" s="16" t="s">
        <v>602</v>
      </c>
      <c r="E30" s="7" t="n">
        <v>50</v>
      </c>
      <c r="F30" s="16" t="s">
        <v>20</v>
      </c>
      <c r="G30" s="6" t="n">
        <v>9.71</v>
      </c>
      <c r="H30" s="6" t="n">
        <v>55.885</v>
      </c>
      <c r="I30" s="6" t="n">
        <v>86.99</v>
      </c>
      <c r="J30" s="6" t="n">
        <v>63</v>
      </c>
      <c r="K30" s="6" t="n">
        <v>485.5</v>
      </c>
      <c r="L30" s="6" t="n">
        <v>422.5</v>
      </c>
      <c r="M30" s="6" t="n">
        <v>9.71</v>
      </c>
      <c r="N30" s="6" t="n">
        <v>15.12</v>
      </c>
    </row>
    <row collapsed="false" customFormat="false" customHeight="false" hidden="false" ht="12.1" outlineLevel="0" r="31">
      <c r="A31" s="41" t="n">
        <v>46223</v>
      </c>
      <c r="B31" s="16" t="s">
        <v>508</v>
      </c>
      <c r="C31" s="16" t="s">
        <v>280</v>
      </c>
      <c r="D31" s="16" t="s">
        <v>603</v>
      </c>
      <c r="E31" s="7" t="n">
        <v>3</v>
      </c>
      <c r="F31" s="16" t="s">
        <v>20</v>
      </c>
      <c r="G31" s="6" t="n">
        <v>204.17</v>
      </c>
      <c r="H31" s="6" t="n">
        <v>1056.4</v>
      </c>
      <c r="I31" s="6" t="n">
        <v>1425.68</v>
      </c>
      <c r="J31" s="6" t="n">
        <v>80</v>
      </c>
      <c r="K31" s="6" t="n">
        <v>612.51</v>
      </c>
      <c r="L31" s="6" t="n">
        <v>532.51</v>
      </c>
      <c r="M31" s="6" t="n">
        <v>12.45</v>
      </c>
      <c r="N31" s="6" t="n">
        <v>16.8</v>
      </c>
    </row>
    <row collapsed="false" customFormat="false" customHeight="false" hidden="false" ht="12.1" outlineLevel="0" r="32">
      <c r="A32" s="41" t="n">
        <v>46234</v>
      </c>
      <c r="B32" s="16" t="s">
        <v>424</v>
      </c>
      <c r="C32" s="16" t="s">
        <v>304</v>
      </c>
      <c r="D32" s="16" t="s">
        <v>594</v>
      </c>
      <c r="E32" s="7" t="n">
        <v>2</v>
      </c>
      <c r="F32" s="16" t="s">
        <v>20</v>
      </c>
      <c r="G32" s="6" t="n">
        <v>1.2</v>
      </c>
      <c r="H32" s="6" t="n">
        <v>101.39</v>
      </c>
      <c r="I32" s="6" t="n">
        <v>101.3</v>
      </c>
      <c r="J32" s="6" t="n">
        <v>0</v>
      </c>
      <c r="K32" s="6" t="n">
        <v>2.4</v>
      </c>
      <c r="L32" s="6" t="n">
        <v>2.4</v>
      </c>
      <c r="M32" s="6" t="n">
        <v>1.18</v>
      </c>
      <c r="N32" s="6" t="n">
        <v>1.18</v>
      </c>
    </row>
    <row collapsed="false" customFormat="false" customHeight="false" hidden="false" ht="12.1" outlineLevel="0" r="33">
      <c r="A33" s="41" t="n">
        <v>46240</v>
      </c>
      <c r="B33" s="16" t="s">
        <v>508</v>
      </c>
      <c r="C33" s="16" t="s">
        <v>27</v>
      </c>
      <c r="D33" s="16" t="s">
        <v>28</v>
      </c>
      <c r="E33" s="7" t="n">
        <v>105</v>
      </c>
      <c r="F33" s="16" t="s">
        <v>20</v>
      </c>
      <c r="G33" s="6" t="n">
        <v>16.48</v>
      </c>
      <c r="H33" s="6" t="n">
        <v>91.58</v>
      </c>
      <c r="I33" s="6" t="n">
        <v>94.55</v>
      </c>
      <c r="J33" s="6" t="n">
        <v>225</v>
      </c>
      <c r="K33" s="6" t="n">
        <v>1730.4</v>
      </c>
      <c r="L33" s="6" t="n">
        <v>1505.4</v>
      </c>
      <c r="M33" s="6" t="n">
        <v>15.16</v>
      </c>
      <c r="N33" s="6" t="n">
        <v>15.66</v>
      </c>
    </row>
    <row collapsed="false" customFormat="false" customHeight="false" hidden="false" ht="12.1" outlineLevel="0" r="34">
      <c r="A34" s="41" t="n">
        <v>46244</v>
      </c>
      <c r="B34" s="16" t="s">
        <v>424</v>
      </c>
      <c r="C34" s="16" t="s">
        <v>47</v>
      </c>
      <c r="D34" s="16" t="s">
        <v>48</v>
      </c>
      <c r="E34" s="7" t="n">
        <v>31</v>
      </c>
      <c r="F34" s="16" t="s">
        <v>20</v>
      </c>
      <c r="G34" s="6" t="n">
        <v>4.6</v>
      </c>
      <c r="H34" s="6" t="n">
        <v>278.88</v>
      </c>
      <c r="I34" s="6" t="n">
        <v>274.51</v>
      </c>
      <c r="J34" s="6" t="n">
        <v>19</v>
      </c>
      <c r="K34" s="6" t="n">
        <v>142.6</v>
      </c>
      <c r="L34" s="6" t="n">
        <v>123.6</v>
      </c>
      <c r="M34" s="6" t="n">
        <v>1.45</v>
      </c>
      <c r="N34" s="6" t="n">
        <v>1.43</v>
      </c>
    </row>
    <row collapsed="false" customFormat="false" customHeight="false" hidden="false" ht="12.1" outlineLevel="0" r="35">
      <c r="A35" s="41"/>
      <c r="B35" s="16"/>
      <c r="C35" s="16"/>
      <c r="D35" s="16"/>
      <c r="E35" s="7"/>
      <c r="F35" s="16"/>
      <c r="G35" s="6"/>
      <c r="H35" s="6"/>
      <c r="I35" s="6"/>
      <c r="J35" s="6"/>
      <c r="K35" s="6"/>
      <c r="L35" s="6"/>
      <c r="M35" s="6"/>
      <c r="N35" s="6"/>
    </row>
    <row collapsed="false" customFormat="false" customHeight="false" hidden="false" ht="12.1" outlineLevel="0" r="36">
      <c r="A36" s="41" t="n">
        <v>46286</v>
      </c>
      <c r="B36" s="16" t="s">
        <v>508</v>
      </c>
      <c r="C36" s="16" t="s">
        <v>43</v>
      </c>
      <c r="D36" s="16" t="s">
        <v>44</v>
      </c>
      <c r="E36" s="7" t="n">
        <v>4</v>
      </c>
      <c r="F36" s="16" t="s">
        <v>20</v>
      </c>
      <c r="G36" s="6" t="n">
        <v>110</v>
      </c>
      <c r="H36" s="6" t="n">
        <v>3729.5</v>
      </c>
      <c r="I36" s="6" t="n">
        <v>3768.72</v>
      </c>
      <c r="J36" s="6" t="n">
        <v>57</v>
      </c>
      <c r="K36" s="6" t="n">
        <v>440</v>
      </c>
      <c r="L36" s="6" t="n">
        <v>383</v>
      </c>
      <c r="M36" s="6" t="n">
        <v>2.54</v>
      </c>
      <c r="N36" s="6" t="n">
        <v>2.57</v>
      </c>
    </row>
    <row collapsed="false" customFormat="false" customHeight="false" hidden="false" ht="12.1" outlineLevel="0" r="37">
      <c r="A37" s="41" t="n">
        <v>46307</v>
      </c>
      <c r="B37" s="16" t="s">
        <v>424</v>
      </c>
      <c r="C37" s="16" t="s">
        <v>47</v>
      </c>
      <c r="D37" s="16" t="s">
        <v>48</v>
      </c>
      <c r="E37" s="7" t="n">
        <v>38</v>
      </c>
      <c r="F37" s="16" t="s">
        <v>20</v>
      </c>
      <c r="G37" s="6" t="n">
        <v>4.7</v>
      </c>
      <c r="H37" s="6" t="n">
        <v>252.1</v>
      </c>
      <c r="I37" s="6" t="n">
        <v>272.88</v>
      </c>
      <c r="J37" s="6" t="n">
        <v>23</v>
      </c>
      <c r="K37" s="6" t="n">
        <v>178.6</v>
      </c>
      <c r="L37" s="6" t="n">
        <v>155.6</v>
      </c>
      <c r="M37" s="6" t="n">
        <v>1.5</v>
      </c>
      <c r="N37" s="6" t="n">
        <v>1.62</v>
      </c>
    </row>
    <row collapsed="false" customFormat="false" customHeight="false" hidden="false" ht="12.1" outlineLevel="0" r="38">
      <c r="A38" s="41" t="n">
        <v>46307</v>
      </c>
      <c r="B38" s="16" t="s">
        <v>508</v>
      </c>
      <c r="C38" s="16" t="s">
        <v>39</v>
      </c>
      <c r="D38" s="16" t="s">
        <v>40</v>
      </c>
      <c r="E38" s="7" t="n">
        <v>120</v>
      </c>
      <c r="F38" s="16" t="s">
        <v>20</v>
      </c>
      <c r="G38" s="6" t="n">
        <v>1.85</v>
      </c>
      <c r="H38" s="6" t="n">
        <v>129.42</v>
      </c>
      <c r="I38" s="6" t="n">
        <v>130.28</v>
      </c>
      <c r="J38" s="6" t="n">
        <v>29</v>
      </c>
      <c r="K38" s="6" t="n">
        <v>222</v>
      </c>
      <c r="L38" s="6" t="n">
        <v>193</v>
      </c>
      <c r="M38" s="6" t="n">
        <v>1.23</v>
      </c>
      <c r="N38" s="6" t="n">
        <v>1.24</v>
      </c>
    </row>
  </sheetData>
  <autoFilter ref="A1:N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117</v>
      </c>
      <c r="B1" s="42" t="s">
        <v>362</v>
      </c>
      <c r="C1" s="42" t="s">
        <v>0</v>
      </c>
      <c r="D1" s="42" t="s">
        <v>2</v>
      </c>
      <c r="E1" s="42" t="s">
        <v>7</v>
      </c>
      <c r="F1" s="42" t="s">
        <v>581</v>
      </c>
      <c r="G1" s="42" t="s">
        <v>604</v>
      </c>
      <c r="H1" s="42" t="s">
        <v>585</v>
      </c>
      <c r="I1" s="42" t="s">
        <v>586</v>
      </c>
      <c r="J1" s="42" t="s">
        <v>587</v>
      </c>
    </row>
    <row collapsed="false" customFormat="false" customHeight="false" hidden="false" ht="12.1" outlineLevel="0" r="2">
      <c r="A2" s="43" t="n">
        <v>45167</v>
      </c>
      <c r="B2" s="16" t="s">
        <v>364</v>
      </c>
      <c r="C2" s="16" t="s">
        <v>247</v>
      </c>
      <c r="D2" s="16" t="s">
        <v>605</v>
      </c>
      <c r="E2" s="6" t="n">
        <v>50</v>
      </c>
      <c r="F2" s="7" t="n">
        <v>1</v>
      </c>
      <c r="G2" s="6" t="n">
        <v>1.17</v>
      </c>
      <c r="H2" s="6" t="n">
        <v>0</v>
      </c>
      <c r="I2" s="6" t="n">
        <v>1.17</v>
      </c>
      <c r="J2" s="6" t="n">
        <v>1.17</v>
      </c>
    </row>
    <row collapsed="false" customFormat="false" customHeight="false" hidden="false" ht="12.1" outlineLevel="0" r="3">
      <c r="A3" s="43" t="n">
        <v>45186</v>
      </c>
      <c r="B3" s="16" t="s">
        <v>364</v>
      </c>
      <c r="C3" s="16" t="s">
        <v>246</v>
      </c>
      <c r="D3" s="16" t="s">
        <v>606</v>
      </c>
      <c r="E3" s="6" t="n">
        <v>100</v>
      </c>
      <c r="F3" s="7" t="n">
        <v>2</v>
      </c>
      <c r="G3" s="6" t="n">
        <v>2.28</v>
      </c>
      <c r="H3" s="6" t="n">
        <v>1</v>
      </c>
      <c r="I3" s="6" t="n">
        <v>4.56</v>
      </c>
      <c r="J3" s="6" t="n">
        <v>3.56</v>
      </c>
    </row>
    <row collapsed="false" customFormat="false" customHeight="false" hidden="false" ht="12.1" outlineLevel="0" r="4">
      <c r="A4" s="43" t="n">
        <v>45265</v>
      </c>
      <c r="B4" s="16" t="s">
        <v>364</v>
      </c>
      <c r="C4" s="16" t="s">
        <v>247</v>
      </c>
      <c r="D4" s="16" t="s">
        <v>605</v>
      </c>
      <c r="E4" s="6" t="n">
        <v>50</v>
      </c>
      <c r="F4" s="7" t="n">
        <v>1</v>
      </c>
      <c r="G4" s="6" t="n">
        <v>1.26</v>
      </c>
      <c r="H4" s="6" t="n">
        <v>0</v>
      </c>
      <c r="I4" s="6" t="n">
        <v>1.26</v>
      </c>
      <c r="J4" s="6" t="n">
        <v>1.26</v>
      </c>
    </row>
    <row collapsed="false" customFormat="false" customHeight="false" hidden="false" ht="12.1" outlineLevel="0" r="5">
      <c r="A5" s="43" t="n">
        <v>45277</v>
      </c>
      <c r="B5" s="16" t="s">
        <v>364</v>
      </c>
      <c r="C5" s="16" t="s">
        <v>246</v>
      </c>
      <c r="D5" s="16" t="s">
        <v>606</v>
      </c>
      <c r="E5" s="6" t="n">
        <v>100</v>
      </c>
      <c r="F5" s="7" t="n">
        <v>2</v>
      </c>
      <c r="G5" s="6" t="n">
        <v>2.28</v>
      </c>
      <c r="H5" s="6" t="n">
        <v>1</v>
      </c>
      <c r="I5" s="6" t="n">
        <v>4.56</v>
      </c>
      <c r="J5" s="6" t="n">
        <v>3.56</v>
      </c>
    </row>
    <row collapsed="false" customFormat="false" customHeight="false" hidden="false" ht="12.1" outlineLevel="0" r="6">
      <c r="A6" s="43" t="n">
        <v>45307</v>
      </c>
      <c r="B6" s="16" t="s">
        <v>364</v>
      </c>
      <c r="C6" s="16" t="s">
        <v>255</v>
      </c>
      <c r="D6" s="16" t="s">
        <v>607</v>
      </c>
      <c r="E6" s="6" t="n">
        <v>1000</v>
      </c>
      <c r="F6" s="7" t="n">
        <v>19</v>
      </c>
      <c r="G6" s="6" t="n">
        <v>36.9</v>
      </c>
      <c r="H6" s="6" t="n">
        <v>91</v>
      </c>
      <c r="I6" s="6" t="n">
        <v>701.1</v>
      </c>
      <c r="J6" s="6" t="n">
        <v>610.1</v>
      </c>
    </row>
    <row collapsed="false" customFormat="false" customHeight="false" hidden="false" ht="12.1" outlineLevel="0" r="7">
      <c r="A7" s="43" t="n">
        <v>45349</v>
      </c>
      <c r="B7" s="16" t="s">
        <v>364</v>
      </c>
      <c r="C7" s="16" t="s">
        <v>265</v>
      </c>
      <c r="D7" s="16" t="s">
        <v>608</v>
      </c>
      <c r="E7" s="6" t="n">
        <v>750</v>
      </c>
      <c r="F7" s="7" t="n">
        <v>3</v>
      </c>
      <c r="G7" s="6" t="n">
        <v>17.67</v>
      </c>
      <c r="H7" s="6" t="n">
        <v>7</v>
      </c>
      <c r="I7" s="6" t="n">
        <v>53.01</v>
      </c>
      <c r="J7" s="6" t="n">
        <v>46.01</v>
      </c>
    </row>
    <row collapsed="false" customFormat="false" customHeight="false" hidden="false" ht="12.1" outlineLevel="0" r="8">
      <c r="A8" s="43" t="n">
        <v>45865</v>
      </c>
      <c r="B8" s="16" t="s">
        <v>424</v>
      </c>
      <c r="C8" s="16" t="s">
        <v>294</v>
      </c>
      <c r="D8" s="16" t="s">
        <v>609</v>
      </c>
      <c r="E8" s="6" t="n">
        <v>1000</v>
      </c>
      <c r="F8" s="7" t="n">
        <v>2</v>
      </c>
      <c r="G8" s="6" t="n">
        <v>19.48</v>
      </c>
      <c r="H8" s="6" t="n">
        <v>5</v>
      </c>
      <c r="I8" s="6" t="n">
        <v>38.96</v>
      </c>
      <c r="J8" s="6" t="n">
        <v>33.96</v>
      </c>
    </row>
    <row collapsed="false" customFormat="false" customHeight="false" hidden="false" ht="12.1" outlineLevel="0" r="9">
      <c r="A9" s="43" t="n">
        <v>45867</v>
      </c>
      <c r="B9" s="16" t="s">
        <v>364</v>
      </c>
      <c r="C9" s="16" t="s">
        <v>86</v>
      </c>
      <c r="D9" s="16" t="s">
        <v>87</v>
      </c>
      <c r="E9" s="6" t="n">
        <v>1000</v>
      </c>
      <c r="F9" s="7" t="n">
        <v>147</v>
      </c>
      <c r="G9" s="6" t="n">
        <v>30.42</v>
      </c>
      <c r="H9" s="6" t="n">
        <v>581</v>
      </c>
      <c r="I9" s="6" t="n">
        <v>4471.74</v>
      </c>
      <c r="J9" s="6" t="n">
        <v>3890.74</v>
      </c>
    </row>
    <row collapsed="false" customFormat="false" customHeight="false" hidden="false" ht="12.1" outlineLevel="0" r="10">
      <c r="A10" s="43" t="n">
        <v>45875</v>
      </c>
      <c r="B10" s="16" t="s">
        <v>424</v>
      </c>
      <c r="C10" s="16" t="s">
        <v>300</v>
      </c>
      <c r="D10" s="16" t="s">
        <v>610</v>
      </c>
      <c r="E10" s="6" t="n">
        <v>1000</v>
      </c>
      <c r="F10" s="7" t="n">
        <v>1</v>
      </c>
      <c r="G10" s="6" t="n">
        <v>20.96</v>
      </c>
      <c r="H10" s="6" t="n">
        <v>3</v>
      </c>
      <c r="I10" s="6" t="n">
        <v>20.96</v>
      </c>
      <c r="J10" s="6" t="n">
        <v>17.96</v>
      </c>
    </row>
    <row collapsed="false" customFormat="false" customHeight="false" hidden="false" ht="12.1" outlineLevel="0" r="11">
      <c r="A11" s="43" t="n">
        <v>45878</v>
      </c>
      <c r="B11" s="16" t="s">
        <v>424</v>
      </c>
      <c r="C11" s="16" t="s">
        <v>303</v>
      </c>
      <c r="D11" s="16" t="s">
        <v>611</v>
      </c>
      <c r="E11" s="6" t="n">
        <v>1000</v>
      </c>
      <c r="F11" s="7" t="n">
        <v>1</v>
      </c>
      <c r="G11" s="6" t="n">
        <v>20.55</v>
      </c>
      <c r="H11" s="6" t="n">
        <v>3</v>
      </c>
      <c r="I11" s="6" t="n">
        <v>20.55</v>
      </c>
      <c r="J11" s="6" t="n">
        <v>17.55</v>
      </c>
    </row>
    <row collapsed="false" customFormat="false" customHeight="false" hidden="false" ht="12.1" outlineLevel="0" r="12">
      <c r="A12" s="43" t="n">
        <v>45880</v>
      </c>
      <c r="B12" s="16" t="s">
        <v>424</v>
      </c>
      <c r="C12" s="16" t="s">
        <v>298</v>
      </c>
      <c r="D12" s="16" t="s">
        <v>612</v>
      </c>
      <c r="E12" s="6" t="n">
        <v>1000</v>
      </c>
      <c r="F12" s="7" t="n">
        <v>1</v>
      </c>
      <c r="G12" s="6" t="n">
        <v>20.75</v>
      </c>
      <c r="H12" s="6" t="n">
        <v>3</v>
      </c>
      <c r="I12" s="6" t="n">
        <v>20.75</v>
      </c>
      <c r="J12" s="6" t="n">
        <v>17.75</v>
      </c>
    </row>
    <row collapsed="false" customFormat="false" customHeight="false" hidden="false" ht="12.1" outlineLevel="0" r="13">
      <c r="A13" s="43" t="n">
        <v>45880</v>
      </c>
      <c r="B13" s="16" t="s">
        <v>424</v>
      </c>
      <c r="C13" s="16" t="s">
        <v>299</v>
      </c>
      <c r="D13" s="16" t="s">
        <v>613</v>
      </c>
      <c r="E13" s="6" t="n">
        <v>1000</v>
      </c>
      <c r="F13" s="7" t="n">
        <v>1</v>
      </c>
      <c r="G13" s="6" t="n">
        <v>129.64</v>
      </c>
      <c r="H13" s="6" t="n">
        <v>17</v>
      </c>
      <c r="I13" s="6" t="n">
        <v>129.64</v>
      </c>
      <c r="J13" s="6" t="n">
        <v>112.64</v>
      </c>
    </row>
    <row collapsed="false" customFormat="false" customHeight="false" hidden="false" ht="12.1" outlineLevel="0" r="14">
      <c r="A14" s="43" t="n">
        <v>45895</v>
      </c>
      <c r="B14" s="16" t="s">
        <v>424</v>
      </c>
      <c r="C14" s="16" t="s">
        <v>305</v>
      </c>
      <c r="D14" s="16" t="s">
        <v>614</v>
      </c>
      <c r="E14" s="6" t="n">
        <v>1000</v>
      </c>
      <c r="F14" s="7" t="n">
        <v>10</v>
      </c>
      <c r="G14" s="6" t="n">
        <v>20.96</v>
      </c>
      <c r="H14" s="6" t="n">
        <v>27</v>
      </c>
      <c r="I14" s="6" t="n">
        <v>209.6</v>
      </c>
      <c r="J14" s="6" t="n">
        <v>182.6</v>
      </c>
    </row>
    <row collapsed="false" customFormat="false" customHeight="false" hidden="false" ht="12.1" outlineLevel="0" r="15">
      <c r="A15" s="43" t="n">
        <v>46017</v>
      </c>
      <c r="B15" s="16" t="s">
        <v>424</v>
      </c>
      <c r="C15" s="16" t="s">
        <v>321</v>
      </c>
      <c r="D15" s="16" t="s">
        <v>615</v>
      </c>
      <c r="E15" s="6" t="n">
        <v>1000</v>
      </c>
      <c r="F15" s="7" t="n">
        <v>1</v>
      </c>
      <c r="G15" s="6" t="n">
        <v>15.21</v>
      </c>
      <c r="H15" s="6" t="n">
        <v>2</v>
      </c>
      <c r="I15" s="6" t="n">
        <v>15.21</v>
      </c>
      <c r="J15" s="6" t="n">
        <v>13.21</v>
      </c>
    </row>
    <row collapsed="false" customFormat="false" customHeight="false" hidden="false" ht="12.1" outlineLevel="0" r="16">
      <c r="A16" s="43" t="n">
        <v>46018</v>
      </c>
      <c r="B16" s="16" t="s">
        <v>424</v>
      </c>
      <c r="C16" s="16" t="s">
        <v>322</v>
      </c>
      <c r="D16" s="16" t="s">
        <v>616</v>
      </c>
      <c r="E16" s="6" t="n">
        <v>1000</v>
      </c>
      <c r="F16" s="7" t="n">
        <v>1</v>
      </c>
      <c r="G16" s="6" t="n">
        <v>23.84</v>
      </c>
      <c r="H16" s="6" t="n">
        <v>3</v>
      </c>
      <c r="I16" s="6" t="n">
        <v>23.84</v>
      </c>
      <c r="J16" s="6" t="n">
        <v>20.84</v>
      </c>
    </row>
    <row collapsed="false" customFormat="false" customHeight="false" hidden="false" ht="12.1" outlineLevel="0" r="17">
      <c r="A17" s="43" t="n">
        <v>46133</v>
      </c>
      <c r="B17" s="16" t="s">
        <v>508</v>
      </c>
      <c r="C17" s="16" t="s">
        <v>81</v>
      </c>
      <c r="D17" s="16" t="s">
        <v>83</v>
      </c>
      <c r="E17" s="6" t="n">
        <v>1000</v>
      </c>
      <c r="F17" s="7" t="n">
        <v>41</v>
      </c>
      <c r="G17" s="6" t="n">
        <v>13.36</v>
      </c>
      <c r="H17" s="6" t="n">
        <v>71</v>
      </c>
      <c r="I17" s="6" t="n">
        <v>547.76</v>
      </c>
      <c r="J17" s="6" t="n">
        <v>476.76</v>
      </c>
    </row>
    <row collapsed="false" customFormat="false" customHeight="false" hidden="false" ht="12.1" outlineLevel="0" r="18">
      <c r="A18" s="43" t="n">
        <v>46133</v>
      </c>
      <c r="B18" s="16" t="s">
        <v>364</v>
      </c>
      <c r="C18" s="16" t="s">
        <v>94</v>
      </c>
      <c r="D18" s="16" t="s">
        <v>95</v>
      </c>
      <c r="E18" s="6" t="n">
        <v>1000</v>
      </c>
      <c r="F18" s="7" t="n">
        <v>20</v>
      </c>
      <c r="G18" s="6" t="n">
        <v>64.82</v>
      </c>
      <c r="H18" s="6" t="n">
        <v>169</v>
      </c>
      <c r="I18" s="6" t="n">
        <v>1296.4</v>
      </c>
      <c r="J18" s="6" t="n">
        <v>1127.4</v>
      </c>
    </row>
    <row collapsed="false" customFormat="false" customHeight="false" hidden="false" ht="12.1" outlineLevel="0" r="19">
      <c r="A19" s="43" t="n">
        <v>46163</v>
      </c>
      <c r="B19" s="16" t="s">
        <v>508</v>
      </c>
      <c r="C19" s="16" t="s">
        <v>81</v>
      </c>
      <c r="D19" s="16" t="s">
        <v>83</v>
      </c>
      <c r="E19" s="6" t="n">
        <v>1000</v>
      </c>
      <c r="F19" s="7" t="n">
        <v>41</v>
      </c>
      <c r="G19" s="6" t="n">
        <v>13.36</v>
      </c>
      <c r="H19" s="6" t="n">
        <v>71</v>
      </c>
      <c r="I19" s="6" t="n">
        <v>547.76</v>
      </c>
      <c r="J19" s="6" t="n">
        <v>476.76</v>
      </c>
    </row>
    <row collapsed="false" customFormat="false" customHeight="false" hidden="false" ht="12.1" outlineLevel="0" r="20">
      <c r="A20" s="43" t="n">
        <v>46168</v>
      </c>
      <c r="B20" s="16" t="s">
        <v>364</v>
      </c>
      <c r="C20" s="16" t="s">
        <v>98</v>
      </c>
      <c r="D20" s="16" t="s">
        <v>99</v>
      </c>
      <c r="E20" s="6" t="n">
        <v>1000</v>
      </c>
      <c r="F20" s="7" t="n">
        <v>17</v>
      </c>
      <c r="G20" s="6" t="n">
        <v>61.08</v>
      </c>
      <c r="H20" s="6" t="n">
        <v>135</v>
      </c>
      <c r="I20" s="6" t="n">
        <v>1038.36</v>
      </c>
      <c r="J20" s="6" t="n">
        <v>903.36</v>
      </c>
    </row>
    <row collapsed="false" customFormat="false" customHeight="false" hidden="false" ht="12.1" outlineLevel="0" r="21">
      <c r="A21" s="43" t="n">
        <v>46175</v>
      </c>
      <c r="B21" s="16" t="s">
        <v>364</v>
      </c>
      <c r="C21" s="16" t="s">
        <v>106</v>
      </c>
      <c r="D21" s="16" t="s">
        <v>107</v>
      </c>
      <c r="E21" s="6" t="n">
        <v>1000</v>
      </c>
      <c r="F21" s="7" t="n">
        <v>9</v>
      </c>
      <c r="G21" s="6" t="n">
        <v>61.08</v>
      </c>
      <c r="H21" s="6" t="n">
        <v>71</v>
      </c>
      <c r="I21" s="6" t="n">
        <v>549.72</v>
      </c>
      <c r="J21" s="6" t="n">
        <v>478.72</v>
      </c>
    </row>
    <row collapsed="false" customFormat="false" customHeight="false" hidden="false" ht="12.1" outlineLevel="0" r="22">
      <c r="A22" s="43" t="n">
        <v>46193</v>
      </c>
      <c r="B22" s="16" t="s">
        <v>508</v>
      </c>
      <c r="C22" s="16" t="s">
        <v>81</v>
      </c>
      <c r="D22" s="16" t="s">
        <v>83</v>
      </c>
      <c r="E22" s="6" t="n">
        <v>1000</v>
      </c>
      <c r="F22" s="7" t="n">
        <v>41</v>
      </c>
      <c r="G22" s="6" t="n">
        <v>13.36</v>
      </c>
      <c r="H22" s="6" t="n">
        <v>71</v>
      </c>
      <c r="I22" s="6" t="n">
        <v>547.76</v>
      </c>
      <c r="J22" s="6" t="n">
        <v>476.76</v>
      </c>
    </row>
    <row collapsed="false" customFormat="false" customHeight="false" hidden="false" ht="12.1" outlineLevel="0" r="23">
      <c r="A23" s="43" t="n">
        <v>46196</v>
      </c>
      <c r="B23" s="16" t="s">
        <v>364</v>
      </c>
      <c r="C23" s="16" t="s">
        <v>110</v>
      </c>
      <c r="D23" s="16" t="s">
        <v>111</v>
      </c>
      <c r="E23" s="6" t="n">
        <v>1000</v>
      </c>
      <c r="F23" s="7" t="n">
        <v>9</v>
      </c>
      <c r="G23" s="6" t="n">
        <v>59.84</v>
      </c>
      <c r="H23" s="6" t="n">
        <v>70</v>
      </c>
      <c r="I23" s="6" t="n">
        <v>538.56</v>
      </c>
      <c r="J23" s="6" t="n">
        <v>468.56</v>
      </c>
    </row>
    <row collapsed="false" customFormat="false" customHeight="false" hidden="false" ht="12.1" outlineLevel="0" r="24">
      <c r="A24" s="43" t="n">
        <v>46223</v>
      </c>
      <c r="B24" s="16" t="s">
        <v>508</v>
      </c>
      <c r="C24" s="16" t="s">
        <v>81</v>
      </c>
      <c r="D24" s="16" t="s">
        <v>83</v>
      </c>
      <c r="E24" s="6" t="n">
        <v>1000</v>
      </c>
      <c r="F24" s="7" t="n">
        <v>41</v>
      </c>
      <c r="G24" s="6" t="n">
        <v>13.36</v>
      </c>
      <c r="H24" s="6" t="n">
        <v>71</v>
      </c>
      <c r="I24" s="6" t="n">
        <v>547.76</v>
      </c>
      <c r="J24" s="6" t="n">
        <v>476.76</v>
      </c>
    </row>
    <row collapsed="false" customFormat="false" customHeight="false" hidden="false" ht="12.1" outlineLevel="0" r="25">
      <c r="A25" s="43" t="n">
        <v>46231</v>
      </c>
      <c r="B25" s="16" t="s">
        <v>364</v>
      </c>
      <c r="C25" s="16" t="s">
        <v>86</v>
      </c>
      <c r="D25" s="16" t="s">
        <v>87</v>
      </c>
      <c r="E25" s="6" t="n">
        <v>1000</v>
      </c>
      <c r="F25" s="7" t="n">
        <v>36</v>
      </c>
      <c r="G25" s="6" t="n">
        <v>30.42</v>
      </c>
      <c r="H25" s="6" t="n">
        <v>142</v>
      </c>
      <c r="I25" s="6" t="n">
        <v>1095.12</v>
      </c>
      <c r="J25" s="6" t="n">
        <v>953.12</v>
      </c>
    </row>
    <row collapsed="false" customFormat="false" customHeight="false" hidden="false" ht="12.1" outlineLevel="0" r="26">
      <c r="A26" s="43" t="n">
        <v>46245</v>
      </c>
      <c r="B26" s="16" t="s">
        <v>364</v>
      </c>
      <c r="C26" s="16" t="s">
        <v>90</v>
      </c>
      <c r="D26" s="16" t="s">
        <v>91</v>
      </c>
      <c r="E26" s="6" t="n">
        <v>1000</v>
      </c>
      <c r="F26" s="7" t="n">
        <v>33</v>
      </c>
      <c r="G26" s="6" t="n">
        <v>34.9</v>
      </c>
      <c r="H26" s="6" t="n">
        <v>150</v>
      </c>
      <c r="I26" s="6" t="n">
        <v>1151.7</v>
      </c>
      <c r="J26" s="6" t="n">
        <v>1001.7</v>
      </c>
    </row>
    <row collapsed="false" customFormat="false" customHeight="false" hidden="false" ht="12.1" outlineLevel="0" r="27">
      <c r="A27" s="43" t="n">
        <v>46253</v>
      </c>
      <c r="B27" s="16" t="s">
        <v>508</v>
      </c>
      <c r="C27" s="16" t="s">
        <v>81</v>
      </c>
      <c r="D27" s="16" t="s">
        <v>83</v>
      </c>
      <c r="E27" s="6" t="n">
        <v>1000</v>
      </c>
      <c r="F27" s="7" t="n">
        <v>42</v>
      </c>
      <c r="G27" s="6" t="n">
        <v>13.36</v>
      </c>
      <c r="H27" s="6" t="n">
        <v>73</v>
      </c>
      <c r="I27" s="6" t="n">
        <v>561.12</v>
      </c>
      <c r="J27" s="6" t="n">
        <v>488.12</v>
      </c>
    </row>
    <row collapsed="false" customFormat="false" customHeight="false" hidden="false" ht="12.1" outlineLevel="0" r="28">
      <c r="A28" s="43"/>
      <c r="B28" s="16"/>
      <c r="C28" s="16"/>
      <c r="D28" s="16"/>
      <c r="E28" s="6"/>
      <c r="F28" s="7"/>
      <c r="G28" s="6"/>
      <c r="H28" s="6"/>
      <c r="I28" s="6"/>
      <c r="J28" s="6"/>
    </row>
    <row collapsed="false" customFormat="false" customHeight="false" hidden="false" ht="12.1" outlineLevel="0" r="29">
      <c r="A29" s="43" t="n">
        <v>46283</v>
      </c>
      <c r="B29" s="16" t="s">
        <v>508</v>
      </c>
      <c r="C29" s="16" t="s">
        <v>81</v>
      </c>
      <c r="D29" s="16" t="s">
        <v>83</v>
      </c>
      <c r="E29" s="6" t="n">
        <v>1000</v>
      </c>
      <c r="F29" s="7" t="n">
        <v>55</v>
      </c>
      <c r="G29" s="6" t="n">
        <v>13.36</v>
      </c>
      <c r="H29" s="6" t="n">
        <v>96</v>
      </c>
      <c r="I29" s="6" t="n">
        <v>734.8</v>
      </c>
      <c r="J29" s="6" t="n">
        <v>638.8</v>
      </c>
    </row>
    <row collapsed="false" customFormat="false" customHeight="false" hidden="false" ht="12.1" outlineLevel="0" r="30">
      <c r="A30" s="43" t="n">
        <v>46287</v>
      </c>
      <c r="B30" s="16" t="s">
        <v>364</v>
      </c>
      <c r="C30" s="16" t="s">
        <v>102</v>
      </c>
      <c r="D30" s="16" t="s">
        <v>103</v>
      </c>
      <c r="E30" s="6" t="n">
        <v>1000</v>
      </c>
      <c r="F30" s="7" t="n">
        <v>13</v>
      </c>
      <c r="G30" s="6" t="n">
        <v>59.84</v>
      </c>
      <c r="H30" s="6" t="n">
        <v>101</v>
      </c>
      <c r="I30" s="6" t="n">
        <v>777.92</v>
      </c>
      <c r="J30" s="6" t="n">
        <v>676.92</v>
      </c>
    </row>
    <row collapsed="false" customFormat="false" customHeight="false" hidden="false" ht="12.1" outlineLevel="0" r="31">
      <c r="A31" s="43" t="n">
        <v>46313</v>
      </c>
      <c r="B31" s="16" t="s">
        <v>508</v>
      </c>
      <c r="C31" s="16" t="s">
        <v>81</v>
      </c>
      <c r="D31" s="16" t="s">
        <v>83</v>
      </c>
      <c r="E31" s="6" t="n">
        <v>1000</v>
      </c>
      <c r="F31" s="7" t="n">
        <v>55</v>
      </c>
      <c r="G31" s="6" t="n">
        <v>13.36</v>
      </c>
      <c r="H31" s="6" t="n">
        <v>96</v>
      </c>
      <c r="I31" s="6" t="n">
        <v>734.8</v>
      </c>
      <c r="J31" s="6" t="n">
        <v>638.8</v>
      </c>
    </row>
    <row collapsed="false" customFormat="false" customHeight="false" hidden="false" ht="12.1" outlineLevel="0" r="32">
      <c r="A32" s="43" t="n">
        <v>46315</v>
      </c>
      <c r="B32" s="16" t="s">
        <v>364</v>
      </c>
      <c r="C32" s="16" t="s">
        <v>94</v>
      </c>
      <c r="D32" s="16" t="s">
        <v>95</v>
      </c>
      <c r="E32" s="6" t="n">
        <v>1000</v>
      </c>
      <c r="F32" s="7" t="n">
        <v>20</v>
      </c>
      <c r="G32" s="6" t="n">
        <v>64.82</v>
      </c>
      <c r="H32" s="6" t="n">
        <v>169</v>
      </c>
      <c r="I32" s="6" t="n">
        <v>1296.4</v>
      </c>
      <c r="J32" s="6" t="n">
        <v>1127.4</v>
      </c>
    </row>
    <row collapsed="false" customFormat="false" customHeight="false" hidden="false" ht="12.1" outlineLevel="0" r="33">
      <c r="A33" s="43" t="n">
        <v>46343</v>
      </c>
      <c r="B33" s="16" t="s">
        <v>508</v>
      </c>
      <c r="C33" s="16" t="s">
        <v>81</v>
      </c>
      <c r="D33" s="16" t="s">
        <v>83</v>
      </c>
      <c r="E33" s="6" t="n">
        <v>1000</v>
      </c>
      <c r="F33" s="7" t="n">
        <v>55</v>
      </c>
      <c r="G33" s="6" t="n">
        <v>13.36</v>
      </c>
      <c r="H33" s="6" t="n">
        <v>96</v>
      </c>
      <c r="I33" s="6" t="n">
        <v>734.8</v>
      </c>
      <c r="J33" s="6" t="n">
        <v>638.8</v>
      </c>
    </row>
    <row collapsed="false" customFormat="false" customHeight="false" hidden="false" ht="12.1" outlineLevel="0" r="34">
      <c r="A34" s="43" t="n">
        <v>46350</v>
      </c>
      <c r="B34" s="16" t="s">
        <v>364</v>
      </c>
      <c r="C34" s="16" t="s">
        <v>98</v>
      </c>
      <c r="D34" s="16" t="s">
        <v>99</v>
      </c>
      <c r="E34" s="6" t="n">
        <v>1000</v>
      </c>
      <c r="F34" s="7" t="n">
        <v>18</v>
      </c>
      <c r="G34" s="6" t="n">
        <v>61.08</v>
      </c>
      <c r="H34" s="6" t="n">
        <v>143</v>
      </c>
      <c r="I34" s="6" t="n">
        <v>1099.44</v>
      </c>
      <c r="J34" s="6" t="n">
        <v>956.44</v>
      </c>
    </row>
    <row collapsed="false" customFormat="false" customHeight="false" hidden="false" ht="12.1" outlineLevel="0" r="35">
      <c r="A35" s="43" t="n">
        <v>46357</v>
      </c>
      <c r="B35" s="16" t="s">
        <v>364</v>
      </c>
      <c r="C35" s="16" t="s">
        <v>106</v>
      </c>
      <c r="D35" s="16" t="s">
        <v>107</v>
      </c>
      <c r="E35" s="6" t="n">
        <v>1000</v>
      </c>
      <c r="F35" s="7" t="n">
        <v>9</v>
      </c>
      <c r="G35" s="6" t="n">
        <v>61.08</v>
      </c>
      <c r="H35" s="6" t="n">
        <v>71</v>
      </c>
      <c r="I35" s="6" t="n">
        <v>549.72</v>
      </c>
      <c r="J35" s="6" t="n">
        <v>478.72</v>
      </c>
    </row>
    <row collapsed="false" customFormat="false" customHeight="false" hidden="false" ht="12.1" outlineLevel="0" r="36">
      <c r="A36" s="43" t="n">
        <v>46373</v>
      </c>
      <c r="B36" s="16" t="s">
        <v>508</v>
      </c>
      <c r="C36" s="16" t="s">
        <v>81</v>
      </c>
      <c r="D36" s="16" t="s">
        <v>83</v>
      </c>
      <c r="E36" s="6" t="n">
        <v>1000</v>
      </c>
      <c r="F36" s="7" t="n">
        <v>55</v>
      </c>
      <c r="G36" s="6" t="n">
        <v>13.36</v>
      </c>
      <c r="H36" s="6" t="n">
        <v>96</v>
      </c>
      <c r="I36" s="6" t="n">
        <v>734.8</v>
      </c>
      <c r="J36" s="6" t="n">
        <v>638.8</v>
      </c>
    </row>
    <row collapsed="false" customFormat="false" customHeight="false" hidden="false" ht="12.1" outlineLevel="0" r="37">
      <c r="A37" s="43" t="n">
        <v>46378</v>
      </c>
      <c r="B37" s="16" t="s">
        <v>364</v>
      </c>
      <c r="C37" s="16" t="s">
        <v>110</v>
      </c>
      <c r="D37" s="16" t="s">
        <v>111</v>
      </c>
      <c r="E37" s="6" t="n">
        <v>1000</v>
      </c>
      <c r="F37" s="7" t="n">
        <v>9</v>
      </c>
      <c r="G37" s="6" t="n">
        <v>59.84</v>
      </c>
      <c r="H37" s="6" t="n">
        <v>70</v>
      </c>
      <c r="I37" s="6" t="n">
        <v>538.56</v>
      </c>
      <c r="J37" s="6" t="n">
        <v>468.56</v>
      </c>
    </row>
    <row collapsed="false" customFormat="false" customHeight="false" hidden="false" ht="12.1" outlineLevel="0" r="38">
      <c r="A38" s="43" t="n">
        <v>46403</v>
      </c>
      <c r="B38" s="16" t="s">
        <v>508</v>
      </c>
      <c r="C38" s="16" t="s">
        <v>81</v>
      </c>
      <c r="D38" s="16" t="s">
        <v>83</v>
      </c>
      <c r="E38" s="6" t="n">
        <v>1000</v>
      </c>
      <c r="F38" s="7" t="n">
        <v>55</v>
      </c>
      <c r="G38" s="6" t="n">
        <v>13.36</v>
      </c>
      <c r="H38" s="6" t="n">
        <v>96</v>
      </c>
      <c r="I38" s="6" t="n">
        <v>734.8</v>
      </c>
      <c r="J38" s="6" t="n">
        <v>638.8</v>
      </c>
    </row>
    <row collapsed="false" customFormat="false" customHeight="false" hidden="false" ht="12.1" outlineLevel="0" r="39">
      <c r="A39" s="43" t="n">
        <v>46413</v>
      </c>
      <c r="B39" s="16" t="s">
        <v>364</v>
      </c>
      <c r="C39" s="16" t="s">
        <v>86</v>
      </c>
      <c r="D39" s="16" t="s">
        <v>87</v>
      </c>
      <c r="E39" s="6" t="n">
        <v>1000</v>
      </c>
      <c r="F39" s="7" t="n">
        <v>36</v>
      </c>
      <c r="G39" s="6" t="n">
        <v>30.42</v>
      </c>
      <c r="H39" s="6" t="n">
        <v>142</v>
      </c>
      <c r="I39" s="6" t="n">
        <v>1095.12</v>
      </c>
      <c r="J39" s="6" t="n">
        <v>953.12</v>
      </c>
    </row>
    <row collapsed="false" customFormat="false" customHeight="false" hidden="false" ht="12.1" outlineLevel="0" r="40">
      <c r="A40" s="43" t="n">
        <v>46427</v>
      </c>
      <c r="B40" s="16" t="s">
        <v>364</v>
      </c>
      <c r="C40" s="16" t="s">
        <v>90</v>
      </c>
      <c r="D40" s="16" t="s">
        <v>91</v>
      </c>
      <c r="E40" s="6" t="n">
        <v>1000</v>
      </c>
      <c r="F40" s="7" t="n">
        <v>33</v>
      </c>
      <c r="G40" s="6" t="n">
        <v>34.9</v>
      </c>
      <c r="H40" s="6" t="n">
        <v>150</v>
      </c>
      <c r="I40" s="6" t="n">
        <v>1151.7</v>
      </c>
      <c r="J40" s="6" t="n">
        <v>1001.7</v>
      </c>
    </row>
    <row collapsed="false" customFormat="false" customHeight="false" hidden="false" ht="12.1" outlineLevel="0" r="41">
      <c r="A41" s="43" t="n">
        <v>46433</v>
      </c>
      <c r="B41" s="16" t="s">
        <v>508</v>
      </c>
      <c r="C41" s="16" t="s">
        <v>81</v>
      </c>
      <c r="D41" s="16" t="s">
        <v>83</v>
      </c>
      <c r="E41" s="6" t="n">
        <v>1000</v>
      </c>
      <c r="F41" s="7" t="n">
        <v>55</v>
      </c>
      <c r="G41" s="6" t="n">
        <v>13.36</v>
      </c>
      <c r="H41" s="6" t="n">
        <v>96</v>
      </c>
      <c r="I41" s="6" t="n">
        <v>734.8</v>
      </c>
      <c r="J41" s="6" t="n">
        <v>638.8</v>
      </c>
    </row>
    <row collapsed="false" customFormat="false" customHeight="false" hidden="false" ht="12.1" outlineLevel="0" r="42">
      <c r="A42" s="43" t="n">
        <v>46463</v>
      </c>
      <c r="B42" s="16" t="s">
        <v>508</v>
      </c>
      <c r="C42" s="16" t="s">
        <v>81</v>
      </c>
      <c r="D42" s="16" t="s">
        <v>83</v>
      </c>
      <c r="E42" s="6" t="n">
        <v>1000</v>
      </c>
      <c r="F42" s="7" t="n">
        <v>55</v>
      </c>
      <c r="G42" s="6" t="n">
        <v>13.36</v>
      </c>
      <c r="H42" s="6" t="n">
        <v>96</v>
      </c>
      <c r="I42" s="6" t="n">
        <v>734.8</v>
      </c>
      <c r="J42" s="6" t="n">
        <v>638.8</v>
      </c>
    </row>
    <row collapsed="false" customFormat="false" customHeight="false" hidden="false" ht="12.1" outlineLevel="0" r="43">
      <c r="A43" s="43" t="n">
        <v>46469</v>
      </c>
      <c r="B43" s="16" t="s">
        <v>364</v>
      </c>
      <c r="C43" s="16" t="s">
        <v>102</v>
      </c>
      <c r="D43" s="16" t="s">
        <v>103</v>
      </c>
      <c r="E43" s="6" t="n">
        <v>1000</v>
      </c>
      <c r="F43" s="7" t="n">
        <v>13</v>
      </c>
      <c r="G43" s="6" t="n">
        <v>59.84</v>
      </c>
      <c r="H43" s="6" t="n">
        <v>101</v>
      </c>
      <c r="I43" s="6" t="n">
        <v>777.92</v>
      </c>
      <c r="J43" s="6" t="n">
        <v>676.92</v>
      </c>
    </row>
    <row collapsed="false" customFormat="false" customHeight="false" hidden="false" ht="12.1" outlineLevel="0" r="44">
      <c r="A44" s="43" t="n">
        <v>46493</v>
      </c>
      <c r="B44" s="16" t="s">
        <v>508</v>
      </c>
      <c r="C44" s="16" t="s">
        <v>81</v>
      </c>
      <c r="D44" s="16" t="s">
        <v>83</v>
      </c>
      <c r="E44" s="6" t="n">
        <v>1000</v>
      </c>
      <c r="F44" s="7" t="n">
        <v>55</v>
      </c>
      <c r="G44" s="6" t="n">
        <v>13.36</v>
      </c>
      <c r="H44" s="6" t="n">
        <v>96</v>
      </c>
      <c r="I44" s="6" t="n">
        <v>734.8</v>
      </c>
      <c r="J44" s="6" t="n">
        <v>638.8</v>
      </c>
    </row>
    <row collapsed="false" customFormat="false" customHeight="false" hidden="false" ht="12.1" outlineLevel="0" r="45">
      <c r="A45" s="43" t="n">
        <v>46497</v>
      </c>
      <c r="B45" s="16" t="s">
        <v>364</v>
      </c>
      <c r="C45" s="16" t="s">
        <v>94</v>
      </c>
      <c r="D45" s="16" t="s">
        <v>95</v>
      </c>
      <c r="E45" s="6" t="n">
        <v>1000</v>
      </c>
      <c r="F45" s="7" t="n">
        <v>20</v>
      </c>
      <c r="G45" s="6" t="n">
        <v>64.82</v>
      </c>
      <c r="H45" s="6" t="n">
        <v>169</v>
      </c>
      <c r="I45" s="6" t="n">
        <v>1296.4</v>
      </c>
      <c r="J45" s="6" t="n">
        <v>1127.4</v>
      </c>
    </row>
    <row collapsed="false" customFormat="false" customHeight="false" hidden="false" ht="12.1" outlineLevel="0" r="46">
      <c r="A46" s="43" t="n">
        <v>46523</v>
      </c>
      <c r="B46" s="16" t="s">
        <v>508</v>
      </c>
      <c r="C46" s="16" t="s">
        <v>81</v>
      </c>
      <c r="D46" s="16" t="s">
        <v>83</v>
      </c>
      <c r="E46" s="6" t="n">
        <v>1000</v>
      </c>
      <c r="F46" s="7" t="n">
        <v>55</v>
      </c>
      <c r="G46" s="6" t="n">
        <v>13.36</v>
      </c>
      <c r="H46" s="6" t="n">
        <v>96</v>
      </c>
      <c r="I46" s="6" t="n">
        <v>734.8</v>
      </c>
      <c r="J46" s="6" t="n">
        <v>638.8</v>
      </c>
    </row>
    <row collapsed="false" customFormat="false" customHeight="false" hidden="false" ht="12.1" outlineLevel="0" r="47">
      <c r="A47" s="43" t="n">
        <v>46532</v>
      </c>
      <c r="B47" s="16" t="s">
        <v>364</v>
      </c>
      <c r="C47" s="16" t="s">
        <v>98</v>
      </c>
      <c r="D47" s="16" t="s">
        <v>99</v>
      </c>
      <c r="E47" s="6" t="n">
        <v>1000</v>
      </c>
      <c r="F47" s="7" t="n">
        <v>18</v>
      </c>
      <c r="G47" s="6" t="n">
        <v>61.08</v>
      </c>
      <c r="H47" s="6" t="n">
        <v>143</v>
      </c>
      <c r="I47" s="6" t="n">
        <v>1099.44</v>
      </c>
      <c r="J47" s="6" t="n">
        <v>956.44</v>
      </c>
    </row>
    <row collapsed="false" customFormat="false" customHeight="false" hidden="false" ht="12.1" outlineLevel="0" r="48">
      <c r="A48" s="43" t="n">
        <v>46539</v>
      </c>
      <c r="B48" s="16" t="s">
        <v>364</v>
      </c>
      <c r="C48" s="16" t="s">
        <v>106</v>
      </c>
      <c r="D48" s="16" t="s">
        <v>107</v>
      </c>
      <c r="E48" s="6" t="n">
        <v>1000</v>
      </c>
      <c r="F48" s="7" t="n">
        <v>9</v>
      </c>
      <c r="G48" s="6" t="n">
        <v>61.08</v>
      </c>
      <c r="H48" s="6" t="n">
        <v>71</v>
      </c>
      <c r="I48" s="6" t="n">
        <v>549.72</v>
      </c>
      <c r="J48" s="6" t="n">
        <v>478.72</v>
      </c>
    </row>
    <row collapsed="false" customFormat="false" customHeight="false" hidden="false" ht="12.1" outlineLevel="0" r="49">
      <c r="A49" s="43" t="n">
        <v>46553</v>
      </c>
      <c r="B49" s="16" t="s">
        <v>508</v>
      </c>
      <c r="C49" s="16" t="s">
        <v>81</v>
      </c>
      <c r="D49" s="16" t="s">
        <v>83</v>
      </c>
      <c r="E49" s="6" t="n">
        <v>1000</v>
      </c>
      <c r="F49" s="7" t="n">
        <v>55</v>
      </c>
      <c r="G49" s="6" t="n">
        <v>13.36</v>
      </c>
      <c r="H49" s="6" t="n">
        <v>96</v>
      </c>
      <c r="I49" s="6" t="n">
        <v>734.8</v>
      </c>
      <c r="J49" s="6" t="n">
        <v>638.8</v>
      </c>
    </row>
    <row collapsed="false" customFormat="false" customHeight="false" hidden="false" ht="12.1" outlineLevel="0" r="50">
      <c r="A50" s="43" t="n">
        <v>46560</v>
      </c>
      <c r="B50" s="16" t="s">
        <v>364</v>
      </c>
      <c r="C50" s="16" t="s">
        <v>110</v>
      </c>
      <c r="D50" s="16" t="s">
        <v>111</v>
      </c>
      <c r="E50" s="6" t="n">
        <v>1000</v>
      </c>
      <c r="F50" s="7" t="n">
        <v>9</v>
      </c>
      <c r="G50" s="6" t="n">
        <v>59.84</v>
      </c>
      <c r="H50" s="6" t="n">
        <v>70</v>
      </c>
      <c r="I50" s="6" t="n">
        <v>538.56</v>
      </c>
      <c r="J50" s="6" t="n">
        <v>468.56</v>
      </c>
    </row>
    <row collapsed="false" customFormat="false" customHeight="false" hidden="false" ht="12.1" outlineLevel="0" r="51">
      <c r="A51" s="43" t="n">
        <v>46583</v>
      </c>
      <c r="B51" s="16" t="s">
        <v>508</v>
      </c>
      <c r="C51" s="16" t="s">
        <v>81</v>
      </c>
      <c r="D51" s="16" t="s">
        <v>83</v>
      </c>
      <c r="E51" s="6" t="n">
        <v>1000</v>
      </c>
      <c r="F51" s="7" t="n">
        <v>55</v>
      </c>
      <c r="G51" s="6" t="n">
        <v>13.36</v>
      </c>
      <c r="H51" s="6" t="n">
        <v>96</v>
      </c>
      <c r="I51" s="6" t="n">
        <v>734.8</v>
      </c>
      <c r="J51" s="6" t="n">
        <v>638.8</v>
      </c>
    </row>
    <row collapsed="false" customFormat="false" customHeight="false" hidden="false" ht="12.1" outlineLevel="0" r="52">
      <c r="A52" s="43" t="n">
        <v>46595</v>
      </c>
      <c r="B52" s="16" t="s">
        <v>364</v>
      </c>
      <c r="C52" s="16" t="s">
        <v>86</v>
      </c>
      <c r="D52" s="16" t="s">
        <v>87</v>
      </c>
      <c r="E52" s="6" t="n">
        <v>1000</v>
      </c>
      <c r="F52" s="7" t="n">
        <v>36</v>
      </c>
      <c r="G52" s="6" t="n">
        <v>30.42</v>
      </c>
      <c r="H52" s="6" t="n">
        <v>142</v>
      </c>
      <c r="I52" s="6" t="n">
        <v>1095.12</v>
      </c>
      <c r="J52" s="6" t="n">
        <v>953.12</v>
      </c>
    </row>
    <row collapsed="false" customFormat="false" customHeight="false" hidden="false" ht="12.1" outlineLevel="0" r="53">
      <c r="A53" s="43" t="n">
        <v>46609</v>
      </c>
      <c r="B53" s="16" t="s">
        <v>364</v>
      </c>
      <c r="C53" s="16" t="s">
        <v>90</v>
      </c>
      <c r="D53" s="16" t="s">
        <v>91</v>
      </c>
      <c r="E53" s="6" t="n">
        <v>1000</v>
      </c>
      <c r="F53" s="7" t="n">
        <v>33</v>
      </c>
      <c r="G53" s="6" t="n">
        <v>34.9</v>
      </c>
      <c r="H53" s="6" t="n">
        <v>150</v>
      </c>
      <c r="I53" s="6" t="n">
        <v>1151.7</v>
      </c>
      <c r="J53" s="6" t="n">
        <v>1001.7</v>
      </c>
    </row>
    <row collapsed="false" customFormat="false" customHeight="false" hidden="false" ht="12.1" outlineLevel="0" r="54">
      <c r="A54" s="43" t="n">
        <v>46613</v>
      </c>
      <c r="B54" s="16" t="s">
        <v>508</v>
      </c>
      <c r="C54" s="16" t="s">
        <v>81</v>
      </c>
      <c r="D54" s="16" t="s">
        <v>83</v>
      </c>
      <c r="E54" s="6" t="n">
        <v>1000</v>
      </c>
      <c r="F54" s="7" t="n">
        <v>55</v>
      </c>
      <c r="G54" s="6" t="n">
        <v>13.36</v>
      </c>
      <c r="H54" s="6" t="n">
        <v>96</v>
      </c>
      <c r="I54" s="6" t="n">
        <v>734.8</v>
      </c>
      <c r="J54" s="6" t="n">
        <v>638.8</v>
      </c>
    </row>
    <row collapsed="false" customFormat="false" customHeight="false" hidden="false" ht="12.1" outlineLevel="0" r="55">
      <c r="A55" s="43" t="n">
        <v>46643</v>
      </c>
      <c r="B55" s="16" t="s">
        <v>508</v>
      </c>
      <c r="C55" s="16" t="s">
        <v>81</v>
      </c>
      <c r="D55" s="16" t="s">
        <v>83</v>
      </c>
      <c r="E55" s="6" t="n">
        <v>1000</v>
      </c>
      <c r="F55" s="7" t="n">
        <v>55</v>
      </c>
      <c r="G55" s="6" t="n">
        <v>13.36</v>
      </c>
      <c r="H55" s="6" t="n">
        <v>96</v>
      </c>
      <c r="I55" s="6" t="n">
        <v>734.8</v>
      </c>
      <c r="J55" s="6" t="n">
        <v>638.8</v>
      </c>
    </row>
    <row collapsed="false" customFormat="false" customHeight="false" hidden="false" ht="12.1" outlineLevel="0" r="56">
      <c r="A56" s="43" t="n">
        <v>46651</v>
      </c>
      <c r="B56" s="16" t="s">
        <v>364</v>
      </c>
      <c r="C56" s="16" t="s">
        <v>102</v>
      </c>
      <c r="D56" s="16" t="s">
        <v>103</v>
      </c>
      <c r="E56" s="6" t="n">
        <v>1000</v>
      </c>
      <c r="F56" s="7" t="n">
        <v>13</v>
      </c>
      <c r="G56" s="6" t="n">
        <v>59.84</v>
      </c>
      <c r="H56" s="6" t="n">
        <v>101</v>
      </c>
      <c r="I56" s="6" t="n">
        <v>777.92</v>
      </c>
      <c r="J56" s="6" t="n">
        <v>676.92</v>
      </c>
    </row>
    <row collapsed="false" customFormat="false" customHeight="false" hidden="false" ht="12.1" outlineLevel="0" r="57">
      <c r="A57" s="43" t="n">
        <v>46673</v>
      </c>
      <c r="B57" s="16" t="s">
        <v>508</v>
      </c>
      <c r="C57" s="16" t="s">
        <v>81</v>
      </c>
      <c r="D57" s="16" t="s">
        <v>83</v>
      </c>
      <c r="E57" s="6" t="n">
        <v>1000</v>
      </c>
      <c r="F57" s="7" t="n">
        <v>55</v>
      </c>
      <c r="G57" s="6" t="n">
        <v>13.36</v>
      </c>
      <c r="H57" s="6" t="n">
        <v>96</v>
      </c>
      <c r="I57" s="6" t="n">
        <v>734.8</v>
      </c>
      <c r="J57" s="6" t="n">
        <v>638.8</v>
      </c>
    </row>
    <row collapsed="false" customFormat="false" customHeight="false" hidden="false" ht="12.1" outlineLevel="0" r="58">
      <c r="A58" s="43" t="n">
        <v>46679</v>
      </c>
      <c r="B58" s="16" t="s">
        <v>364</v>
      </c>
      <c r="C58" s="16" t="s">
        <v>94</v>
      </c>
      <c r="D58" s="16" t="s">
        <v>95</v>
      </c>
      <c r="E58" s="6" t="n">
        <v>1000</v>
      </c>
      <c r="F58" s="7" t="n">
        <v>20</v>
      </c>
      <c r="G58" s="6" t="n">
        <v>64.82</v>
      </c>
      <c r="H58" s="6" t="n">
        <v>169</v>
      </c>
      <c r="I58" s="6" t="n">
        <v>1296.4</v>
      </c>
      <c r="J58" s="6" t="n">
        <v>1127.4</v>
      </c>
    </row>
    <row collapsed="false" customFormat="false" customHeight="false" hidden="false" ht="12.1" outlineLevel="0" r="59">
      <c r="A59" s="43" t="n">
        <v>46703</v>
      </c>
      <c r="B59" s="16" t="s">
        <v>508</v>
      </c>
      <c r="C59" s="16" t="s">
        <v>81</v>
      </c>
      <c r="D59" s="16" t="s">
        <v>83</v>
      </c>
      <c r="E59" s="6" t="n">
        <v>1000</v>
      </c>
      <c r="F59" s="7" t="n">
        <v>55</v>
      </c>
      <c r="G59" s="6" t="n">
        <v>13.36</v>
      </c>
      <c r="H59" s="6" t="n">
        <v>96</v>
      </c>
      <c r="I59" s="6" t="n">
        <v>734.8</v>
      </c>
      <c r="J59" s="6" t="n">
        <v>638.8</v>
      </c>
    </row>
    <row collapsed="false" customFormat="false" customHeight="false" hidden="false" ht="12.1" outlineLevel="0" r="60">
      <c r="A60" s="43" t="n">
        <v>46714</v>
      </c>
      <c r="B60" s="16" t="s">
        <v>364</v>
      </c>
      <c r="C60" s="16" t="s">
        <v>98</v>
      </c>
      <c r="D60" s="16" t="s">
        <v>99</v>
      </c>
      <c r="E60" s="6" t="n">
        <v>1000</v>
      </c>
      <c r="F60" s="7" t="n">
        <v>18</v>
      </c>
      <c r="G60" s="6" t="n">
        <v>61.08</v>
      </c>
      <c r="H60" s="6" t="n">
        <v>143</v>
      </c>
      <c r="I60" s="6" t="n">
        <v>1099.44</v>
      </c>
      <c r="J60" s="6" t="n">
        <v>956.44</v>
      </c>
    </row>
    <row collapsed="false" customFormat="false" customHeight="false" hidden="false" ht="12.1" outlineLevel="0" r="61">
      <c r="A61" s="43" t="n">
        <v>46721</v>
      </c>
      <c r="B61" s="16" t="s">
        <v>364</v>
      </c>
      <c r="C61" s="16" t="s">
        <v>106</v>
      </c>
      <c r="D61" s="16" t="s">
        <v>107</v>
      </c>
      <c r="E61" s="6" t="n">
        <v>1000</v>
      </c>
      <c r="F61" s="7" t="n">
        <v>9</v>
      </c>
      <c r="G61" s="6" t="n">
        <v>61.08</v>
      </c>
      <c r="H61" s="6" t="n">
        <v>71</v>
      </c>
      <c r="I61" s="6" t="n">
        <v>549.72</v>
      </c>
      <c r="J61" s="6" t="n">
        <v>478.72</v>
      </c>
    </row>
    <row collapsed="false" customFormat="false" customHeight="false" hidden="false" ht="12.1" outlineLevel="0" r="62">
      <c r="A62" s="43" t="n">
        <v>46733</v>
      </c>
      <c r="B62" s="16" t="s">
        <v>508</v>
      </c>
      <c r="C62" s="16" t="s">
        <v>81</v>
      </c>
      <c r="D62" s="16" t="s">
        <v>83</v>
      </c>
      <c r="E62" s="6" t="n">
        <v>1000</v>
      </c>
      <c r="F62" s="7" t="n">
        <v>55</v>
      </c>
      <c r="G62" s="6" t="n">
        <v>13.36</v>
      </c>
      <c r="H62" s="6" t="n">
        <v>96</v>
      </c>
      <c r="I62" s="6" t="n">
        <v>734.8</v>
      </c>
      <c r="J62" s="6" t="n">
        <v>638.8</v>
      </c>
    </row>
    <row collapsed="false" customFormat="false" customHeight="false" hidden="false" ht="12.1" outlineLevel="0" r="63">
      <c r="A63" s="43" t="n">
        <v>46742</v>
      </c>
      <c r="B63" s="16" t="s">
        <v>364</v>
      </c>
      <c r="C63" s="16" t="s">
        <v>110</v>
      </c>
      <c r="D63" s="16" t="s">
        <v>111</v>
      </c>
      <c r="E63" s="6" t="n">
        <v>1000</v>
      </c>
      <c r="F63" s="7" t="n">
        <v>9</v>
      </c>
      <c r="G63" s="6" t="n">
        <v>59.84</v>
      </c>
      <c r="H63" s="6" t="n">
        <v>70</v>
      </c>
      <c r="I63" s="6" t="n">
        <v>538.56</v>
      </c>
      <c r="J63" s="6" t="n">
        <v>468.56</v>
      </c>
    </row>
    <row collapsed="false" customFormat="false" customHeight="false" hidden="false" ht="12.1" outlineLevel="0" r="64">
      <c r="A64" s="43" t="n">
        <v>46763</v>
      </c>
      <c r="B64" s="16" t="s">
        <v>508</v>
      </c>
      <c r="C64" s="16" t="s">
        <v>81</v>
      </c>
      <c r="D64" s="16" t="s">
        <v>83</v>
      </c>
      <c r="E64" s="6" t="n">
        <v>1000</v>
      </c>
      <c r="F64" s="7" t="n">
        <v>55</v>
      </c>
      <c r="G64" s="6" t="n">
        <v>13.36</v>
      </c>
      <c r="H64" s="6" t="n">
        <v>96</v>
      </c>
      <c r="I64" s="6" t="n">
        <v>734.8</v>
      </c>
      <c r="J64" s="6" t="n">
        <v>638.8</v>
      </c>
    </row>
    <row collapsed="false" customFormat="false" customHeight="false" hidden="false" ht="12.1" outlineLevel="0" r="65">
      <c r="A65" s="43" t="n">
        <v>46777</v>
      </c>
      <c r="B65" s="16" t="s">
        <v>364</v>
      </c>
      <c r="C65" s="16" t="s">
        <v>86</v>
      </c>
      <c r="D65" s="16" t="s">
        <v>87</v>
      </c>
      <c r="E65" s="6" t="n">
        <v>1000</v>
      </c>
      <c r="F65" s="7" t="n">
        <v>36</v>
      </c>
      <c r="G65" s="6" t="n">
        <v>30.42</v>
      </c>
      <c r="H65" s="6" t="n">
        <v>142</v>
      </c>
      <c r="I65" s="6" t="n">
        <v>1095.12</v>
      </c>
      <c r="J65" s="6" t="n">
        <v>953.12</v>
      </c>
    </row>
    <row collapsed="false" customFormat="false" customHeight="false" hidden="false" ht="12.1" outlineLevel="0" r="66">
      <c r="A66" s="43" t="n">
        <v>46791</v>
      </c>
      <c r="B66" s="16" t="s">
        <v>364</v>
      </c>
      <c r="C66" s="16" t="s">
        <v>90</v>
      </c>
      <c r="D66" s="16" t="s">
        <v>91</v>
      </c>
      <c r="E66" s="6" t="n">
        <v>1000</v>
      </c>
      <c r="F66" s="7" t="n">
        <v>33</v>
      </c>
      <c r="G66" s="6" t="n">
        <v>34.9</v>
      </c>
      <c r="H66" s="6" t="n">
        <v>150</v>
      </c>
      <c r="I66" s="6" t="n">
        <v>1151.7</v>
      </c>
      <c r="J66" s="6" t="n">
        <v>1001.7</v>
      </c>
    </row>
    <row collapsed="false" customFormat="false" customHeight="false" hidden="false" ht="12.1" outlineLevel="0" r="67">
      <c r="A67" s="43" t="n">
        <v>46793</v>
      </c>
      <c r="B67" s="16" t="s">
        <v>508</v>
      </c>
      <c r="C67" s="16" t="s">
        <v>81</v>
      </c>
      <c r="D67" s="16" t="s">
        <v>83</v>
      </c>
      <c r="E67" s="6" t="n">
        <v>1000</v>
      </c>
      <c r="F67" s="7" t="n">
        <v>55</v>
      </c>
      <c r="G67" s="6" t="n">
        <v>13.36</v>
      </c>
      <c r="H67" s="6" t="n">
        <v>96</v>
      </c>
      <c r="I67" s="6" t="n">
        <v>734.8</v>
      </c>
      <c r="J67" s="6" t="n">
        <v>638.8</v>
      </c>
    </row>
    <row collapsed="false" customFormat="false" customHeight="false" hidden="false" ht="12.1" outlineLevel="0" r="68">
      <c r="A68" s="43" t="n">
        <v>46823</v>
      </c>
      <c r="B68" s="16" t="s">
        <v>508</v>
      </c>
      <c r="C68" s="16" t="s">
        <v>81</v>
      </c>
      <c r="D68" s="16" t="s">
        <v>83</v>
      </c>
      <c r="E68" s="6" t="n">
        <v>1000</v>
      </c>
      <c r="F68" s="7" t="n">
        <v>55</v>
      </c>
      <c r="G68" s="6" t="n">
        <v>13.36</v>
      </c>
      <c r="H68" s="6" t="n">
        <v>96</v>
      </c>
      <c r="I68" s="6" t="n">
        <v>734.8</v>
      </c>
      <c r="J68" s="6" t="n">
        <v>638.8</v>
      </c>
    </row>
    <row collapsed="false" customFormat="false" customHeight="false" hidden="false" ht="12.1" outlineLevel="0" r="69">
      <c r="A69" s="43" t="n">
        <v>46833</v>
      </c>
      <c r="B69" s="16" t="s">
        <v>364</v>
      </c>
      <c r="C69" s="16" t="s">
        <v>102</v>
      </c>
      <c r="D69" s="16" t="s">
        <v>103</v>
      </c>
      <c r="E69" s="6" t="n">
        <v>1000</v>
      </c>
      <c r="F69" s="7" t="n">
        <v>13</v>
      </c>
      <c r="G69" s="6" t="n">
        <v>59.84</v>
      </c>
      <c r="H69" s="6" t="n">
        <v>101</v>
      </c>
      <c r="I69" s="6" t="n">
        <v>777.92</v>
      </c>
      <c r="J69" s="6" t="n">
        <v>676.92</v>
      </c>
    </row>
    <row collapsed="false" customFormat="false" customHeight="false" hidden="false" ht="12.1" outlineLevel="0" r="70">
      <c r="A70" s="43" t="n">
        <v>46853</v>
      </c>
      <c r="B70" s="16" t="s">
        <v>508</v>
      </c>
      <c r="C70" s="16" t="s">
        <v>81</v>
      </c>
      <c r="D70" s="16" t="s">
        <v>83</v>
      </c>
      <c r="E70" s="6" t="n">
        <v>1000</v>
      </c>
      <c r="F70" s="7" t="n">
        <v>55</v>
      </c>
      <c r="G70" s="6" t="n">
        <v>13.36</v>
      </c>
      <c r="H70" s="6" t="n">
        <v>96</v>
      </c>
      <c r="I70" s="6" t="n">
        <v>734.8</v>
      </c>
      <c r="J70" s="6" t="n">
        <v>638.8</v>
      </c>
    </row>
    <row collapsed="false" customFormat="false" customHeight="false" hidden="false" ht="12.1" outlineLevel="0" r="71">
      <c r="A71" s="43" t="n">
        <v>46861</v>
      </c>
      <c r="B71" s="16" t="s">
        <v>364</v>
      </c>
      <c r="C71" s="16" t="s">
        <v>94</v>
      </c>
      <c r="D71" s="16" t="s">
        <v>95</v>
      </c>
      <c r="E71" s="6" t="n">
        <v>1000</v>
      </c>
      <c r="F71" s="7" t="n">
        <v>20</v>
      </c>
      <c r="G71" s="6" t="n">
        <v>64.82</v>
      </c>
      <c r="H71" s="6" t="n">
        <v>169</v>
      </c>
      <c r="I71" s="6" t="n">
        <v>1296.4</v>
      </c>
      <c r="J71" s="6" t="n">
        <v>1127.4</v>
      </c>
    </row>
    <row collapsed="false" customFormat="false" customHeight="false" hidden="false" ht="12.1" outlineLevel="0" r="72">
      <c r="A72" s="43" t="n">
        <v>46883</v>
      </c>
      <c r="B72" s="16" t="s">
        <v>508</v>
      </c>
      <c r="C72" s="16" t="s">
        <v>81</v>
      </c>
      <c r="D72" s="16" t="s">
        <v>83</v>
      </c>
      <c r="E72" s="6" t="n">
        <v>1000</v>
      </c>
      <c r="F72" s="7" t="n">
        <v>55</v>
      </c>
      <c r="G72" s="6" t="n">
        <v>13.36</v>
      </c>
      <c r="H72" s="6" t="n">
        <v>96</v>
      </c>
      <c r="I72" s="6" t="n">
        <v>734.8</v>
      </c>
      <c r="J72" s="6" t="n">
        <v>638.8</v>
      </c>
    </row>
    <row collapsed="false" customFormat="false" customHeight="false" hidden="false" ht="12.1" outlineLevel="0" r="73">
      <c r="A73" s="43" t="n">
        <v>46896</v>
      </c>
      <c r="B73" s="16" t="s">
        <v>364</v>
      </c>
      <c r="C73" s="16" t="s">
        <v>98</v>
      </c>
      <c r="D73" s="16" t="s">
        <v>99</v>
      </c>
      <c r="E73" s="6" t="n">
        <v>1000</v>
      </c>
      <c r="F73" s="7" t="n">
        <v>18</v>
      </c>
      <c r="G73" s="6" t="n">
        <v>61.08</v>
      </c>
      <c r="H73" s="6" t="n">
        <v>143</v>
      </c>
      <c r="I73" s="6" t="n">
        <v>1099.44</v>
      </c>
      <c r="J73" s="6" t="n">
        <v>956.44</v>
      </c>
    </row>
    <row collapsed="false" customFormat="false" customHeight="false" hidden="false" ht="12.1" outlineLevel="0" r="74">
      <c r="A74" s="43" t="n">
        <v>46903</v>
      </c>
      <c r="B74" s="16" t="s">
        <v>364</v>
      </c>
      <c r="C74" s="16" t="s">
        <v>106</v>
      </c>
      <c r="D74" s="16" t="s">
        <v>107</v>
      </c>
      <c r="E74" s="6" t="n">
        <v>1000</v>
      </c>
      <c r="F74" s="7" t="n">
        <v>9</v>
      </c>
      <c r="G74" s="6" t="n">
        <v>61.08</v>
      </c>
      <c r="H74" s="6" t="n">
        <v>71</v>
      </c>
      <c r="I74" s="6" t="n">
        <v>549.72</v>
      </c>
      <c r="J74" s="6" t="n">
        <v>478.72</v>
      </c>
    </row>
    <row collapsed="false" customFormat="false" customHeight="false" hidden="false" ht="12.1" outlineLevel="0" r="75">
      <c r="A75" s="43" t="n">
        <v>46913</v>
      </c>
      <c r="B75" s="16" t="s">
        <v>508</v>
      </c>
      <c r="C75" s="16" t="s">
        <v>81</v>
      </c>
      <c r="D75" s="16" t="s">
        <v>83</v>
      </c>
      <c r="E75" s="6" t="n">
        <v>1000</v>
      </c>
      <c r="F75" s="7" t="n">
        <v>55</v>
      </c>
      <c r="G75" s="6" t="n">
        <v>13.36</v>
      </c>
      <c r="H75" s="6" t="n">
        <v>96</v>
      </c>
      <c r="I75" s="6" t="n">
        <v>734.8</v>
      </c>
      <c r="J75" s="6" t="n">
        <v>638.8</v>
      </c>
    </row>
    <row collapsed="false" customFormat="false" customHeight="false" hidden="false" ht="12.1" outlineLevel="0" r="76">
      <c r="A76" s="43" t="n">
        <v>46924</v>
      </c>
      <c r="B76" s="16" t="s">
        <v>364</v>
      </c>
      <c r="C76" s="16" t="s">
        <v>110</v>
      </c>
      <c r="D76" s="16" t="s">
        <v>111</v>
      </c>
      <c r="E76" s="6" t="n">
        <v>1000</v>
      </c>
      <c r="F76" s="7" t="n">
        <v>9</v>
      </c>
      <c r="G76" s="6" t="n">
        <v>59.84</v>
      </c>
      <c r="H76" s="6" t="n">
        <v>70</v>
      </c>
      <c r="I76" s="6" t="n">
        <v>538.56</v>
      </c>
      <c r="J76" s="6" t="n">
        <v>468.56</v>
      </c>
    </row>
    <row collapsed="false" customFormat="false" customHeight="false" hidden="false" ht="12.1" outlineLevel="0" r="77">
      <c r="A77" s="43" t="n">
        <v>46943</v>
      </c>
      <c r="B77" s="16" t="s">
        <v>508</v>
      </c>
      <c r="C77" s="16" t="s">
        <v>81</v>
      </c>
      <c r="D77" s="16" t="s">
        <v>83</v>
      </c>
      <c r="E77" s="6" t="n">
        <v>1000</v>
      </c>
      <c r="F77" s="7" t="n">
        <v>55</v>
      </c>
      <c r="G77" s="6" t="n">
        <v>11.69</v>
      </c>
      <c r="H77" s="6" t="n">
        <v>84</v>
      </c>
      <c r="I77" s="6" t="n">
        <v>642.95</v>
      </c>
      <c r="J77" s="6" t="n">
        <v>558.95</v>
      </c>
    </row>
    <row collapsed="false" customFormat="false" customHeight="false" hidden="false" ht="12.1" outlineLevel="0" r="78">
      <c r="A78" s="43" t="n">
        <v>46959</v>
      </c>
      <c r="B78" s="16" t="s">
        <v>364</v>
      </c>
      <c r="C78" s="16" t="s">
        <v>86</v>
      </c>
      <c r="D78" s="16" t="s">
        <v>87</v>
      </c>
      <c r="E78" s="6" t="n">
        <v>1000</v>
      </c>
      <c r="F78" s="7" t="n">
        <v>36</v>
      </c>
      <c r="G78" s="6" t="n">
        <v>30.42</v>
      </c>
      <c r="H78" s="6" t="n">
        <v>142</v>
      </c>
      <c r="I78" s="6" t="n">
        <v>1095.12</v>
      </c>
      <c r="J78" s="6" t="n">
        <v>953.12</v>
      </c>
    </row>
    <row collapsed="false" customFormat="false" customHeight="false" hidden="false" ht="12.1" outlineLevel="0" r="79">
      <c r="A79" s="43" t="n">
        <v>46973</v>
      </c>
      <c r="B79" s="16" t="s">
        <v>508</v>
      </c>
      <c r="C79" s="16" t="s">
        <v>81</v>
      </c>
      <c r="D79" s="16" t="s">
        <v>83</v>
      </c>
      <c r="E79" s="6" t="n">
        <v>1000</v>
      </c>
      <c r="F79" s="7" t="n">
        <v>55</v>
      </c>
      <c r="G79" s="6" t="n">
        <v>11.69</v>
      </c>
      <c r="H79" s="6" t="n">
        <v>84</v>
      </c>
      <c r="I79" s="6" t="n">
        <v>642.95</v>
      </c>
      <c r="J79" s="6" t="n">
        <v>558.95</v>
      </c>
    </row>
    <row collapsed="false" customFormat="false" customHeight="false" hidden="false" ht="12.1" outlineLevel="0" r="80">
      <c r="A80" s="43" t="n">
        <v>46973</v>
      </c>
      <c r="B80" s="16" t="s">
        <v>364</v>
      </c>
      <c r="C80" s="16" t="s">
        <v>90</v>
      </c>
      <c r="D80" s="16" t="s">
        <v>91</v>
      </c>
      <c r="E80" s="6" t="n">
        <v>1000</v>
      </c>
      <c r="F80" s="7" t="n">
        <v>33</v>
      </c>
      <c r="G80" s="6" t="n">
        <v>34.9</v>
      </c>
      <c r="H80" s="6" t="n">
        <v>150</v>
      </c>
      <c r="I80" s="6" t="n">
        <v>1151.7</v>
      </c>
      <c r="J80" s="6" t="n">
        <v>1001.7</v>
      </c>
    </row>
    <row collapsed="false" customFormat="false" customHeight="false" hidden="false" ht="12.1" outlineLevel="0" r="81">
      <c r="A81" s="43" t="n">
        <v>47003</v>
      </c>
      <c r="B81" s="16" t="s">
        <v>508</v>
      </c>
      <c r="C81" s="16" t="s">
        <v>81</v>
      </c>
      <c r="D81" s="16" t="s">
        <v>83</v>
      </c>
      <c r="E81" s="6" t="n">
        <v>1000</v>
      </c>
      <c r="F81" s="7" t="n">
        <v>55</v>
      </c>
      <c r="G81" s="6" t="n">
        <v>11.69</v>
      </c>
      <c r="H81" s="6" t="n">
        <v>84</v>
      </c>
      <c r="I81" s="6" t="n">
        <v>642.95</v>
      </c>
      <c r="J81" s="6" t="n">
        <v>558.95</v>
      </c>
    </row>
    <row collapsed="false" customFormat="false" customHeight="false" hidden="false" ht="12.1" outlineLevel="0" r="82">
      <c r="A82" s="43" t="n">
        <v>47015</v>
      </c>
      <c r="B82" s="16" t="s">
        <v>364</v>
      </c>
      <c r="C82" s="16" t="s">
        <v>102</v>
      </c>
      <c r="D82" s="16" t="s">
        <v>103</v>
      </c>
      <c r="E82" s="6" t="n">
        <v>1000</v>
      </c>
      <c r="F82" s="7" t="n">
        <v>13</v>
      </c>
      <c r="G82" s="6" t="n">
        <v>59.84</v>
      </c>
      <c r="H82" s="6" t="n">
        <v>101</v>
      </c>
      <c r="I82" s="6" t="n">
        <v>777.92</v>
      </c>
      <c r="J82" s="6" t="n">
        <v>676.92</v>
      </c>
    </row>
    <row collapsed="false" customFormat="false" customHeight="false" hidden="false" ht="12.1" outlineLevel="0" r="83">
      <c r="A83" s="43" t="n">
        <v>47033</v>
      </c>
      <c r="B83" s="16" t="s">
        <v>508</v>
      </c>
      <c r="C83" s="16" t="s">
        <v>81</v>
      </c>
      <c r="D83" s="16" t="s">
        <v>83</v>
      </c>
      <c r="E83" s="6" t="n">
        <v>1000</v>
      </c>
      <c r="F83" s="7" t="n">
        <v>55</v>
      </c>
      <c r="G83" s="6" t="n">
        <v>10.02</v>
      </c>
      <c r="H83" s="6" t="n">
        <v>72</v>
      </c>
      <c r="I83" s="6" t="n">
        <v>551.1</v>
      </c>
      <c r="J83" s="6" t="n">
        <v>479.1</v>
      </c>
    </row>
    <row collapsed="false" customFormat="false" customHeight="false" hidden="false" ht="12.1" outlineLevel="0" r="84">
      <c r="A84" s="43" t="n">
        <v>47043</v>
      </c>
      <c r="B84" s="16" t="s">
        <v>364</v>
      </c>
      <c r="C84" s="16" t="s">
        <v>94</v>
      </c>
      <c r="D84" s="16" t="s">
        <v>95</v>
      </c>
      <c r="E84" s="6" t="n">
        <v>1000</v>
      </c>
      <c r="F84" s="7" t="n">
        <v>20</v>
      </c>
      <c r="G84" s="6" t="n">
        <v>64.82</v>
      </c>
      <c r="H84" s="6" t="n">
        <v>169</v>
      </c>
      <c r="I84" s="6" t="n">
        <v>1296.4</v>
      </c>
      <c r="J84" s="6" t="n">
        <v>1127.4</v>
      </c>
    </row>
    <row collapsed="false" customFormat="false" customHeight="false" hidden="false" ht="12.1" outlineLevel="0" r="85">
      <c r="A85" s="43" t="n">
        <v>47063</v>
      </c>
      <c r="B85" s="16" t="s">
        <v>508</v>
      </c>
      <c r="C85" s="16" t="s">
        <v>81</v>
      </c>
      <c r="D85" s="16" t="s">
        <v>83</v>
      </c>
      <c r="E85" s="6" t="n">
        <v>1000</v>
      </c>
      <c r="F85" s="7" t="n">
        <v>55</v>
      </c>
      <c r="G85" s="6" t="n">
        <v>10.02</v>
      </c>
      <c r="H85" s="6" t="n">
        <v>72</v>
      </c>
      <c r="I85" s="6" t="n">
        <v>551.1</v>
      </c>
      <c r="J85" s="6" t="n">
        <v>479.1</v>
      </c>
    </row>
    <row collapsed="false" customFormat="false" customHeight="false" hidden="false" ht="12.1" outlineLevel="0" r="86">
      <c r="A86" s="43" t="n">
        <v>47078</v>
      </c>
      <c r="B86" s="16" t="s">
        <v>364</v>
      </c>
      <c r="C86" s="16" t="s">
        <v>98</v>
      </c>
      <c r="D86" s="16" t="s">
        <v>99</v>
      </c>
      <c r="E86" s="6" t="n">
        <v>1000</v>
      </c>
      <c r="F86" s="7" t="n">
        <v>18</v>
      </c>
      <c r="G86" s="6" t="n">
        <v>61.08</v>
      </c>
      <c r="H86" s="6" t="n">
        <v>143</v>
      </c>
      <c r="I86" s="6" t="n">
        <v>1099.44</v>
      </c>
      <c r="J86" s="6" t="n">
        <v>956.44</v>
      </c>
    </row>
    <row collapsed="false" customFormat="false" customHeight="false" hidden="false" ht="12.1" outlineLevel="0" r="87">
      <c r="A87" s="43" t="n">
        <v>47085</v>
      </c>
      <c r="B87" s="16" t="s">
        <v>364</v>
      </c>
      <c r="C87" s="16" t="s">
        <v>106</v>
      </c>
      <c r="D87" s="16" t="s">
        <v>107</v>
      </c>
      <c r="E87" s="6" t="n">
        <v>1000</v>
      </c>
      <c r="F87" s="7" t="n">
        <v>9</v>
      </c>
      <c r="G87" s="6" t="n">
        <v>61.08</v>
      </c>
      <c r="H87" s="6" t="n">
        <v>71</v>
      </c>
      <c r="I87" s="6" t="n">
        <v>549.72</v>
      </c>
      <c r="J87" s="6" t="n">
        <v>478.72</v>
      </c>
    </row>
    <row collapsed="false" customFormat="false" customHeight="false" hidden="false" ht="12.1" outlineLevel="0" r="88">
      <c r="A88" s="43" t="n">
        <v>47093</v>
      </c>
      <c r="B88" s="16" t="s">
        <v>508</v>
      </c>
      <c r="C88" s="16" t="s">
        <v>81</v>
      </c>
      <c r="D88" s="16" t="s">
        <v>83</v>
      </c>
      <c r="E88" s="6" t="n">
        <v>1000</v>
      </c>
      <c r="F88" s="7" t="n">
        <v>55</v>
      </c>
      <c r="G88" s="6" t="n">
        <v>10.02</v>
      </c>
      <c r="H88" s="6" t="n">
        <v>72</v>
      </c>
      <c r="I88" s="6" t="n">
        <v>551.1</v>
      </c>
      <c r="J88" s="6" t="n">
        <v>479.1</v>
      </c>
    </row>
    <row collapsed="false" customFormat="false" customHeight="false" hidden="false" ht="12.1" outlineLevel="0" r="89">
      <c r="A89" s="43" t="n">
        <v>47106</v>
      </c>
      <c r="B89" s="16" t="s">
        <v>364</v>
      </c>
      <c r="C89" s="16" t="s">
        <v>110</v>
      </c>
      <c r="D89" s="16" t="s">
        <v>111</v>
      </c>
      <c r="E89" s="6" t="n">
        <v>1000</v>
      </c>
      <c r="F89" s="7" t="n">
        <v>9</v>
      </c>
      <c r="G89" s="6" t="n">
        <v>59.84</v>
      </c>
      <c r="H89" s="6" t="n">
        <v>70</v>
      </c>
      <c r="I89" s="6" t="n">
        <v>538.56</v>
      </c>
      <c r="J89" s="6" t="n">
        <v>468.56</v>
      </c>
    </row>
    <row collapsed="false" customFormat="false" customHeight="false" hidden="false" ht="12.1" outlineLevel="0" r="90">
      <c r="A90" s="43" t="n">
        <v>47123</v>
      </c>
      <c r="B90" s="16" t="s">
        <v>508</v>
      </c>
      <c r="C90" s="16" t="s">
        <v>81</v>
      </c>
      <c r="D90" s="16" t="s">
        <v>83</v>
      </c>
      <c r="E90" s="6" t="n">
        <v>1000</v>
      </c>
      <c r="F90" s="7" t="n">
        <v>55</v>
      </c>
      <c r="G90" s="6" t="n">
        <v>8.35</v>
      </c>
      <c r="H90" s="6" t="n">
        <v>60</v>
      </c>
      <c r="I90" s="6" t="n">
        <v>459.25</v>
      </c>
      <c r="J90" s="6" t="n">
        <v>399.25</v>
      </c>
    </row>
    <row collapsed="false" customFormat="false" customHeight="false" hidden="false" ht="12.1" outlineLevel="0" r="91">
      <c r="A91" s="43" t="n">
        <v>47141</v>
      </c>
      <c r="B91" s="16" t="s">
        <v>364</v>
      </c>
      <c r="C91" s="16" t="s">
        <v>86</v>
      </c>
      <c r="D91" s="16" t="s">
        <v>87</v>
      </c>
      <c r="E91" s="6" t="n">
        <v>1000</v>
      </c>
      <c r="F91" s="7" t="n">
        <v>36</v>
      </c>
      <c r="G91" s="6" t="n">
        <v>30.42</v>
      </c>
      <c r="H91" s="6" t="n">
        <v>142</v>
      </c>
      <c r="I91" s="6" t="n">
        <v>1095.12</v>
      </c>
      <c r="J91" s="6" t="n">
        <v>953.12</v>
      </c>
    </row>
    <row collapsed="false" customFormat="false" customHeight="false" hidden="false" ht="12.1" outlineLevel="0" r="92">
      <c r="A92" s="43" t="n">
        <v>47153</v>
      </c>
      <c r="B92" s="16" t="s">
        <v>508</v>
      </c>
      <c r="C92" s="16" t="s">
        <v>81</v>
      </c>
      <c r="D92" s="16" t="s">
        <v>83</v>
      </c>
      <c r="E92" s="6" t="n">
        <v>1000</v>
      </c>
      <c r="F92" s="7" t="n">
        <v>55</v>
      </c>
      <c r="G92" s="6" t="n">
        <v>8.35</v>
      </c>
      <c r="H92" s="6" t="n">
        <v>60</v>
      </c>
      <c r="I92" s="6" t="n">
        <v>459.25</v>
      </c>
      <c r="J92" s="6" t="n">
        <v>399.25</v>
      </c>
    </row>
    <row collapsed="false" customFormat="false" customHeight="false" hidden="false" ht="12.1" outlineLevel="0" r="93">
      <c r="A93" s="43" t="n">
        <v>47155</v>
      </c>
      <c r="B93" s="16" t="s">
        <v>364</v>
      </c>
      <c r="C93" s="16" t="s">
        <v>90</v>
      </c>
      <c r="D93" s="16" t="s">
        <v>91</v>
      </c>
      <c r="E93" s="6" t="n">
        <v>1000</v>
      </c>
      <c r="F93" s="7" t="n">
        <v>33</v>
      </c>
      <c r="G93" s="6" t="n">
        <v>34.9</v>
      </c>
      <c r="H93" s="6" t="n">
        <v>150</v>
      </c>
      <c r="I93" s="6" t="n">
        <v>1151.7</v>
      </c>
      <c r="J93" s="6" t="n">
        <v>1001.7</v>
      </c>
    </row>
    <row collapsed="false" customFormat="false" customHeight="false" hidden="false" ht="12.1" outlineLevel="0" r="94">
      <c r="A94" s="43" t="n">
        <v>47183</v>
      </c>
      <c r="B94" s="16" t="s">
        <v>508</v>
      </c>
      <c r="C94" s="16" t="s">
        <v>81</v>
      </c>
      <c r="D94" s="16" t="s">
        <v>83</v>
      </c>
      <c r="E94" s="6" t="n">
        <v>1000</v>
      </c>
      <c r="F94" s="7" t="n">
        <v>55</v>
      </c>
      <c r="G94" s="6" t="n">
        <v>8.35</v>
      </c>
      <c r="H94" s="6" t="n">
        <v>60</v>
      </c>
      <c r="I94" s="6" t="n">
        <v>459.25</v>
      </c>
      <c r="J94" s="6" t="n">
        <v>399.25</v>
      </c>
    </row>
    <row collapsed="false" customFormat="false" customHeight="false" hidden="false" ht="12.1" outlineLevel="0" r="95">
      <c r="A95" s="43" t="n">
        <v>47197</v>
      </c>
      <c r="B95" s="16" t="s">
        <v>364</v>
      </c>
      <c r="C95" s="16" t="s">
        <v>102</v>
      </c>
      <c r="D95" s="16" t="s">
        <v>103</v>
      </c>
      <c r="E95" s="6" t="n">
        <v>1000</v>
      </c>
      <c r="F95" s="7" t="n">
        <v>13</v>
      </c>
      <c r="G95" s="6" t="n">
        <v>59.84</v>
      </c>
      <c r="H95" s="6" t="n">
        <v>101</v>
      </c>
      <c r="I95" s="6" t="n">
        <v>777.92</v>
      </c>
      <c r="J95" s="6" t="n">
        <v>676.92</v>
      </c>
    </row>
    <row collapsed="false" customFormat="false" customHeight="false" hidden="false" ht="12.1" outlineLevel="0" r="96">
      <c r="A96" s="43" t="n">
        <v>47213</v>
      </c>
      <c r="B96" s="16" t="s">
        <v>508</v>
      </c>
      <c r="C96" s="16" t="s">
        <v>81</v>
      </c>
      <c r="D96" s="16" t="s">
        <v>83</v>
      </c>
      <c r="E96" s="6" t="n">
        <v>1000</v>
      </c>
      <c r="F96" s="7" t="n">
        <v>55</v>
      </c>
      <c r="G96" s="6" t="n">
        <v>6.68</v>
      </c>
      <c r="H96" s="6" t="n">
        <v>48</v>
      </c>
      <c r="I96" s="6" t="n">
        <v>367.4</v>
      </c>
      <c r="J96" s="6" t="n">
        <v>319.4</v>
      </c>
    </row>
    <row collapsed="false" customFormat="false" customHeight="false" hidden="false" ht="12.1" outlineLevel="0" r="97">
      <c r="A97" s="43" t="n">
        <v>47225</v>
      </c>
      <c r="B97" s="16" t="s">
        <v>364</v>
      </c>
      <c r="C97" s="16" t="s">
        <v>94</v>
      </c>
      <c r="D97" s="16" t="s">
        <v>95</v>
      </c>
      <c r="E97" s="6" t="n">
        <v>1000</v>
      </c>
      <c r="F97" s="7" t="n">
        <v>20</v>
      </c>
      <c r="G97" s="6" t="n">
        <v>64.82</v>
      </c>
      <c r="H97" s="6" t="n">
        <v>169</v>
      </c>
      <c r="I97" s="6" t="n">
        <v>1296.4</v>
      </c>
      <c r="J97" s="6" t="n">
        <v>1127.4</v>
      </c>
    </row>
    <row collapsed="false" customFormat="false" customHeight="false" hidden="false" ht="12.1" outlineLevel="0" r="98">
      <c r="A98" s="43" t="n">
        <v>47243</v>
      </c>
      <c r="B98" s="16" t="s">
        <v>508</v>
      </c>
      <c r="C98" s="16" t="s">
        <v>81</v>
      </c>
      <c r="D98" s="16" t="s">
        <v>83</v>
      </c>
      <c r="E98" s="6" t="n">
        <v>1000</v>
      </c>
      <c r="F98" s="7" t="n">
        <v>55</v>
      </c>
      <c r="G98" s="6" t="n">
        <v>6.68</v>
      </c>
      <c r="H98" s="6" t="n">
        <v>48</v>
      </c>
      <c r="I98" s="6" t="n">
        <v>367.4</v>
      </c>
      <c r="J98" s="6" t="n">
        <v>319.4</v>
      </c>
    </row>
    <row collapsed="false" customFormat="false" customHeight="false" hidden="false" ht="12.1" outlineLevel="0" r="99">
      <c r="A99" s="43" t="n">
        <v>47260</v>
      </c>
      <c r="B99" s="16" t="s">
        <v>364</v>
      </c>
      <c r="C99" s="16" t="s">
        <v>98</v>
      </c>
      <c r="D99" s="16" t="s">
        <v>99</v>
      </c>
      <c r="E99" s="6" t="n">
        <v>1000</v>
      </c>
      <c r="F99" s="7" t="n">
        <v>18</v>
      </c>
      <c r="G99" s="6" t="n">
        <v>61.08</v>
      </c>
      <c r="H99" s="6" t="n">
        <v>143</v>
      </c>
      <c r="I99" s="6" t="n">
        <v>1099.44</v>
      </c>
      <c r="J99" s="6" t="n">
        <v>956.44</v>
      </c>
    </row>
    <row collapsed="false" customFormat="false" customHeight="false" hidden="false" ht="12.1" outlineLevel="0" r="100">
      <c r="A100" s="43" t="n">
        <v>47267</v>
      </c>
      <c r="B100" s="16" t="s">
        <v>364</v>
      </c>
      <c r="C100" s="16" t="s">
        <v>106</v>
      </c>
      <c r="D100" s="16" t="s">
        <v>107</v>
      </c>
      <c r="E100" s="6" t="n">
        <v>1000</v>
      </c>
      <c r="F100" s="7" t="n">
        <v>9</v>
      </c>
      <c r="G100" s="6" t="n">
        <v>61.08</v>
      </c>
      <c r="H100" s="6" t="n">
        <v>71</v>
      </c>
      <c r="I100" s="6" t="n">
        <v>549.72</v>
      </c>
      <c r="J100" s="6" t="n">
        <v>478.72</v>
      </c>
    </row>
    <row collapsed="false" customFormat="false" customHeight="false" hidden="false" ht="12.1" outlineLevel="0" r="101">
      <c r="A101" s="43" t="n">
        <v>47273</v>
      </c>
      <c r="B101" s="16" t="s">
        <v>508</v>
      </c>
      <c r="C101" s="16" t="s">
        <v>81</v>
      </c>
      <c r="D101" s="16" t="s">
        <v>83</v>
      </c>
      <c r="E101" s="6" t="n">
        <v>1000</v>
      </c>
      <c r="F101" s="7" t="n">
        <v>55</v>
      </c>
      <c r="G101" s="6" t="n">
        <v>6.68</v>
      </c>
      <c r="H101" s="6" t="n">
        <v>48</v>
      </c>
      <c r="I101" s="6" t="n">
        <v>367.4</v>
      </c>
      <c r="J101" s="6" t="n">
        <v>319.4</v>
      </c>
    </row>
    <row collapsed="false" customFormat="false" customHeight="false" hidden="false" ht="12.1" outlineLevel="0" r="102">
      <c r="A102" s="43" t="n">
        <v>47288</v>
      </c>
      <c r="B102" s="16" t="s">
        <v>364</v>
      </c>
      <c r="C102" s="16" t="s">
        <v>110</v>
      </c>
      <c r="D102" s="16" t="s">
        <v>111</v>
      </c>
      <c r="E102" s="6" t="n">
        <v>1000</v>
      </c>
      <c r="F102" s="7" t="n">
        <v>9</v>
      </c>
      <c r="G102" s="6" t="n">
        <v>59.84</v>
      </c>
      <c r="H102" s="6" t="n">
        <v>70</v>
      </c>
      <c r="I102" s="6" t="n">
        <v>538.56</v>
      </c>
      <c r="J102" s="6" t="n">
        <v>468.56</v>
      </c>
    </row>
    <row collapsed="false" customFormat="false" customHeight="false" hidden="false" ht="12.1" outlineLevel="0" r="103">
      <c r="A103" s="43" t="n">
        <v>47303</v>
      </c>
      <c r="B103" s="16" t="s">
        <v>508</v>
      </c>
      <c r="C103" s="16" t="s">
        <v>81</v>
      </c>
      <c r="D103" s="16" t="s">
        <v>83</v>
      </c>
      <c r="E103" s="6" t="n">
        <v>1000</v>
      </c>
      <c r="F103" s="7" t="n">
        <v>55</v>
      </c>
      <c r="G103" s="6" t="n">
        <v>5.01</v>
      </c>
      <c r="H103" s="6" t="n">
        <v>36</v>
      </c>
      <c r="I103" s="6" t="n">
        <v>275.55</v>
      </c>
      <c r="J103" s="6" t="n">
        <v>239.55</v>
      </c>
    </row>
    <row collapsed="false" customFormat="false" customHeight="false" hidden="false" ht="12.1" outlineLevel="0" r="104">
      <c r="A104" s="43" t="n">
        <v>47323</v>
      </c>
      <c r="B104" s="16" t="s">
        <v>364</v>
      </c>
      <c r="C104" s="16" t="s">
        <v>86</v>
      </c>
      <c r="D104" s="16" t="s">
        <v>87</v>
      </c>
      <c r="E104" s="6" t="n">
        <v>1000</v>
      </c>
      <c r="F104" s="7" t="n">
        <v>36</v>
      </c>
      <c r="G104" s="6" t="n">
        <v>30.42</v>
      </c>
      <c r="H104" s="6" t="n">
        <v>142</v>
      </c>
      <c r="I104" s="6" t="n">
        <v>1095.12</v>
      </c>
      <c r="J104" s="6" t="n">
        <v>953.12</v>
      </c>
    </row>
    <row collapsed="false" customFormat="false" customHeight="false" hidden="false" ht="12.1" outlineLevel="0" r="105">
      <c r="A105" s="43" t="n">
        <v>47333</v>
      </c>
      <c r="B105" s="16" t="s">
        <v>508</v>
      </c>
      <c r="C105" s="16" t="s">
        <v>81</v>
      </c>
      <c r="D105" s="16" t="s">
        <v>83</v>
      </c>
      <c r="E105" s="6" t="n">
        <v>1000</v>
      </c>
      <c r="F105" s="7" t="n">
        <v>55</v>
      </c>
      <c r="G105" s="6" t="n">
        <v>5.01</v>
      </c>
      <c r="H105" s="6" t="n">
        <v>36</v>
      </c>
      <c r="I105" s="6" t="n">
        <v>275.55</v>
      </c>
      <c r="J105" s="6" t="n">
        <v>239.55</v>
      </c>
    </row>
    <row collapsed="false" customFormat="false" customHeight="false" hidden="false" ht="12.1" outlineLevel="0" r="106">
      <c r="A106" s="43" t="n">
        <v>47337</v>
      </c>
      <c r="B106" s="16" t="s">
        <v>364</v>
      </c>
      <c r="C106" s="16" t="s">
        <v>90</v>
      </c>
      <c r="D106" s="16" t="s">
        <v>91</v>
      </c>
      <c r="E106" s="6" t="n">
        <v>1000</v>
      </c>
      <c r="F106" s="7" t="n">
        <v>33</v>
      </c>
      <c r="G106" s="6" t="n">
        <v>34.9</v>
      </c>
      <c r="H106" s="6" t="n">
        <v>150</v>
      </c>
      <c r="I106" s="6" t="n">
        <v>1151.7</v>
      </c>
      <c r="J106" s="6" t="n">
        <v>1001.7</v>
      </c>
    </row>
    <row collapsed="false" customFormat="false" customHeight="false" hidden="false" ht="12.1" outlineLevel="0" r="107">
      <c r="A107" s="43" t="n">
        <v>47363</v>
      </c>
      <c r="B107" s="16" t="s">
        <v>508</v>
      </c>
      <c r="C107" s="16" t="s">
        <v>81</v>
      </c>
      <c r="D107" s="16" t="s">
        <v>83</v>
      </c>
      <c r="E107" s="6" t="n">
        <v>1000</v>
      </c>
      <c r="F107" s="7" t="n">
        <v>55</v>
      </c>
      <c r="G107" s="6" t="n">
        <v>5.01</v>
      </c>
      <c r="H107" s="6" t="n">
        <v>36</v>
      </c>
      <c r="I107" s="6" t="n">
        <v>275.55</v>
      </c>
      <c r="J107" s="6" t="n">
        <v>239.55</v>
      </c>
    </row>
    <row collapsed="false" customFormat="false" customHeight="false" hidden="false" ht="12.1" outlineLevel="0" r="108">
      <c r="A108" s="43" t="n">
        <v>47379</v>
      </c>
      <c r="B108" s="16" t="s">
        <v>364</v>
      </c>
      <c r="C108" s="16" t="s">
        <v>102</v>
      </c>
      <c r="D108" s="16" t="s">
        <v>103</v>
      </c>
      <c r="E108" s="6" t="n">
        <v>1000</v>
      </c>
      <c r="F108" s="7" t="n">
        <v>13</v>
      </c>
      <c r="G108" s="6" t="n">
        <v>59.84</v>
      </c>
      <c r="H108" s="6" t="n">
        <v>101</v>
      </c>
      <c r="I108" s="6" t="n">
        <v>777.92</v>
      </c>
      <c r="J108" s="6" t="n">
        <v>676.92</v>
      </c>
    </row>
    <row collapsed="false" customFormat="false" customHeight="false" hidden="false" ht="12.1" outlineLevel="0" r="109">
      <c r="A109" s="43" t="n">
        <v>47393</v>
      </c>
      <c r="B109" s="16" t="s">
        <v>508</v>
      </c>
      <c r="C109" s="16" t="s">
        <v>81</v>
      </c>
      <c r="D109" s="16" t="s">
        <v>83</v>
      </c>
      <c r="E109" s="6" t="n">
        <v>1000</v>
      </c>
      <c r="F109" s="7" t="n">
        <v>55</v>
      </c>
      <c r="G109" s="6" t="n">
        <v>3.34</v>
      </c>
      <c r="H109" s="6" t="n">
        <v>24</v>
      </c>
      <c r="I109" s="6" t="n">
        <v>183.7</v>
      </c>
      <c r="J109" s="6" t="n">
        <v>159.7</v>
      </c>
    </row>
    <row collapsed="false" customFormat="false" customHeight="false" hidden="false" ht="12.1" outlineLevel="0" r="110">
      <c r="A110" s="43" t="n">
        <v>47407</v>
      </c>
      <c r="B110" s="16" t="s">
        <v>364</v>
      </c>
      <c r="C110" s="16" t="s">
        <v>94</v>
      </c>
      <c r="D110" s="16" t="s">
        <v>95</v>
      </c>
      <c r="E110" s="6" t="n">
        <v>1000</v>
      </c>
      <c r="F110" s="7" t="n">
        <v>20</v>
      </c>
      <c r="G110" s="6" t="n">
        <v>64.82</v>
      </c>
      <c r="H110" s="6" t="n">
        <v>169</v>
      </c>
      <c r="I110" s="6" t="n">
        <v>1296.4</v>
      </c>
      <c r="J110" s="6" t="n">
        <v>1127.4</v>
      </c>
    </row>
    <row collapsed="false" customFormat="false" customHeight="false" hidden="false" ht="12.1" outlineLevel="0" r="111">
      <c r="A111" s="43" t="n">
        <v>47423</v>
      </c>
      <c r="B111" s="16" t="s">
        <v>508</v>
      </c>
      <c r="C111" s="16" t="s">
        <v>81</v>
      </c>
      <c r="D111" s="16" t="s">
        <v>83</v>
      </c>
      <c r="E111" s="6" t="n">
        <v>1000</v>
      </c>
      <c r="F111" s="7" t="n">
        <v>55</v>
      </c>
      <c r="G111" s="6" t="n">
        <v>3.34</v>
      </c>
      <c r="H111" s="6" t="n">
        <v>24</v>
      </c>
      <c r="I111" s="6" t="n">
        <v>183.7</v>
      </c>
      <c r="J111" s="6" t="n">
        <v>159.7</v>
      </c>
    </row>
    <row collapsed="false" customFormat="false" customHeight="false" hidden="false" ht="12.1" outlineLevel="0" r="112">
      <c r="A112" s="43" t="n">
        <v>47442</v>
      </c>
      <c r="B112" s="16" t="s">
        <v>364</v>
      </c>
      <c r="C112" s="16" t="s">
        <v>98</v>
      </c>
      <c r="D112" s="16" t="s">
        <v>99</v>
      </c>
      <c r="E112" s="6" t="n">
        <v>1000</v>
      </c>
      <c r="F112" s="7" t="n">
        <v>18</v>
      </c>
      <c r="G112" s="6" t="n">
        <v>61.08</v>
      </c>
      <c r="H112" s="6" t="n">
        <v>143</v>
      </c>
      <c r="I112" s="6" t="n">
        <v>1099.44</v>
      </c>
      <c r="J112" s="6" t="n">
        <v>956.44</v>
      </c>
    </row>
    <row collapsed="false" customFormat="false" customHeight="false" hidden="false" ht="12.1" outlineLevel="0" r="113">
      <c r="A113" s="43" t="n">
        <v>47449</v>
      </c>
      <c r="B113" s="16" t="s">
        <v>364</v>
      </c>
      <c r="C113" s="16" t="s">
        <v>106</v>
      </c>
      <c r="D113" s="16" t="s">
        <v>107</v>
      </c>
      <c r="E113" s="6" t="n">
        <v>1000</v>
      </c>
      <c r="F113" s="7" t="n">
        <v>9</v>
      </c>
      <c r="G113" s="6" t="n">
        <v>61.08</v>
      </c>
      <c r="H113" s="6" t="n">
        <v>71</v>
      </c>
      <c r="I113" s="6" t="n">
        <v>549.72</v>
      </c>
      <c r="J113" s="6" t="n">
        <v>478.72</v>
      </c>
    </row>
    <row collapsed="false" customFormat="false" customHeight="false" hidden="false" ht="12.1" outlineLevel="0" r="114">
      <c r="A114" s="43" t="n">
        <v>47453</v>
      </c>
      <c r="B114" s="16" t="s">
        <v>508</v>
      </c>
      <c r="C114" s="16" t="s">
        <v>81</v>
      </c>
      <c r="D114" s="16" t="s">
        <v>83</v>
      </c>
      <c r="E114" s="6" t="n">
        <v>1000</v>
      </c>
      <c r="F114" s="7" t="n">
        <v>55</v>
      </c>
      <c r="G114" s="6" t="n">
        <v>3.34</v>
      </c>
      <c r="H114" s="6" t="n">
        <v>24</v>
      </c>
      <c r="I114" s="6" t="n">
        <v>183.7</v>
      </c>
      <c r="J114" s="6" t="n">
        <v>159.7</v>
      </c>
    </row>
    <row collapsed="false" customFormat="false" customHeight="false" hidden="false" ht="12.1" outlineLevel="0" r="115">
      <c r="A115" s="43" t="n">
        <v>47470</v>
      </c>
      <c r="B115" s="16" t="s">
        <v>364</v>
      </c>
      <c r="C115" s="16" t="s">
        <v>110</v>
      </c>
      <c r="D115" s="16" t="s">
        <v>111</v>
      </c>
      <c r="E115" s="6" t="n">
        <v>1000</v>
      </c>
      <c r="F115" s="7" t="n">
        <v>9</v>
      </c>
      <c r="G115" s="6" t="n">
        <v>59.84</v>
      </c>
      <c r="H115" s="6" t="n">
        <v>70</v>
      </c>
      <c r="I115" s="6" t="n">
        <v>538.56</v>
      </c>
      <c r="J115" s="6" t="n">
        <v>468.56</v>
      </c>
    </row>
    <row collapsed="false" customFormat="false" customHeight="false" hidden="false" ht="12.1" outlineLevel="0" r="116">
      <c r="A116" s="43" t="n">
        <v>47483</v>
      </c>
      <c r="B116" s="16" t="s">
        <v>508</v>
      </c>
      <c r="C116" s="16" t="s">
        <v>81</v>
      </c>
      <c r="D116" s="16" t="s">
        <v>83</v>
      </c>
      <c r="E116" s="6" t="n">
        <v>1000</v>
      </c>
      <c r="F116" s="7" t="n">
        <v>55</v>
      </c>
      <c r="G116" s="6" t="n">
        <v>1.67</v>
      </c>
      <c r="H116" s="6" t="n">
        <v>12</v>
      </c>
      <c r="I116" s="6" t="n">
        <v>91.85</v>
      </c>
      <c r="J116" s="6" t="n">
        <v>79.85</v>
      </c>
    </row>
    <row collapsed="false" customFormat="false" customHeight="false" hidden="false" ht="12.1" outlineLevel="0" r="117">
      <c r="A117" s="43" t="n">
        <v>47505</v>
      </c>
      <c r="B117" s="16" t="s">
        <v>364</v>
      </c>
      <c r="C117" s="16" t="s">
        <v>86</v>
      </c>
      <c r="D117" s="16" t="s">
        <v>87</v>
      </c>
      <c r="E117" s="6" t="n">
        <v>1000</v>
      </c>
      <c r="F117" s="7" t="n">
        <v>36</v>
      </c>
      <c r="G117" s="6" t="n">
        <v>30.42</v>
      </c>
      <c r="H117" s="6" t="n">
        <v>142</v>
      </c>
      <c r="I117" s="6" t="n">
        <v>1095.12</v>
      </c>
      <c r="J117" s="6" t="n">
        <v>953.12</v>
      </c>
    </row>
    <row collapsed="false" customFormat="false" customHeight="false" hidden="false" ht="12.1" outlineLevel="0" r="118">
      <c r="A118" s="43" t="n">
        <v>47513</v>
      </c>
      <c r="B118" s="16" t="s">
        <v>508</v>
      </c>
      <c r="C118" s="16" t="s">
        <v>81</v>
      </c>
      <c r="D118" s="16" t="s">
        <v>83</v>
      </c>
      <c r="E118" s="6" t="n">
        <v>1000</v>
      </c>
      <c r="F118" s="7" t="n">
        <v>55</v>
      </c>
      <c r="G118" s="6" t="n">
        <v>1.67</v>
      </c>
      <c r="H118" s="6" t="n">
        <v>12</v>
      </c>
      <c r="I118" s="6" t="n">
        <v>91.85</v>
      </c>
      <c r="J118" s="6" t="n">
        <v>79.85</v>
      </c>
    </row>
    <row collapsed="false" customFormat="false" customHeight="false" hidden="false" ht="12.1" outlineLevel="0" r="119">
      <c r="A119" s="43" t="n">
        <v>47519</v>
      </c>
      <c r="B119" s="16" t="s">
        <v>364</v>
      </c>
      <c r="C119" s="16" t="s">
        <v>90</v>
      </c>
      <c r="D119" s="16" t="s">
        <v>91</v>
      </c>
      <c r="E119" s="6" t="n">
        <v>1000</v>
      </c>
      <c r="F119" s="7" t="n">
        <v>33</v>
      </c>
      <c r="G119" s="6" t="n">
        <v>34.9</v>
      </c>
      <c r="H119" s="6" t="n">
        <v>150</v>
      </c>
      <c r="I119" s="6" t="n">
        <v>1151.7</v>
      </c>
      <c r="J119" s="6" t="n">
        <v>1001.7</v>
      </c>
    </row>
    <row collapsed="false" customFormat="false" customHeight="false" hidden="false" ht="12.1" outlineLevel="0" r="120">
      <c r="A120" s="43" t="n">
        <v>47543</v>
      </c>
      <c r="B120" s="16" t="s">
        <v>508</v>
      </c>
      <c r="C120" s="16" t="s">
        <v>81</v>
      </c>
      <c r="D120" s="16" t="s">
        <v>83</v>
      </c>
      <c r="E120" s="6" t="n">
        <v>1000</v>
      </c>
      <c r="F120" s="7" t="n">
        <v>55</v>
      </c>
      <c r="G120" s="6" t="n">
        <v>1.67</v>
      </c>
      <c r="H120" s="6" t="n">
        <v>12</v>
      </c>
      <c r="I120" s="6" t="n">
        <v>91.85</v>
      </c>
      <c r="J120" s="6" t="n">
        <v>79.85</v>
      </c>
    </row>
    <row collapsed="false" customFormat="false" customHeight="false" hidden="false" ht="12.1" outlineLevel="0" r="121">
      <c r="A121" s="43" t="n">
        <v>47561</v>
      </c>
      <c r="B121" s="16" t="s">
        <v>364</v>
      </c>
      <c r="C121" s="16" t="s">
        <v>102</v>
      </c>
      <c r="D121" s="16" t="s">
        <v>103</v>
      </c>
      <c r="E121" s="6" t="n">
        <v>1000</v>
      </c>
      <c r="F121" s="7" t="n">
        <v>13</v>
      </c>
      <c r="G121" s="6" t="n">
        <v>59.84</v>
      </c>
      <c r="H121" s="6" t="n">
        <v>101</v>
      </c>
      <c r="I121" s="6" t="n">
        <v>777.92</v>
      </c>
      <c r="J121" s="6" t="n">
        <v>676.92</v>
      </c>
    </row>
    <row collapsed="false" customFormat="false" customHeight="false" hidden="false" ht="12.1" outlineLevel="0" r="122">
      <c r="A122" s="43" t="n">
        <v>47589</v>
      </c>
      <c r="B122" s="16" t="s">
        <v>364</v>
      </c>
      <c r="C122" s="16" t="s">
        <v>94</v>
      </c>
      <c r="D122" s="16" t="s">
        <v>95</v>
      </c>
      <c r="E122" s="6" t="n">
        <v>1000</v>
      </c>
      <c r="F122" s="7" t="n">
        <v>20</v>
      </c>
      <c r="G122" s="6" t="n">
        <v>64.82</v>
      </c>
      <c r="H122" s="6" t="n">
        <v>169</v>
      </c>
      <c r="I122" s="6" t="n">
        <v>1296.4</v>
      </c>
      <c r="J122" s="6" t="n">
        <v>1127.4</v>
      </c>
    </row>
    <row collapsed="false" customFormat="false" customHeight="false" hidden="false" ht="12.1" outlineLevel="0" r="123">
      <c r="A123" s="43" t="n">
        <v>47624</v>
      </c>
      <c r="B123" s="16" t="s">
        <v>364</v>
      </c>
      <c r="C123" s="16" t="s">
        <v>98</v>
      </c>
      <c r="D123" s="16" t="s">
        <v>99</v>
      </c>
      <c r="E123" s="6" t="n">
        <v>1000</v>
      </c>
      <c r="F123" s="7" t="n">
        <v>18</v>
      </c>
      <c r="G123" s="6" t="n">
        <v>61.08</v>
      </c>
      <c r="H123" s="6" t="n">
        <v>143</v>
      </c>
      <c r="I123" s="6" t="n">
        <v>1099.44</v>
      </c>
      <c r="J123" s="6" t="n">
        <v>956.44</v>
      </c>
    </row>
    <row collapsed="false" customFormat="false" customHeight="false" hidden="false" ht="12.1" outlineLevel="0" r="124">
      <c r="A124" s="43" t="n">
        <v>47631</v>
      </c>
      <c r="B124" s="16" t="s">
        <v>364</v>
      </c>
      <c r="C124" s="16" t="s">
        <v>106</v>
      </c>
      <c r="D124" s="16" t="s">
        <v>107</v>
      </c>
      <c r="E124" s="6" t="n">
        <v>1000</v>
      </c>
      <c r="F124" s="7" t="n">
        <v>9</v>
      </c>
      <c r="G124" s="6" t="n">
        <v>61.08</v>
      </c>
      <c r="H124" s="6" t="n">
        <v>71</v>
      </c>
      <c r="I124" s="6" t="n">
        <v>549.72</v>
      </c>
      <c r="J124" s="6" t="n">
        <v>478.72</v>
      </c>
    </row>
    <row collapsed="false" customFormat="false" customHeight="false" hidden="false" ht="12.1" outlineLevel="0" r="125">
      <c r="A125" s="43" t="n">
        <v>47652</v>
      </c>
      <c r="B125" s="16" t="s">
        <v>364</v>
      </c>
      <c r="C125" s="16" t="s">
        <v>110</v>
      </c>
      <c r="D125" s="16" t="s">
        <v>111</v>
      </c>
      <c r="E125" s="6" t="n">
        <v>1000</v>
      </c>
      <c r="F125" s="7" t="n">
        <v>9</v>
      </c>
      <c r="G125" s="6" t="n">
        <v>59.84</v>
      </c>
      <c r="H125" s="6" t="n">
        <v>70</v>
      </c>
      <c r="I125" s="6" t="n">
        <v>538.56</v>
      </c>
      <c r="J125" s="6" t="n">
        <v>468.56</v>
      </c>
    </row>
    <row collapsed="false" customFormat="false" customHeight="false" hidden="false" ht="12.1" outlineLevel="0" r="126">
      <c r="A126" s="43" t="n">
        <v>47687</v>
      </c>
      <c r="B126" s="16" t="s">
        <v>364</v>
      </c>
      <c r="C126" s="16" t="s">
        <v>86</v>
      </c>
      <c r="D126" s="16" t="s">
        <v>87</v>
      </c>
      <c r="E126" s="6" t="n">
        <v>1000</v>
      </c>
      <c r="F126" s="7" t="n">
        <v>36</v>
      </c>
      <c r="G126" s="6" t="n">
        <v>30.42</v>
      </c>
      <c r="H126" s="6" t="n">
        <v>142</v>
      </c>
      <c r="I126" s="6" t="n">
        <v>1095.12</v>
      </c>
      <c r="J126" s="6" t="n">
        <v>953.12</v>
      </c>
    </row>
    <row collapsed="false" customFormat="false" customHeight="false" hidden="false" ht="12.1" outlineLevel="0" r="127">
      <c r="A127" s="43" t="n">
        <v>47701</v>
      </c>
      <c r="B127" s="16" t="s">
        <v>364</v>
      </c>
      <c r="C127" s="16" t="s">
        <v>90</v>
      </c>
      <c r="D127" s="16" t="s">
        <v>91</v>
      </c>
      <c r="E127" s="6" t="n">
        <v>1000</v>
      </c>
      <c r="F127" s="7" t="n">
        <v>33</v>
      </c>
      <c r="G127" s="6" t="n">
        <v>34.9</v>
      </c>
      <c r="H127" s="6" t="n">
        <v>150</v>
      </c>
      <c r="I127" s="6" t="n">
        <v>1151.7</v>
      </c>
      <c r="J127" s="6" t="n">
        <v>1001.7</v>
      </c>
    </row>
    <row collapsed="false" customFormat="false" customHeight="false" hidden="false" ht="12.1" outlineLevel="0" r="128">
      <c r="A128" s="43" t="n">
        <v>47743</v>
      </c>
      <c r="B128" s="16" t="s">
        <v>364</v>
      </c>
      <c r="C128" s="16" t="s">
        <v>102</v>
      </c>
      <c r="D128" s="16" t="s">
        <v>103</v>
      </c>
      <c r="E128" s="6" t="n">
        <v>1000</v>
      </c>
      <c r="F128" s="7" t="n">
        <v>13</v>
      </c>
      <c r="G128" s="6" t="n">
        <v>59.84</v>
      </c>
      <c r="H128" s="6" t="n">
        <v>101</v>
      </c>
      <c r="I128" s="6" t="n">
        <v>777.92</v>
      </c>
      <c r="J128" s="6" t="n">
        <v>676.92</v>
      </c>
    </row>
    <row collapsed="false" customFormat="false" customHeight="false" hidden="false" ht="12.1" outlineLevel="0" r="129">
      <c r="A129" s="43" t="n">
        <v>47771</v>
      </c>
      <c r="B129" s="16" t="s">
        <v>364</v>
      </c>
      <c r="C129" s="16" t="s">
        <v>94</v>
      </c>
      <c r="D129" s="16" t="s">
        <v>95</v>
      </c>
      <c r="E129" s="6" t="n">
        <v>1000</v>
      </c>
      <c r="F129" s="7" t="n">
        <v>20</v>
      </c>
      <c r="G129" s="6" t="n">
        <v>64.82</v>
      </c>
      <c r="H129" s="6" t="n">
        <v>169</v>
      </c>
      <c r="I129" s="6" t="n">
        <v>1296.4</v>
      </c>
      <c r="J129" s="6" t="n">
        <v>1127.4</v>
      </c>
    </row>
    <row collapsed="false" customFormat="false" customHeight="false" hidden="false" ht="12.1" outlineLevel="0" r="130">
      <c r="A130" s="43" t="n">
        <v>47806</v>
      </c>
      <c r="B130" s="16" t="s">
        <v>364</v>
      </c>
      <c r="C130" s="16" t="s">
        <v>98</v>
      </c>
      <c r="D130" s="16" t="s">
        <v>99</v>
      </c>
      <c r="E130" s="6" t="n">
        <v>1000</v>
      </c>
      <c r="F130" s="7" t="n">
        <v>18</v>
      </c>
      <c r="G130" s="6" t="n">
        <v>61.08</v>
      </c>
      <c r="H130" s="6" t="n">
        <v>143</v>
      </c>
      <c r="I130" s="6" t="n">
        <v>1099.44</v>
      </c>
      <c r="J130" s="6" t="n">
        <v>956.44</v>
      </c>
    </row>
    <row collapsed="false" customFormat="false" customHeight="false" hidden="false" ht="12.1" outlineLevel="0" r="131">
      <c r="A131" s="43" t="n">
        <v>47813</v>
      </c>
      <c r="B131" s="16" t="s">
        <v>364</v>
      </c>
      <c r="C131" s="16" t="s">
        <v>106</v>
      </c>
      <c r="D131" s="16" t="s">
        <v>107</v>
      </c>
      <c r="E131" s="6" t="n">
        <v>1000</v>
      </c>
      <c r="F131" s="7" t="n">
        <v>9</v>
      </c>
      <c r="G131" s="6" t="n">
        <v>61.08</v>
      </c>
      <c r="H131" s="6" t="n">
        <v>71</v>
      </c>
      <c r="I131" s="6" t="n">
        <v>549.72</v>
      </c>
      <c r="J131" s="6" t="n">
        <v>478.72</v>
      </c>
    </row>
    <row collapsed="false" customFormat="false" customHeight="false" hidden="false" ht="12.1" outlineLevel="0" r="132">
      <c r="A132" s="43" t="n">
        <v>47834</v>
      </c>
      <c r="B132" s="16" t="s">
        <v>364</v>
      </c>
      <c r="C132" s="16" t="s">
        <v>110</v>
      </c>
      <c r="D132" s="16" t="s">
        <v>111</v>
      </c>
      <c r="E132" s="6" t="n">
        <v>1000</v>
      </c>
      <c r="F132" s="7" t="n">
        <v>9</v>
      </c>
      <c r="G132" s="6" t="n">
        <v>59.84</v>
      </c>
      <c r="H132" s="6" t="n">
        <v>70</v>
      </c>
      <c r="I132" s="6" t="n">
        <v>538.56</v>
      </c>
      <c r="J132" s="6" t="n">
        <v>468.56</v>
      </c>
    </row>
    <row collapsed="false" customFormat="false" customHeight="false" hidden="false" ht="12.1" outlineLevel="0" r="133">
      <c r="A133" s="43" t="n">
        <v>47869</v>
      </c>
      <c r="B133" s="16" t="s">
        <v>364</v>
      </c>
      <c r="C133" s="16" t="s">
        <v>86</v>
      </c>
      <c r="D133" s="16" t="s">
        <v>87</v>
      </c>
      <c r="E133" s="6" t="n">
        <v>1000</v>
      </c>
      <c r="F133" s="7" t="n">
        <v>36</v>
      </c>
      <c r="G133" s="6" t="n">
        <v>30.42</v>
      </c>
      <c r="H133" s="6" t="n">
        <v>142</v>
      </c>
      <c r="I133" s="6" t="n">
        <v>1095.12</v>
      </c>
      <c r="J133" s="6" t="n">
        <v>953.12</v>
      </c>
    </row>
    <row collapsed="false" customFormat="false" customHeight="false" hidden="false" ht="12.1" outlineLevel="0" r="134">
      <c r="A134" s="43" t="n">
        <v>47883</v>
      </c>
      <c r="B134" s="16" t="s">
        <v>364</v>
      </c>
      <c r="C134" s="16" t="s">
        <v>90</v>
      </c>
      <c r="D134" s="16" t="s">
        <v>91</v>
      </c>
      <c r="E134" s="6" t="n">
        <v>1000</v>
      </c>
      <c r="F134" s="7" t="n">
        <v>33</v>
      </c>
      <c r="G134" s="6" t="n">
        <v>34.9</v>
      </c>
      <c r="H134" s="6" t="n">
        <v>150</v>
      </c>
      <c r="I134" s="6" t="n">
        <v>1151.7</v>
      </c>
      <c r="J134" s="6" t="n">
        <v>1001.7</v>
      </c>
    </row>
    <row collapsed="false" customFormat="false" customHeight="false" hidden="false" ht="12.1" outlineLevel="0" r="135">
      <c r="A135" s="43" t="n">
        <v>47925</v>
      </c>
      <c r="B135" s="16" t="s">
        <v>364</v>
      </c>
      <c r="C135" s="16" t="s">
        <v>102</v>
      </c>
      <c r="D135" s="16" t="s">
        <v>103</v>
      </c>
      <c r="E135" s="6" t="n">
        <v>1000</v>
      </c>
      <c r="F135" s="7" t="n">
        <v>13</v>
      </c>
      <c r="G135" s="6" t="n">
        <v>59.84</v>
      </c>
      <c r="H135" s="6" t="n">
        <v>101</v>
      </c>
      <c r="I135" s="6" t="n">
        <v>777.92</v>
      </c>
      <c r="J135" s="6" t="n">
        <v>676.92</v>
      </c>
    </row>
    <row collapsed="false" customFormat="false" customHeight="false" hidden="false" ht="12.1" outlineLevel="0" r="136">
      <c r="A136" s="43" t="n">
        <v>47953</v>
      </c>
      <c r="B136" s="16" t="s">
        <v>364</v>
      </c>
      <c r="C136" s="16" t="s">
        <v>94</v>
      </c>
      <c r="D136" s="16" t="s">
        <v>95</v>
      </c>
      <c r="E136" s="6" t="n">
        <v>1000</v>
      </c>
      <c r="F136" s="7" t="n">
        <v>20</v>
      </c>
      <c r="G136" s="6" t="n">
        <v>64.82</v>
      </c>
      <c r="H136" s="6" t="n">
        <v>169</v>
      </c>
      <c r="I136" s="6" t="n">
        <v>1296.4</v>
      </c>
      <c r="J136" s="6" t="n">
        <v>1127.4</v>
      </c>
    </row>
    <row collapsed="false" customFormat="false" customHeight="false" hidden="false" ht="12.1" outlineLevel="0" r="137">
      <c r="A137" s="43" t="n">
        <v>47988</v>
      </c>
      <c r="B137" s="16" t="s">
        <v>364</v>
      </c>
      <c r="C137" s="16" t="s">
        <v>98</v>
      </c>
      <c r="D137" s="16" t="s">
        <v>99</v>
      </c>
      <c r="E137" s="6" t="n">
        <v>1000</v>
      </c>
      <c r="F137" s="7" t="n">
        <v>18</v>
      </c>
      <c r="G137" s="6" t="n">
        <v>61.08</v>
      </c>
      <c r="H137" s="6" t="n">
        <v>143</v>
      </c>
      <c r="I137" s="6" t="n">
        <v>1099.44</v>
      </c>
      <c r="J137" s="6" t="n">
        <v>956.44</v>
      </c>
    </row>
    <row collapsed="false" customFormat="false" customHeight="false" hidden="false" ht="12.1" outlineLevel="0" r="138">
      <c r="A138" s="43" t="n">
        <v>47995</v>
      </c>
      <c r="B138" s="16" t="s">
        <v>364</v>
      </c>
      <c r="C138" s="16" t="s">
        <v>106</v>
      </c>
      <c r="D138" s="16" t="s">
        <v>107</v>
      </c>
      <c r="E138" s="6" t="n">
        <v>1000</v>
      </c>
      <c r="F138" s="7" t="n">
        <v>9</v>
      </c>
      <c r="G138" s="6" t="n">
        <v>61.08</v>
      </c>
      <c r="H138" s="6" t="n">
        <v>71</v>
      </c>
      <c r="I138" s="6" t="n">
        <v>549.72</v>
      </c>
      <c r="J138" s="6" t="n">
        <v>478.72</v>
      </c>
    </row>
    <row collapsed="false" customFormat="false" customHeight="false" hidden="false" ht="12.1" outlineLevel="0" r="139">
      <c r="A139" s="43" t="n">
        <v>48016</v>
      </c>
      <c r="B139" s="16" t="s">
        <v>364</v>
      </c>
      <c r="C139" s="16" t="s">
        <v>110</v>
      </c>
      <c r="D139" s="16" t="s">
        <v>111</v>
      </c>
      <c r="E139" s="6" t="n">
        <v>1000</v>
      </c>
      <c r="F139" s="7" t="n">
        <v>9</v>
      </c>
      <c r="G139" s="6" t="n">
        <v>59.84</v>
      </c>
      <c r="H139" s="6" t="n">
        <v>70</v>
      </c>
      <c r="I139" s="6" t="n">
        <v>538.56</v>
      </c>
      <c r="J139" s="6" t="n">
        <v>468.56</v>
      </c>
    </row>
    <row collapsed="false" customFormat="false" customHeight="false" hidden="false" ht="12.1" outlineLevel="0" r="140">
      <c r="A140" s="43" t="n">
        <v>48051</v>
      </c>
      <c r="B140" s="16" t="s">
        <v>364</v>
      </c>
      <c r="C140" s="16" t="s">
        <v>86</v>
      </c>
      <c r="D140" s="16" t="s">
        <v>87</v>
      </c>
      <c r="E140" s="6" t="n">
        <v>1000</v>
      </c>
      <c r="F140" s="7" t="n">
        <v>36</v>
      </c>
      <c r="G140" s="6" t="n">
        <v>30.42</v>
      </c>
      <c r="H140" s="6" t="n">
        <v>142</v>
      </c>
      <c r="I140" s="6" t="n">
        <v>1095.12</v>
      </c>
      <c r="J140" s="6" t="n">
        <v>953.12</v>
      </c>
    </row>
    <row collapsed="false" customFormat="false" customHeight="false" hidden="false" ht="12.1" outlineLevel="0" r="141">
      <c r="A141" s="43" t="n">
        <v>48065</v>
      </c>
      <c r="B141" s="16" t="s">
        <v>364</v>
      </c>
      <c r="C141" s="16" t="s">
        <v>90</v>
      </c>
      <c r="D141" s="16" t="s">
        <v>91</v>
      </c>
      <c r="E141" s="6" t="n">
        <v>1000</v>
      </c>
      <c r="F141" s="7" t="n">
        <v>33</v>
      </c>
      <c r="G141" s="6" t="n">
        <v>34.9</v>
      </c>
      <c r="H141" s="6" t="n">
        <v>150</v>
      </c>
      <c r="I141" s="6" t="n">
        <v>1151.7</v>
      </c>
      <c r="J141" s="6" t="n">
        <v>1001.7</v>
      </c>
    </row>
    <row collapsed="false" customFormat="false" customHeight="false" hidden="false" ht="12.1" outlineLevel="0" r="142">
      <c r="A142" s="43" t="n">
        <v>48107</v>
      </c>
      <c r="B142" s="16" t="s">
        <v>364</v>
      </c>
      <c r="C142" s="16" t="s">
        <v>102</v>
      </c>
      <c r="D142" s="16" t="s">
        <v>103</v>
      </c>
      <c r="E142" s="6" t="n">
        <v>1000</v>
      </c>
      <c r="F142" s="7" t="n">
        <v>13</v>
      </c>
      <c r="G142" s="6" t="n">
        <v>59.84</v>
      </c>
      <c r="H142" s="6" t="n">
        <v>101</v>
      </c>
      <c r="I142" s="6" t="n">
        <v>777.92</v>
      </c>
      <c r="J142" s="6" t="n">
        <v>676.92</v>
      </c>
    </row>
    <row collapsed="false" customFormat="false" customHeight="false" hidden="false" ht="12.1" outlineLevel="0" r="143">
      <c r="A143" s="43" t="n">
        <v>48135</v>
      </c>
      <c r="B143" s="16" t="s">
        <v>364</v>
      </c>
      <c r="C143" s="16" t="s">
        <v>94</v>
      </c>
      <c r="D143" s="16" t="s">
        <v>95</v>
      </c>
      <c r="E143" s="6" t="n">
        <v>1000</v>
      </c>
      <c r="F143" s="7" t="n">
        <v>20</v>
      </c>
      <c r="G143" s="6" t="n">
        <v>64.82</v>
      </c>
      <c r="H143" s="6" t="n">
        <v>169</v>
      </c>
      <c r="I143" s="6" t="n">
        <v>1296.4</v>
      </c>
      <c r="J143" s="6" t="n">
        <v>1127.4</v>
      </c>
    </row>
    <row collapsed="false" customFormat="false" customHeight="false" hidden="false" ht="12.1" outlineLevel="0" r="144">
      <c r="A144" s="43" t="n">
        <v>48170</v>
      </c>
      <c r="B144" s="16" t="s">
        <v>364</v>
      </c>
      <c r="C144" s="16" t="s">
        <v>98</v>
      </c>
      <c r="D144" s="16" t="s">
        <v>99</v>
      </c>
      <c r="E144" s="6" t="n">
        <v>1000</v>
      </c>
      <c r="F144" s="7" t="n">
        <v>18</v>
      </c>
      <c r="G144" s="6" t="n">
        <v>61.08</v>
      </c>
      <c r="H144" s="6" t="n">
        <v>143</v>
      </c>
      <c r="I144" s="6" t="n">
        <v>1099.44</v>
      </c>
      <c r="J144" s="6" t="n">
        <v>956.44</v>
      </c>
    </row>
    <row collapsed="false" customFormat="false" customHeight="false" hidden="false" ht="12.1" outlineLevel="0" r="145">
      <c r="A145" s="43" t="n">
        <v>48177</v>
      </c>
      <c r="B145" s="16" t="s">
        <v>364</v>
      </c>
      <c r="C145" s="16" t="s">
        <v>106</v>
      </c>
      <c r="D145" s="16" t="s">
        <v>107</v>
      </c>
      <c r="E145" s="6" t="n">
        <v>1000</v>
      </c>
      <c r="F145" s="7" t="n">
        <v>9</v>
      </c>
      <c r="G145" s="6" t="n">
        <v>61.08</v>
      </c>
      <c r="H145" s="6" t="n">
        <v>71</v>
      </c>
      <c r="I145" s="6" t="n">
        <v>549.72</v>
      </c>
      <c r="J145" s="6" t="n">
        <v>478.72</v>
      </c>
    </row>
    <row collapsed="false" customFormat="false" customHeight="false" hidden="false" ht="12.1" outlineLevel="0" r="146">
      <c r="A146" s="43" t="n">
        <v>48198</v>
      </c>
      <c r="B146" s="16" t="s">
        <v>364</v>
      </c>
      <c r="C146" s="16" t="s">
        <v>110</v>
      </c>
      <c r="D146" s="16" t="s">
        <v>111</v>
      </c>
      <c r="E146" s="6" t="n">
        <v>1000</v>
      </c>
      <c r="F146" s="7" t="n">
        <v>9</v>
      </c>
      <c r="G146" s="6" t="n">
        <v>59.84</v>
      </c>
      <c r="H146" s="6" t="n">
        <v>70</v>
      </c>
      <c r="I146" s="6" t="n">
        <v>538.56</v>
      </c>
      <c r="J146" s="6" t="n">
        <v>468.56</v>
      </c>
    </row>
    <row collapsed="false" customFormat="false" customHeight="false" hidden="false" ht="12.1" outlineLevel="0" r="147">
      <c r="A147" s="43" t="n">
        <v>48233</v>
      </c>
      <c r="B147" s="16" t="s">
        <v>364</v>
      </c>
      <c r="C147" s="16" t="s">
        <v>86</v>
      </c>
      <c r="D147" s="16" t="s">
        <v>87</v>
      </c>
      <c r="E147" s="6" t="n">
        <v>1000</v>
      </c>
      <c r="F147" s="7" t="n">
        <v>36</v>
      </c>
      <c r="G147" s="6" t="n">
        <v>30.42</v>
      </c>
      <c r="H147" s="6" t="n">
        <v>142</v>
      </c>
      <c r="I147" s="6" t="n">
        <v>1095.12</v>
      </c>
      <c r="J147" s="6" t="n">
        <v>953.12</v>
      </c>
    </row>
    <row collapsed="false" customFormat="false" customHeight="false" hidden="false" ht="12.1" outlineLevel="0" r="148">
      <c r="A148" s="43" t="n">
        <v>48247</v>
      </c>
      <c r="B148" s="16" t="s">
        <v>364</v>
      </c>
      <c r="C148" s="16" t="s">
        <v>90</v>
      </c>
      <c r="D148" s="16" t="s">
        <v>91</v>
      </c>
      <c r="E148" s="6" t="n">
        <v>1000</v>
      </c>
      <c r="F148" s="7" t="n">
        <v>33</v>
      </c>
      <c r="G148" s="6" t="n">
        <v>34.9</v>
      </c>
      <c r="H148" s="6" t="n">
        <v>150</v>
      </c>
      <c r="I148" s="6" t="n">
        <v>1151.7</v>
      </c>
      <c r="J148" s="6" t="n">
        <v>1001.7</v>
      </c>
    </row>
    <row collapsed="false" customFormat="false" customHeight="false" hidden="false" ht="12.1" outlineLevel="0" r="149">
      <c r="A149" s="43" t="n">
        <v>48289</v>
      </c>
      <c r="B149" s="16" t="s">
        <v>364</v>
      </c>
      <c r="C149" s="16" t="s">
        <v>102</v>
      </c>
      <c r="D149" s="16" t="s">
        <v>103</v>
      </c>
      <c r="E149" s="6" t="n">
        <v>1000</v>
      </c>
      <c r="F149" s="7" t="n">
        <v>13</v>
      </c>
      <c r="G149" s="6" t="n">
        <v>59.84</v>
      </c>
      <c r="H149" s="6" t="n">
        <v>101</v>
      </c>
      <c r="I149" s="6" t="n">
        <v>777.92</v>
      </c>
      <c r="J149" s="6" t="n">
        <v>676.92</v>
      </c>
    </row>
    <row collapsed="false" customFormat="false" customHeight="false" hidden="false" ht="12.1" outlineLevel="0" r="150">
      <c r="A150" s="43" t="n">
        <v>48317</v>
      </c>
      <c r="B150" s="16" t="s">
        <v>364</v>
      </c>
      <c r="C150" s="16" t="s">
        <v>94</v>
      </c>
      <c r="D150" s="16" t="s">
        <v>95</v>
      </c>
      <c r="E150" s="6" t="n">
        <v>1000</v>
      </c>
      <c r="F150" s="7" t="n">
        <v>20</v>
      </c>
      <c r="G150" s="6" t="n">
        <v>64.82</v>
      </c>
      <c r="H150" s="6" t="n">
        <v>169</v>
      </c>
      <c r="I150" s="6" t="n">
        <v>1296.4</v>
      </c>
      <c r="J150" s="6" t="n">
        <v>1127.4</v>
      </c>
    </row>
    <row collapsed="false" customFormat="false" customHeight="false" hidden="false" ht="12.1" outlineLevel="0" r="151">
      <c r="A151" s="43" t="n">
        <v>48352</v>
      </c>
      <c r="B151" s="16" t="s">
        <v>364</v>
      </c>
      <c r="C151" s="16" t="s">
        <v>98</v>
      </c>
      <c r="D151" s="16" t="s">
        <v>99</v>
      </c>
      <c r="E151" s="6" t="n">
        <v>1000</v>
      </c>
      <c r="F151" s="7" t="n">
        <v>18</v>
      </c>
      <c r="G151" s="6" t="n">
        <v>61.08</v>
      </c>
      <c r="H151" s="6" t="n">
        <v>143</v>
      </c>
      <c r="I151" s="6" t="n">
        <v>1099.44</v>
      </c>
      <c r="J151" s="6" t="n">
        <v>956.44</v>
      </c>
    </row>
    <row collapsed="false" customFormat="false" customHeight="false" hidden="false" ht="12.1" outlineLevel="0" r="152">
      <c r="A152" s="43" t="n">
        <v>48359</v>
      </c>
      <c r="B152" s="16" t="s">
        <v>364</v>
      </c>
      <c r="C152" s="16" t="s">
        <v>106</v>
      </c>
      <c r="D152" s="16" t="s">
        <v>107</v>
      </c>
      <c r="E152" s="6" t="n">
        <v>1000</v>
      </c>
      <c r="F152" s="7" t="n">
        <v>9</v>
      </c>
      <c r="G152" s="6" t="n">
        <v>61.08</v>
      </c>
      <c r="H152" s="6" t="n">
        <v>71</v>
      </c>
      <c r="I152" s="6" t="n">
        <v>549.72</v>
      </c>
      <c r="J152" s="6" t="n">
        <v>478.72</v>
      </c>
    </row>
    <row collapsed="false" customFormat="false" customHeight="false" hidden="false" ht="12.1" outlineLevel="0" r="153">
      <c r="A153" s="43" t="n">
        <v>48380</v>
      </c>
      <c r="B153" s="16" t="s">
        <v>364</v>
      </c>
      <c r="C153" s="16" t="s">
        <v>110</v>
      </c>
      <c r="D153" s="16" t="s">
        <v>111</v>
      </c>
      <c r="E153" s="6" t="n">
        <v>1000</v>
      </c>
      <c r="F153" s="7" t="n">
        <v>9</v>
      </c>
      <c r="G153" s="6" t="n">
        <v>59.84</v>
      </c>
      <c r="H153" s="6" t="n">
        <v>70</v>
      </c>
      <c r="I153" s="6" t="n">
        <v>538.56</v>
      </c>
      <c r="J153" s="6" t="n">
        <v>468.56</v>
      </c>
    </row>
    <row collapsed="false" customFormat="false" customHeight="false" hidden="false" ht="12.1" outlineLevel="0" r="154">
      <c r="A154" s="43" t="n">
        <v>48415</v>
      </c>
      <c r="B154" s="16" t="s">
        <v>364</v>
      </c>
      <c r="C154" s="16" t="s">
        <v>86</v>
      </c>
      <c r="D154" s="16" t="s">
        <v>87</v>
      </c>
      <c r="E154" s="6" t="n">
        <v>1000</v>
      </c>
      <c r="F154" s="7" t="n">
        <v>36</v>
      </c>
      <c r="G154" s="6" t="n">
        <v>30.42</v>
      </c>
      <c r="H154" s="6" t="n">
        <v>142</v>
      </c>
      <c r="I154" s="6" t="n">
        <v>1095.12</v>
      </c>
      <c r="J154" s="6" t="n">
        <v>953.12</v>
      </c>
    </row>
    <row collapsed="false" customFormat="false" customHeight="false" hidden="false" ht="12.1" outlineLevel="0" r="155">
      <c r="A155" s="43" t="n">
        <v>48429</v>
      </c>
      <c r="B155" s="16" t="s">
        <v>364</v>
      </c>
      <c r="C155" s="16" t="s">
        <v>90</v>
      </c>
      <c r="D155" s="16" t="s">
        <v>91</v>
      </c>
      <c r="E155" s="6" t="n">
        <v>1000</v>
      </c>
      <c r="F155" s="7" t="n">
        <v>33</v>
      </c>
      <c r="G155" s="6" t="n">
        <v>34.9</v>
      </c>
      <c r="H155" s="6" t="n">
        <v>150</v>
      </c>
      <c r="I155" s="6" t="n">
        <v>1151.7</v>
      </c>
      <c r="J155" s="6" t="n">
        <v>1001.7</v>
      </c>
    </row>
    <row collapsed="false" customFormat="false" customHeight="false" hidden="false" ht="12.1" outlineLevel="0" r="156">
      <c r="A156" s="43" t="n">
        <v>48471</v>
      </c>
      <c r="B156" s="16" t="s">
        <v>364</v>
      </c>
      <c r="C156" s="16" t="s">
        <v>102</v>
      </c>
      <c r="D156" s="16" t="s">
        <v>103</v>
      </c>
      <c r="E156" s="6" t="n">
        <v>1000</v>
      </c>
      <c r="F156" s="7" t="n">
        <v>13</v>
      </c>
      <c r="G156" s="6" t="n">
        <v>59.84</v>
      </c>
      <c r="H156" s="6" t="n">
        <v>101</v>
      </c>
      <c r="I156" s="6" t="n">
        <v>777.92</v>
      </c>
      <c r="J156" s="6" t="n">
        <v>676.92</v>
      </c>
    </row>
    <row collapsed="false" customFormat="false" customHeight="false" hidden="false" ht="12.1" outlineLevel="0" r="157">
      <c r="A157" s="43" t="n">
        <v>48499</v>
      </c>
      <c r="B157" s="16" t="s">
        <v>364</v>
      </c>
      <c r="C157" s="16" t="s">
        <v>94</v>
      </c>
      <c r="D157" s="16" t="s">
        <v>95</v>
      </c>
      <c r="E157" s="6" t="n">
        <v>1000</v>
      </c>
      <c r="F157" s="7" t="n">
        <v>20</v>
      </c>
      <c r="G157" s="6" t="n">
        <v>64.82</v>
      </c>
      <c r="H157" s="6" t="n">
        <v>169</v>
      </c>
      <c r="I157" s="6" t="n">
        <v>1296.4</v>
      </c>
      <c r="J157" s="6" t="n">
        <v>1127.4</v>
      </c>
    </row>
    <row collapsed="false" customFormat="false" customHeight="false" hidden="false" ht="12.1" outlineLevel="0" r="158">
      <c r="A158" s="43" t="n">
        <v>48534</v>
      </c>
      <c r="B158" s="16" t="s">
        <v>364</v>
      </c>
      <c r="C158" s="16" t="s">
        <v>98</v>
      </c>
      <c r="D158" s="16" t="s">
        <v>99</v>
      </c>
      <c r="E158" s="6" t="n">
        <v>1000</v>
      </c>
      <c r="F158" s="7" t="n">
        <v>18</v>
      </c>
      <c r="G158" s="6" t="n">
        <v>61.08</v>
      </c>
      <c r="H158" s="6" t="n">
        <v>143</v>
      </c>
      <c r="I158" s="6" t="n">
        <v>1099.44</v>
      </c>
      <c r="J158" s="6" t="n">
        <v>956.44</v>
      </c>
    </row>
    <row collapsed="false" customFormat="false" customHeight="false" hidden="false" ht="12.1" outlineLevel="0" r="159">
      <c r="A159" s="43" t="n">
        <v>48541</v>
      </c>
      <c r="B159" s="16" t="s">
        <v>364</v>
      </c>
      <c r="C159" s="16" t="s">
        <v>106</v>
      </c>
      <c r="D159" s="16" t="s">
        <v>107</v>
      </c>
      <c r="E159" s="6" t="n">
        <v>1000</v>
      </c>
      <c r="F159" s="7" t="n">
        <v>9</v>
      </c>
      <c r="G159" s="6" t="n">
        <v>61.08</v>
      </c>
      <c r="H159" s="6" t="n">
        <v>71</v>
      </c>
      <c r="I159" s="6" t="n">
        <v>549.72</v>
      </c>
      <c r="J159" s="6" t="n">
        <v>478.72</v>
      </c>
    </row>
    <row collapsed="false" customFormat="false" customHeight="false" hidden="false" ht="12.1" outlineLevel="0" r="160">
      <c r="A160" s="43" t="n">
        <v>48562</v>
      </c>
      <c r="B160" s="16" t="s">
        <v>364</v>
      </c>
      <c r="C160" s="16" t="s">
        <v>110</v>
      </c>
      <c r="D160" s="16" t="s">
        <v>111</v>
      </c>
      <c r="E160" s="6" t="n">
        <v>1000</v>
      </c>
      <c r="F160" s="7" t="n">
        <v>9</v>
      </c>
      <c r="G160" s="6" t="n">
        <v>59.84</v>
      </c>
      <c r="H160" s="6" t="n">
        <v>70</v>
      </c>
      <c r="I160" s="6" t="n">
        <v>538.56</v>
      </c>
      <c r="J160" s="6" t="n">
        <v>468.56</v>
      </c>
    </row>
    <row collapsed="false" customFormat="false" customHeight="false" hidden="false" ht="12.1" outlineLevel="0" r="161">
      <c r="A161" s="43" t="n">
        <v>48597</v>
      </c>
      <c r="B161" s="16" t="s">
        <v>364</v>
      </c>
      <c r="C161" s="16" t="s">
        <v>86</v>
      </c>
      <c r="D161" s="16" t="s">
        <v>87</v>
      </c>
      <c r="E161" s="6" t="n">
        <v>1000</v>
      </c>
      <c r="F161" s="7" t="n">
        <v>36</v>
      </c>
      <c r="G161" s="6" t="n">
        <v>30.42</v>
      </c>
      <c r="H161" s="6" t="n">
        <v>142</v>
      </c>
      <c r="I161" s="6" t="n">
        <v>1095.12</v>
      </c>
      <c r="J161" s="6" t="n">
        <v>953.12</v>
      </c>
    </row>
    <row collapsed="false" customFormat="false" customHeight="false" hidden="false" ht="12.1" outlineLevel="0" r="162">
      <c r="A162" s="43" t="n">
        <v>48611</v>
      </c>
      <c r="B162" s="16" t="s">
        <v>364</v>
      </c>
      <c r="C162" s="16" t="s">
        <v>90</v>
      </c>
      <c r="D162" s="16" t="s">
        <v>91</v>
      </c>
      <c r="E162" s="6" t="n">
        <v>1000</v>
      </c>
      <c r="F162" s="7" t="n">
        <v>33</v>
      </c>
      <c r="G162" s="6" t="n">
        <v>34.9</v>
      </c>
      <c r="H162" s="6" t="n">
        <v>150</v>
      </c>
      <c r="I162" s="6" t="n">
        <v>1151.7</v>
      </c>
      <c r="J162" s="6" t="n">
        <v>1001.7</v>
      </c>
    </row>
    <row collapsed="false" customFormat="false" customHeight="false" hidden="false" ht="12.1" outlineLevel="0" r="163">
      <c r="A163" s="43" t="n">
        <v>48653</v>
      </c>
      <c r="B163" s="16" t="s">
        <v>364</v>
      </c>
      <c r="C163" s="16" t="s">
        <v>102</v>
      </c>
      <c r="D163" s="16" t="s">
        <v>103</v>
      </c>
      <c r="E163" s="6" t="n">
        <v>1000</v>
      </c>
      <c r="F163" s="7" t="n">
        <v>13</v>
      </c>
      <c r="G163" s="6" t="n">
        <v>59.84</v>
      </c>
      <c r="H163" s="6" t="n">
        <v>101</v>
      </c>
      <c r="I163" s="6" t="n">
        <v>777.92</v>
      </c>
      <c r="J163" s="6" t="n">
        <v>676.92</v>
      </c>
    </row>
    <row collapsed="false" customFormat="false" customHeight="false" hidden="false" ht="12.1" outlineLevel="0" r="164">
      <c r="A164" s="43" t="n">
        <v>48681</v>
      </c>
      <c r="B164" s="16" t="s">
        <v>364</v>
      </c>
      <c r="C164" s="16" t="s">
        <v>94</v>
      </c>
      <c r="D164" s="16" t="s">
        <v>95</v>
      </c>
      <c r="E164" s="6" t="n">
        <v>1000</v>
      </c>
      <c r="F164" s="7" t="n">
        <v>20</v>
      </c>
      <c r="G164" s="6" t="n">
        <v>64.82</v>
      </c>
      <c r="H164" s="6" t="n">
        <v>169</v>
      </c>
      <c r="I164" s="6" t="n">
        <v>1296.4</v>
      </c>
      <c r="J164" s="6" t="n">
        <v>1127.4</v>
      </c>
    </row>
    <row collapsed="false" customFormat="false" customHeight="false" hidden="false" ht="12.1" outlineLevel="0" r="165">
      <c r="A165" s="43" t="n">
        <v>48716</v>
      </c>
      <c r="B165" s="16" t="s">
        <v>364</v>
      </c>
      <c r="C165" s="16" t="s">
        <v>98</v>
      </c>
      <c r="D165" s="16" t="s">
        <v>99</v>
      </c>
      <c r="E165" s="6" t="n">
        <v>1000</v>
      </c>
      <c r="F165" s="7" t="n">
        <v>18</v>
      </c>
      <c r="G165" s="6" t="n">
        <v>61.08</v>
      </c>
      <c r="H165" s="6" t="n">
        <v>143</v>
      </c>
      <c r="I165" s="6" t="n">
        <v>1099.44</v>
      </c>
      <c r="J165" s="6" t="n">
        <v>956.44</v>
      </c>
    </row>
    <row collapsed="false" customFormat="false" customHeight="false" hidden="false" ht="12.1" outlineLevel="0" r="166">
      <c r="A166" s="43" t="n">
        <v>48723</v>
      </c>
      <c r="B166" s="16" t="s">
        <v>364</v>
      </c>
      <c r="C166" s="16" t="s">
        <v>106</v>
      </c>
      <c r="D166" s="16" t="s">
        <v>107</v>
      </c>
      <c r="E166" s="6" t="n">
        <v>1000</v>
      </c>
      <c r="F166" s="7" t="n">
        <v>9</v>
      </c>
      <c r="G166" s="6" t="n">
        <v>61.08</v>
      </c>
      <c r="H166" s="6" t="n">
        <v>71</v>
      </c>
      <c r="I166" s="6" t="n">
        <v>549.72</v>
      </c>
      <c r="J166" s="6" t="n">
        <v>478.72</v>
      </c>
    </row>
    <row collapsed="false" customFormat="false" customHeight="false" hidden="false" ht="12.1" outlineLevel="0" r="167">
      <c r="A167" s="43" t="n">
        <v>48744</v>
      </c>
      <c r="B167" s="16" t="s">
        <v>364</v>
      </c>
      <c r="C167" s="16" t="s">
        <v>110</v>
      </c>
      <c r="D167" s="16" t="s">
        <v>111</v>
      </c>
      <c r="E167" s="6" t="n">
        <v>1000</v>
      </c>
      <c r="F167" s="7" t="n">
        <v>9</v>
      </c>
      <c r="G167" s="6" t="n">
        <v>59.84</v>
      </c>
      <c r="H167" s="6" t="n">
        <v>70</v>
      </c>
      <c r="I167" s="6" t="n">
        <v>538.56</v>
      </c>
      <c r="J167" s="6" t="n">
        <v>468.56</v>
      </c>
    </row>
    <row collapsed="false" customFormat="false" customHeight="false" hidden="false" ht="12.1" outlineLevel="0" r="168">
      <c r="A168" s="43" t="n">
        <v>48779</v>
      </c>
      <c r="B168" s="16" t="s">
        <v>364</v>
      </c>
      <c r="C168" s="16" t="s">
        <v>86</v>
      </c>
      <c r="D168" s="16" t="s">
        <v>87</v>
      </c>
      <c r="E168" s="6" t="n">
        <v>1000</v>
      </c>
      <c r="F168" s="7" t="n">
        <v>36</v>
      </c>
      <c r="G168" s="6" t="n">
        <v>30.42</v>
      </c>
      <c r="H168" s="6" t="n">
        <v>142</v>
      </c>
      <c r="I168" s="6" t="n">
        <v>1095.12</v>
      </c>
      <c r="J168" s="6" t="n">
        <v>953.12</v>
      </c>
    </row>
    <row collapsed="false" customFormat="false" customHeight="false" hidden="false" ht="12.1" outlineLevel="0" r="169">
      <c r="A169" s="43" t="n">
        <v>48793</v>
      </c>
      <c r="B169" s="16" t="s">
        <v>364</v>
      </c>
      <c r="C169" s="16" t="s">
        <v>90</v>
      </c>
      <c r="D169" s="16" t="s">
        <v>91</v>
      </c>
      <c r="E169" s="6" t="n">
        <v>1000</v>
      </c>
      <c r="F169" s="7" t="n">
        <v>33</v>
      </c>
      <c r="G169" s="6" t="n">
        <v>34.9</v>
      </c>
      <c r="H169" s="6" t="n">
        <v>150</v>
      </c>
      <c r="I169" s="6" t="n">
        <v>1151.7</v>
      </c>
      <c r="J169" s="6" t="n">
        <v>1001.7</v>
      </c>
    </row>
    <row collapsed="false" customFormat="false" customHeight="false" hidden="false" ht="12.1" outlineLevel="0" r="170">
      <c r="A170" s="43" t="n">
        <v>48835</v>
      </c>
      <c r="B170" s="16" t="s">
        <v>364</v>
      </c>
      <c r="C170" s="16" t="s">
        <v>102</v>
      </c>
      <c r="D170" s="16" t="s">
        <v>103</v>
      </c>
      <c r="E170" s="6" t="n">
        <v>1000</v>
      </c>
      <c r="F170" s="7" t="n">
        <v>13</v>
      </c>
      <c r="G170" s="6" t="n">
        <v>59.84</v>
      </c>
      <c r="H170" s="6" t="n">
        <v>101</v>
      </c>
      <c r="I170" s="6" t="n">
        <v>777.92</v>
      </c>
      <c r="J170" s="6" t="n">
        <v>676.92</v>
      </c>
    </row>
    <row collapsed="false" customFormat="false" customHeight="false" hidden="false" ht="12.1" outlineLevel="0" r="171">
      <c r="A171" s="43" t="n">
        <v>48863</v>
      </c>
      <c r="B171" s="16" t="s">
        <v>364</v>
      </c>
      <c r="C171" s="16" t="s">
        <v>94</v>
      </c>
      <c r="D171" s="16" t="s">
        <v>95</v>
      </c>
      <c r="E171" s="6" t="n">
        <v>1000</v>
      </c>
      <c r="F171" s="7" t="n">
        <v>20</v>
      </c>
      <c r="G171" s="6" t="n">
        <v>64.82</v>
      </c>
      <c r="H171" s="6" t="n">
        <v>169</v>
      </c>
      <c r="I171" s="6" t="n">
        <v>1296.4</v>
      </c>
      <c r="J171" s="6" t="n">
        <v>1127.4</v>
      </c>
    </row>
    <row collapsed="false" customFormat="false" customHeight="false" hidden="false" ht="12.1" outlineLevel="0" r="172">
      <c r="A172" s="43" t="n">
        <v>48898</v>
      </c>
      <c r="B172" s="16" t="s">
        <v>364</v>
      </c>
      <c r="C172" s="16" t="s">
        <v>98</v>
      </c>
      <c r="D172" s="16" t="s">
        <v>99</v>
      </c>
      <c r="E172" s="6" t="n">
        <v>1000</v>
      </c>
      <c r="F172" s="7" t="n">
        <v>18</v>
      </c>
      <c r="G172" s="6" t="n">
        <v>61.08</v>
      </c>
      <c r="H172" s="6" t="n">
        <v>143</v>
      </c>
      <c r="I172" s="6" t="n">
        <v>1099.44</v>
      </c>
      <c r="J172" s="6" t="n">
        <v>956.44</v>
      </c>
    </row>
    <row collapsed="false" customFormat="false" customHeight="false" hidden="false" ht="12.1" outlineLevel="0" r="173">
      <c r="A173" s="43" t="n">
        <v>48905</v>
      </c>
      <c r="B173" s="16" t="s">
        <v>364</v>
      </c>
      <c r="C173" s="16" t="s">
        <v>106</v>
      </c>
      <c r="D173" s="16" t="s">
        <v>107</v>
      </c>
      <c r="E173" s="6" t="n">
        <v>1000</v>
      </c>
      <c r="F173" s="7" t="n">
        <v>9</v>
      </c>
      <c r="G173" s="6" t="n">
        <v>61.08</v>
      </c>
      <c r="H173" s="6" t="n">
        <v>71</v>
      </c>
      <c r="I173" s="6" t="n">
        <v>549.72</v>
      </c>
      <c r="J173" s="6" t="n">
        <v>478.72</v>
      </c>
    </row>
    <row collapsed="false" customFormat="false" customHeight="false" hidden="false" ht="12.1" outlineLevel="0" r="174">
      <c r="A174" s="43" t="n">
        <v>48926</v>
      </c>
      <c r="B174" s="16" t="s">
        <v>364</v>
      </c>
      <c r="C174" s="16" t="s">
        <v>110</v>
      </c>
      <c r="D174" s="16" t="s">
        <v>111</v>
      </c>
      <c r="E174" s="6" t="n">
        <v>1000</v>
      </c>
      <c r="F174" s="7" t="n">
        <v>9</v>
      </c>
      <c r="G174" s="6" t="n">
        <v>59.84</v>
      </c>
      <c r="H174" s="6" t="n">
        <v>70</v>
      </c>
      <c r="I174" s="6" t="n">
        <v>538.56</v>
      </c>
      <c r="J174" s="6" t="n">
        <v>468.56</v>
      </c>
    </row>
    <row collapsed="false" customFormat="false" customHeight="false" hidden="false" ht="12.1" outlineLevel="0" r="175">
      <c r="A175" s="43" t="n">
        <v>48961</v>
      </c>
      <c r="B175" s="16" t="s">
        <v>364</v>
      </c>
      <c r="C175" s="16" t="s">
        <v>86</v>
      </c>
      <c r="D175" s="16" t="s">
        <v>87</v>
      </c>
      <c r="E175" s="6" t="n">
        <v>1000</v>
      </c>
      <c r="F175" s="7" t="n">
        <v>36</v>
      </c>
      <c r="G175" s="6" t="n">
        <v>30.42</v>
      </c>
      <c r="H175" s="6" t="n">
        <v>142</v>
      </c>
      <c r="I175" s="6" t="n">
        <v>1095.12</v>
      </c>
      <c r="J175" s="6" t="n">
        <v>953.12</v>
      </c>
    </row>
    <row collapsed="false" customFormat="false" customHeight="false" hidden="false" ht="12.1" outlineLevel="0" r="176">
      <c r="A176" s="43" t="n">
        <v>48975</v>
      </c>
      <c r="B176" s="16" t="s">
        <v>364</v>
      </c>
      <c r="C176" s="16" t="s">
        <v>90</v>
      </c>
      <c r="D176" s="16" t="s">
        <v>91</v>
      </c>
      <c r="E176" s="6" t="n">
        <v>1000</v>
      </c>
      <c r="F176" s="7" t="n">
        <v>33</v>
      </c>
      <c r="G176" s="6" t="n">
        <v>34.9</v>
      </c>
      <c r="H176" s="6" t="n">
        <v>150</v>
      </c>
      <c r="I176" s="6" t="n">
        <v>1151.7</v>
      </c>
      <c r="J176" s="6" t="n">
        <v>1001.7</v>
      </c>
    </row>
    <row collapsed="false" customFormat="false" customHeight="false" hidden="false" ht="12.1" outlineLevel="0" r="177">
      <c r="A177" s="43" t="n">
        <v>49017</v>
      </c>
      <c r="B177" s="16" t="s">
        <v>364</v>
      </c>
      <c r="C177" s="16" t="s">
        <v>102</v>
      </c>
      <c r="D177" s="16" t="s">
        <v>103</v>
      </c>
      <c r="E177" s="6" t="n">
        <v>1000</v>
      </c>
      <c r="F177" s="7" t="n">
        <v>13</v>
      </c>
      <c r="G177" s="6" t="n">
        <v>59.84</v>
      </c>
      <c r="H177" s="6" t="n">
        <v>101</v>
      </c>
      <c r="I177" s="6" t="n">
        <v>777.92</v>
      </c>
      <c r="J177" s="6" t="n">
        <v>676.92</v>
      </c>
    </row>
    <row collapsed="false" customFormat="false" customHeight="false" hidden="false" ht="12.1" outlineLevel="0" r="178">
      <c r="A178" s="43" t="n">
        <v>49045</v>
      </c>
      <c r="B178" s="16" t="s">
        <v>364</v>
      </c>
      <c r="C178" s="16" t="s">
        <v>94</v>
      </c>
      <c r="D178" s="16" t="s">
        <v>95</v>
      </c>
      <c r="E178" s="6" t="n">
        <v>1000</v>
      </c>
      <c r="F178" s="7" t="n">
        <v>20</v>
      </c>
      <c r="G178" s="6" t="n">
        <v>64.82</v>
      </c>
      <c r="H178" s="6" t="n">
        <v>169</v>
      </c>
      <c r="I178" s="6" t="n">
        <v>1296.4</v>
      </c>
      <c r="J178" s="6" t="n">
        <v>1127.4</v>
      </c>
    </row>
    <row collapsed="false" customFormat="false" customHeight="false" hidden="false" ht="12.1" outlineLevel="0" r="179">
      <c r="A179" s="43" t="n">
        <v>49080</v>
      </c>
      <c r="B179" s="16" t="s">
        <v>364</v>
      </c>
      <c r="C179" s="16" t="s">
        <v>98</v>
      </c>
      <c r="D179" s="16" t="s">
        <v>99</v>
      </c>
      <c r="E179" s="6" t="n">
        <v>1000</v>
      </c>
      <c r="F179" s="7" t="n">
        <v>18</v>
      </c>
      <c r="G179" s="6" t="n">
        <v>61.08</v>
      </c>
      <c r="H179" s="6" t="n">
        <v>143</v>
      </c>
      <c r="I179" s="6" t="n">
        <v>1099.44</v>
      </c>
      <c r="J179" s="6" t="n">
        <v>956.44</v>
      </c>
    </row>
    <row collapsed="false" customFormat="false" customHeight="false" hidden="false" ht="12.1" outlineLevel="0" r="180">
      <c r="A180" s="43" t="n">
        <v>49087</v>
      </c>
      <c r="B180" s="16" t="s">
        <v>364</v>
      </c>
      <c r="C180" s="16" t="s">
        <v>106</v>
      </c>
      <c r="D180" s="16" t="s">
        <v>107</v>
      </c>
      <c r="E180" s="6" t="n">
        <v>1000</v>
      </c>
      <c r="F180" s="7" t="n">
        <v>9</v>
      </c>
      <c r="G180" s="6" t="n">
        <v>61.08</v>
      </c>
      <c r="H180" s="6" t="n">
        <v>71</v>
      </c>
      <c r="I180" s="6" t="n">
        <v>549.72</v>
      </c>
      <c r="J180" s="6" t="n">
        <v>478.72</v>
      </c>
    </row>
    <row collapsed="false" customFormat="false" customHeight="false" hidden="false" ht="12.1" outlineLevel="0" r="181">
      <c r="A181" s="43" t="n">
        <v>49108</v>
      </c>
      <c r="B181" s="16" t="s">
        <v>364</v>
      </c>
      <c r="C181" s="16" t="s">
        <v>110</v>
      </c>
      <c r="D181" s="16" t="s">
        <v>111</v>
      </c>
      <c r="E181" s="6" t="n">
        <v>1000</v>
      </c>
      <c r="F181" s="7" t="n">
        <v>9</v>
      </c>
      <c r="G181" s="6" t="n">
        <v>59.84</v>
      </c>
      <c r="H181" s="6" t="n">
        <v>70</v>
      </c>
      <c r="I181" s="6" t="n">
        <v>538.56</v>
      </c>
      <c r="J181" s="6" t="n">
        <v>468.56</v>
      </c>
    </row>
    <row collapsed="false" customFormat="false" customHeight="false" hidden="false" ht="12.1" outlineLevel="0" r="182">
      <c r="A182" s="43" t="n">
        <v>49143</v>
      </c>
      <c r="B182" s="16" t="s">
        <v>364</v>
      </c>
      <c r="C182" s="16" t="s">
        <v>86</v>
      </c>
      <c r="D182" s="16" t="s">
        <v>87</v>
      </c>
      <c r="E182" s="6" t="n">
        <v>1000</v>
      </c>
      <c r="F182" s="7" t="n">
        <v>36</v>
      </c>
      <c r="G182" s="6" t="n">
        <v>30.42</v>
      </c>
      <c r="H182" s="6" t="n">
        <v>142</v>
      </c>
      <c r="I182" s="6" t="n">
        <v>1095.12</v>
      </c>
      <c r="J182" s="6" t="n">
        <v>953.12</v>
      </c>
    </row>
    <row collapsed="false" customFormat="false" customHeight="false" hidden="false" ht="12.1" outlineLevel="0" r="183">
      <c r="A183" s="43" t="n">
        <v>49157</v>
      </c>
      <c r="B183" s="16" t="s">
        <v>364</v>
      </c>
      <c r="C183" s="16" t="s">
        <v>90</v>
      </c>
      <c r="D183" s="16" t="s">
        <v>91</v>
      </c>
      <c r="E183" s="6" t="n">
        <v>1000</v>
      </c>
      <c r="F183" s="7" t="n">
        <v>33</v>
      </c>
      <c r="G183" s="6" t="n">
        <v>34.9</v>
      </c>
      <c r="H183" s="6" t="n">
        <v>150</v>
      </c>
      <c r="I183" s="6" t="n">
        <v>1151.7</v>
      </c>
      <c r="J183" s="6" t="n">
        <v>1001.7</v>
      </c>
    </row>
    <row collapsed="false" customFormat="false" customHeight="false" hidden="false" ht="12.1" outlineLevel="0" r="184">
      <c r="A184" s="43" t="n">
        <v>49199</v>
      </c>
      <c r="B184" s="16" t="s">
        <v>364</v>
      </c>
      <c r="C184" s="16" t="s">
        <v>102</v>
      </c>
      <c r="D184" s="16" t="s">
        <v>103</v>
      </c>
      <c r="E184" s="6" t="n">
        <v>1000</v>
      </c>
      <c r="F184" s="7" t="n">
        <v>13</v>
      </c>
      <c r="G184" s="6" t="n">
        <v>59.84</v>
      </c>
      <c r="H184" s="6" t="n">
        <v>101</v>
      </c>
      <c r="I184" s="6" t="n">
        <v>777.92</v>
      </c>
      <c r="J184" s="6" t="n">
        <v>676.92</v>
      </c>
    </row>
    <row collapsed="false" customFormat="false" customHeight="false" hidden="false" ht="12.1" outlineLevel="0" r="185">
      <c r="A185" s="43" t="n">
        <v>49227</v>
      </c>
      <c r="B185" s="16" t="s">
        <v>364</v>
      </c>
      <c r="C185" s="16" t="s">
        <v>94</v>
      </c>
      <c r="D185" s="16" t="s">
        <v>95</v>
      </c>
      <c r="E185" s="6" t="n">
        <v>1000</v>
      </c>
      <c r="F185" s="7" t="n">
        <v>20</v>
      </c>
      <c r="G185" s="6" t="n">
        <v>64.82</v>
      </c>
      <c r="H185" s="6" t="n">
        <v>169</v>
      </c>
      <c r="I185" s="6" t="n">
        <v>1296.4</v>
      </c>
      <c r="J185" s="6" t="n">
        <v>1127.4</v>
      </c>
    </row>
    <row collapsed="false" customFormat="false" customHeight="false" hidden="false" ht="12.1" outlineLevel="0" r="186">
      <c r="A186" s="43" t="n">
        <v>49262</v>
      </c>
      <c r="B186" s="16" t="s">
        <v>364</v>
      </c>
      <c r="C186" s="16" t="s">
        <v>98</v>
      </c>
      <c r="D186" s="16" t="s">
        <v>99</v>
      </c>
      <c r="E186" s="6" t="n">
        <v>1000</v>
      </c>
      <c r="F186" s="7" t="n">
        <v>18</v>
      </c>
      <c r="G186" s="6" t="n">
        <v>61.08</v>
      </c>
      <c r="H186" s="6" t="n">
        <v>143</v>
      </c>
      <c r="I186" s="6" t="n">
        <v>1099.44</v>
      </c>
      <c r="J186" s="6" t="n">
        <v>956.44</v>
      </c>
    </row>
    <row collapsed="false" customFormat="false" customHeight="false" hidden="false" ht="12.1" outlineLevel="0" r="187">
      <c r="A187" s="43" t="n">
        <v>49269</v>
      </c>
      <c r="B187" s="16" t="s">
        <v>364</v>
      </c>
      <c r="C187" s="16" t="s">
        <v>106</v>
      </c>
      <c r="D187" s="16" t="s">
        <v>107</v>
      </c>
      <c r="E187" s="6" t="n">
        <v>1000</v>
      </c>
      <c r="F187" s="7" t="n">
        <v>9</v>
      </c>
      <c r="G187" s="6" t="n">
        <v>61.08</v>
      </c>
      <c r="H187" s="6" t="n">
        <v>71</v>
      </c>
      <c r="I187" s="6" t="n">
        <v>549.72</v>
      </c>
      <c r="J187" s="6" t="n">
        <v>478.72</v>
      </c>
    </row>
    <row collapsed="false" customFormat="false" customHeight="false" hidden="false" ht="12.1" outlineLevel="0" r="188">
      <c r="A188" s="43" t="n">
        <v>49290</v>
      </c>
      <c r="B188" s="16" t="s">
        <v>364</v>
      </c>
      <c r="C188" s="16" t="s">
        <v>110</v>
      </c>
      <c r="D188" s="16" t="s">
        <v>111</v>
      </c>
      <c r="E188" s="6" t="n">
        <v>1000</v>
      </c>
      <c r="F188" s="7" t="n">
        <v>9</v>
      </c>
      <c r="G188" s="6" t="n">
        <v>59.84</v>
      </c>
      <c r="H188" s="6" t="n">
        <v>70</v>
      </c>
      <c r="I188" s="6" t="n">
        <v>538.56</v>
      </c>
      <c r="J188" s="6" t="n">
        <v>468.56</v>
      </c>
    </row>
    <row collapsed="false" customFormat="false" customHeight="false" hidden="false" ht="12.1" outlineLevel="0" r="189">
      <c r="A189" s="43" t="n">
        <v>49325</v>
      </c>
      <c r="B189" s="16" t="s">
        <v>364</v>
      </c>
      <c r="C189" s="16" t="s">
        <v>86</v>
      </c>
      <c r="D189" s="16" t="s">
        <v>87</v>
      </c>
      <c r="E189" s="6" t="n">
        <v>1000</v>
      </c>
      <c r="F189" s="7" t="n">
        <v>36</v>
      </c>
      <c r="G189" s="6" t="n">
        <v>30.42</v>
      </c>
      <c r="H189" s="6" t="n">
        <v>142</v>
      </c>
      <c r="I189" s="6" t="n">
        <v>1095.12</v>
      </c>
      <c r="J189" s="6" t="n">
        <v>953.12</v>
      </c>
    </row>
    <row collapsed="false" customFormat="false" customHeight="false" hidden="false" ht="12.1" outlineLevel="0" r="190">
      <c r="A190" s="43" t="n">
        <v>49339</v>
      </c>
      <c r="B190" s="16" t="s">
        <v>364</v>
      </c>
      <c r="C190" s="16" t="s">
        <v>90</v>
      </c>
      <c r="D190" s="16" t="s">
        <v>91</v>
      </c>
      <c r="E190" s="6" t="n">
        <v>1000</v>
      </c>
      <c r="F190" s="7" t="n">
        <v>33</v>
      </c>
      <c r="G190" s="6" t="n">
        <v>34.9</v>
      </c>
      <c r="H190" s="6" t="n">
        <v>150</v>
      </c>
      <c r="I190" s="6" t="n">
        <v>1151.7</v>
      </c>
      <c r="J190" s="6" t="n">
        <v>1001.7</v>
      </c>
    </row>
    <row collapsed="false" customFormat="false" customHeight="false" hidden="false" ht="12.1" outlineLevel="0" r="191">
      <c r="A191" s="43" t="n">
        <v>49381</v>
      </c>
      <c r="B191" s="16" t="s">
        <v>364</v>
      </c>
      <c r="C191" s="16" t="s">
        <v>102</v>
      </c>
      <c r="D191" s="16" t="s">
        <v>103</v>
      </c>
      <c r="E191" s="6" t="n">
        <v>1000</v>
      </c>
      <c r="F191" s="7" t="n">
        <v>13</v>
      </c>
      <c r="G191" s="6" t="n">
        <v>59.84</v>
      </c>
      <c r="H191" s="6" t="n">
        <v>101</v>
      </c>
      <c r="I191" s="6" t="n">
        <v>777.92</v>
      </c>
      <c r="J191" s="6" t="n">
        <v>676.92</v>
      </c>
    </row>
    <row collapsed="false" customFormat="false" customHeight="false" hidden="false" ht="12.1" outlineLevel="0" r="192">
      <c r="A192" s="43" t="n">
        <v>49409</v>
      </c>
      <c r="B192" s="16" t="s">
        <v>364</v>
      </c>
      <c r="C192" s="16" t="s">
        <v>94</v>
      </c>
      <c r="D192" s="16" t="s">
        <v>95</v>
      </c>
      <c r="E192" s="6" t="n">
        <v>1000</v>
      </c>
      <c r="F192" s="7" t="n">
        <v>20</v>
      </c>
      <c r="G192" s="6" t="n">
        <v>64.82</v>
      </c>
      <c r="H192" s="6" t="n">
        <v>169</v>
      </c>
      <c r="I192" s="6" t="n">
        <v>1296.4</v>
      </c>
      <c r="J192" s="6" t="n">
        <v>1127.4</v>
      </c>
    </row>
    <row collapsed="false" customFormat="false" customHeight="false" hidden="false" ht="12.1" outlineLevel="0" r="193">
      <c r="A193" s="43" t="n">
        <v>49444</v>
      </c>
      <c r="B193" s="16" t="s">
        <v>364</v>
      </c>
      <c r="C193" s="16" t="s">
        <v>98</v>
      </c>
      <c r="D193" s="16" t="s">
        <v>99</v>
      </c>
      <c r="E193" s="6" t="n">
        <v>1000</v>
      </c>
      <c r="F193" s="7" t="n">
        <v>18</v>
      </c>
      <c r="G193" s="6" t="n">
        <v>61.08</v>
      </c>
      <c r="H193" s="6" t="n">
        <v>143</v>
      </c>
      <c r="I193" s="6" t="n">
        <v>1099.44</v>
      </c>
      <c r="J193" s="6" t="n">
        <v>956.44</v>
      </c>
    </row>
    <row collapsed="false" customFormat="false" customHeight="false" hidden="false" ht="12.1" outlineLevel="0" r="194">
      <c r="A194" s="43" t="n">
        <v>49451</v>
      </c>
      <c r="B194" s="16" t="s">
        <v>364</v>
      </c>
      <c r="C194" s="16" t="s">
        <v>106</v>
      </c>
      <c r="D194" s="16" t="s">
        <v>107</v>
      </c>
      <c r="E194" s="6" t="n">
        <v>1000</v>
      </c>
      <c r="F194" s="7" t="n">
        <v>9</v>
      </c>
      <c r="G194" s="6" t="n">
        <v>61.08</v>
      </c>
      <c r="H194" s="6" t="n">
        <v>71</v>
      </c>
      <c r="I194" s="6" t="n">
        <v>549.72</v>
      </c>
      <c r="J194" s="6" t="n">
        <v>478.72</v>
      </c>
    </row>
    <row collapsed="false" customFormat="false" customHeight="false" hidden="false" ht="12.1" outlineLevel="0" r="195">
      <c r="A195" s="43" t="n">
        <v>49472</v>
      </c>
      <c r="B195" s="16" t="s">
        <v>364</v>
      </c>
      <c r="C195" s="16" t="s">
        <v>110</v>
      </c>
      <c r="D195" s="16" t="s">
        <v>111</v>
      </c>
      <c r="E195" s="6" t="n">
        <v>1000</v>
      </c>
      <c r="F195" s="7" t="n">
        <v>9</v>
      </c>
      <c r="G195" s="6" t="n">
        <v>59.84</v>
      </c>
      <c r="H195" s="6" t="n">
        <v>70</v>
      </c>
      <c r="I195" s="6" t="n">
        <v>538.56</v>
      </c>
      <c r="J195" s="6" t="n">
        <v>468.56</v>
      </c>
    </row>
    <row collapsed="false" customFormat="false" customHeight="false" hidden="false" ht="12.1" outlineLevel="0" r="196">
      <c r="A196" s="43" t="n">
        <v>49507</v>
      </c>
      <c r="B196" s="16" t="s">
        <v>364</v>
      </c>
      <c r="C196" s="16" t="s">
        <v>86</v>
      </c>
      <c r="D196" s="16" t="s">
        <v>87</v>
      </c>
      <c r="E196" s="6" t="n">
        <v>1000</v>
      </c>
      <c r="F196" s="7" t="n">
        <v>36</v>
      </c>
      <c r="G196" s="6" t="n">
        <v>30.42</v>
      </c>
      <c r="H196" s="6" t="n">
        <v>142</v>
      </c>
      <c r="I196" s="6" t="n">
        <v>1095.12</v>
      </c>
      <c r="J196" s="6" t="n">
        <v>953.12</v>
      </c>
    </row>
    <row collapsed="false" customFormat="false" customHeight="false" hidden="false" ht="12.1" outlineLevel="0" r="197">
      <c r="A197" s="43" t="n">
        <v>49521</v>
      </c>
      <c r="B197" s="16" t="s">
        <v>364</v>
      </c>
      <c r="C197" s="16" t="s">
        <v>90</v>
      </c>
      <c r="D197" s="16" t="s">
        <v>91</v>
      </c>
      <c r="E197" s="6" t="n">
        <v>1000</v>
      </c>
      <c r="F197" s="7" t="n">
        <v>33</v>
      </c>
      <c r="G197" s="6" t="n">
        <v>34.9</v>
      </c>
      <c r="H197" s="6" t="n">
        <v>150</v>
      </c>
      <c r="I197" s="6" t="n">
        <v>1151.7</v>
      </c>
      <c r="J197" s="6" t="n">
        <v>1001.7</v>
      </c>
    </row>
    <row collapsed="false" customFormat="false" customHeight="false" hidden="false" ht="12.1" outlineLevel="0" r="198">
      <c r="A198" s="43" t="n">
        <v>49563</v>
      </c>
      <c r="B198" s="16" t="s">
        <v>364</v>
      </c>
      <c r="C198" s="16" t="s">
        <v>102</v>
      </c>
      <c r="D198" s="16" t="s">
        <v>103</v>
      </c>
      <c r="E198" s="6" t="n">
        <v>1000</v>
      </c>
      <c r="F198" s="7" t="n">
        <v>13</v>
      </c>
      <c r="G198" s="6" t="n">
        <v>59.84</v>
      </c>
      <c r="H198" s="6" t="n">
        <v>101</v>
      </c>
      <c r="I198" s="6" t="n">
        <v>777.92</v>
      </c>
      <c r="J198" s="6" t="n">
        <v>676.92</v>
      </c>
    </row>
    <row collapsed="false" customFormat="false" customHeight="false" hidden="false" ht="12.1" outlineLevel="0" r="199">
      <c r="A199" s="43" t="n">
        <v>49591</v>
      </c>
      <c r="B199" s="16" t="s">
        <v>364</v>
      </c>
      <c r="C199" s="16" t="s">
        <v>94</v>
      </c>
      <c r="D199" s="16" t="s">
        <v>95</v>
      </c>
      <c r="E199" s="6" t="n">
        <v>1000</v>
      </c>
      <c r="F199" s="7" t="n">
        <v>20</v>
      </c>
      <c r="G199" s="6" t="n">
        <v>64.82</v>
      </c>
      <c r="H199" s="6" t="n">
        <v>169</v>
      </c>
      <c r="I199" s="6" t="n">
        <v>1296.4</v>
      </c>
      <c r="J199" s="6" t="n">
        <v>1127.4</v>
      </c>
    </row>
    <row collapsed="false" customFormat="false" customHeight="false" hidden="false" ht="12.1" outlineLevel="0" r="200">
      <c r="A200" s="43" t="n">
        <v>49626</v>
      </c>
      <c r="B200" s="16" t="s">
        <v>364</v>
      </c>
      <c r="C200" s="16" t="s">
        <v>98</v>
      </c>
      <c r="D200" s="16" t="s">
        <v>99</v>
      </c>
      <c r="E200" s="6" t="n">
        <v>1000</v>
      </c>
      <c r="F200" s="7" t="n">
        <v>18</v>
      </c>
      <c r="G200" s="6" t="n">
        <v>61.08</v>
      </c>
      <c r="H200" s="6" t="n">
        <v>143</v>
      </c>
      <c r="I200" s="6" t="n">
        <v>1099.44</v>
      </c>
      <c r="J200" s="6" t="n">
        <v>956.44</v>
      </c>
    </row>
    <row collapsed="false" customFormat="false" customHeight="false" hidden="false" ht="12.1" outlineLevel="0" r="201">
      <c r="A201" s="43" t="n">
        <v>49633</v>
      </c>
      <c r="B201" s="16" t="s">
        <v>364</v>
      </c>
      <c r="C201" s="16" t="s">
        <v>106</v>
      </c>
      <c r="D201" s="16" t="s">
        <v>107</v>
      </c>
      <c r="E201" s="6" t="n">
        <v>1000</v>
      </c>
      <c r="F201" s="7" t="n">
        <v>9</v>
      </c>
      <c r="G201" s="6" t="n">
        <v>61.08</v>
      </c>
      <c r="H201" s="6" t="n">
        <v>71</v>
      </c>
      <c r="I201" s="6" t="n">
        <v>549.72</v>
      </c>
      <c r="J201" s="6" t="n">
        <v>478.72</v>
      </c>
    </row>
    <row collapsed="false" customFormat="false" customHeight="false" hidden="false" ht="12.1" outlineLevel="0" r="202">
      <c r="A202" s="43" t="n">
        <v>49654</v>
      </c>
      <c r="B202" s="16" t="s">
        <v>364</v>
      </c>
      <c r="C202" s="16" t="s">
        <v>110</v>
      </c>
      <c r="D202" s="16" t="s">
        <v>111</v>
      </c>
      <c r="E202" s="6" t="n">
        <v>1000</v>
      </c>
      <c r="F202" s="7" t="n">
        <v>9</v>
      </c>
      <c r="G202" s="6" t="n">
        <v>59.84</v>
      </c>
      <c r="H202" s="6" t="n">
        <v>70</v>
      </c>
      <c r="I202" s="6" t="n">
        <v>538.56</v>
      </c>
      <c r="J202" s="6" t="n">
        <v>468.56</v>
      </c>
    </row>
    <row collapsed="false" customFormat="false" customHeight="false" hidden="false" ht="12.1" outlineLevel="0" r="203">
      <c r="A203" s="43" t="n">
        <v>49703</v>
      </c>
      <c r="B203" s="16" t="s">
        <v>364</v>
      </c>
      <c r="C203" s="16" t="s">
        <v>90</v>
      </c>
      <c r="D203" s="16" t="s">
        <v>91</v>
      </c>
      <c r="E203" s="6" t="n">
        <v>1000</v>
      </c>
      <c r="F203" s="7" t="n">
        <v>33</v>
      </c>
      <c r="G203" s="6" t="n">
        <v>34.9</v>
      </c>
      <c r="H203" s="6" t="n">
        <v>150</v>
      </c>
      <c r="I203" s="6" t="n">
        <v>1151.7</v>
      </c>
      <c r="J203" s="6" t="n">
        <v>1001.7</v>
      </c>
    </row>
    <row collapsed="false" customFormat="false" customHeight="false" hidden="false" ht="12.1" outlineLevel="0" r="204">
      <c r="A204" s="43" t="n">
        <v>49745</v>
      </c>
      <c r="B204" s="16" t="s">
        <v>364</v>
      </c>
      <c r="C204" s="16" t="s">
        <v>102</v>
      </c>
      <c r="D204" s="16" t="s">
        <v>103</v>
      </c>
      <c r="E204" s="6" t="n">
        <v>1000</v>
      </c>
      <c r="F204" s="7" t="n">
        <v>13</v>
      </c>
      <c r="G204" s="6" t="n">
        <v>59.84</v>
      </c>
      <c r="H204" s="6" t="n">
        <v>101</v>
      </c>
      <c r="I204" s="6" t="n">
        <v>777.92</v>
      </c>
      <c r="J204" s="6" t="n">
        <v>676.92</v>
      </c>
    </row>
    <row collapsed="false" customFormat="false" customHeight="false" hidden="false" ht="12.1" outlineLevel="0" r="205">
      <c r="A205" s="43" t="n">
        <v>49773</v>
      </c>
      <c r="B205" s="16" t="s">
        <v>364</v>
      </c>
      <c r="C205" s="16" t="s">
        <v>94</v>
      </c>
      <c r="D205" s="16" t="s">
        <v>95</v>
      </c>
      <c r="E205" s="6" t="n">
        <v>1000</v>
      </c>
      <c r="F205" s="7" t="n">
        <v>20</v>
      </c>
      <c r="G205" s="6" t="n">
        <v>64.82</v>
      </c>
      <c r="H205" s="6" t="n">
        <v>169</v>
      </c>
      <c r="I205" s="6" t="n">
        <v>1296.4</v>
      </c>
      <c r="J205" s="6" t="n">
        <v>1127.4</v>
      </c>
    </row>
    <row collapsed="false" customFormat="false" customHeight="false" hidden="false" ht="12.1" outlineLevel="0" r="206">
      <c r="A206" s="43" t="n">
        <v>49808</v>
      </c>
      <c r="B206" s="16" t="s">
        <v>364</v>
      </c>
      <c r="C206" s="16" t="s">
        <v>98</v>
      </c>
      <c r="D206" s="16" t="s">
        <v>99</v>
      </c>
      <c r="E206" s="6" t="n">
        <v>1000</v>
      </c>
      <c r="F206" s="7" t="n">
        <v>18</v>
      </c>
      <c r="G206" s="6" t="n">
        <v>61.08</v>
      </c>
      <c r="H206" s="6" t="n">
        <v>143</v>
      </c>
      <c r="I206" s="6" t="n">
        <v>1099.44</v>
      </c>
      <c r="J206" s="6" t="n">
        <v>956.44</v>
      </c>
    </row>
    <row collapsed="false" customFormat="false" customHeight="false" hidden="false" ht="12.1" outlineLevel="0" r="207">
      <c r="A207" s="43" t="n">
        <v>49815</v>
      </c>
      <c r="B207" s="16" t="s">
        <v>364</v>
      </c>
      <c r="C207" s="16" t="s">
        <v>106</v>
      </c>
      <c r="D207" s="16" t="s">
        <v>107</v>
      </c>
      <c r="E207" s="6" t="n">
        <v>1000</v>
      </c>
      <c r="F207" s="7" t="n">
        <v>9</v>
      </c>
      <c r="G207" s="6" t="n">
        <v>61.08</v>
      </c>
      <c r="H207" s="6" t="n">
        <v>71</v>
      </c>
      <c r="I207" s="6" t="n">
        <v>549.72</v>
      </c>
      <c r="J207" s="6" t="n">
        <v>478.72</v>
      </c>
    </row>
    <row collapsed="false" customFormat="false" customHeight="false" hidden="false" ht="12.1" outlineLevel="0" r="208">
      <c r="A208" s="43" t="n">
        <v>49836</v>
      </c>
      <c r="B208" s="16" t="s">
        <v>364</v>
      </c>
      <c r="C208" s="16" t="s">
        <v>110</v>
      </c>
      <c r="D208" s="16" t="s">
        <v>111</v>
      </c>
      <c r="E208" s="6" t="n">
        <v>1000</v>
      </c>
      <c r="F208" s="7" t="n">
        <v>9</v>
      </c>
      <c r="G208" s="6" t="n">
        <v>59.84</v>
      </c>
      <c r="H208" s="6" t="n">
        <v>70</v>
      </c>
      <c r="I208" s="6" t="n">
        <v>538.56</v>
      </c>
      <c r="J208" s="6" t="n">
        <v>468.56</v>
      </c>
    </row>
    <row collapsed="false" customFormat="false" customHeight="false" hidden="false" ht="12.1" outlineLevel="0" r="209">
      <c r="A209" s="43" t="n">
        <v>49885</v>
      </c>
      <c r="B209" s="16" t="s">
        <v>364</v>
      </c>
      <c r="C209" s="16" t="s">
        <v>90</v>
      </c>
      <c r="D209" s="16" t="s">
        <v>91</v>
      </c>
      <c r="E209" s="6" t="n">
        <v>1000</v>
      </c>
      <c r="F209" s="7" t="n">
        <v>33</v>
      </c>
      <c r="G209" s="6" t="n">
        <v>34.9</v>
      </c>
      <c r="H209" s="6" t="n">
        <v>150</v>
      </c>
      <c r="I209" s="6" t="n">
        <v>1151.7</v>
      </c>
      <c r="J209" s="6" t="n">
        <v>1001.7</v>
      </c>
    </row>
    <row collapsed="false" customFormat="false" customHeight="false" hidden="false" ht="12.1" outlineLevel="0" r="210">
      <c r="A210" s="43" t="n">
        <v>49955</v>
      </c>
      <c r="B210" s="16" t="s">
        <v>364</v>
      </c>
      <c r="C210" s="16" t="s">
        <v>94</v>
      </c>
      <c r="D210" s="16" t="s">
        <v>95</v>
      </c>
      <c r="E210" s="6" t="n">
        <v>1000</v>
      </c>
      <c r="F210" s="7" t="n">
        <v>20</v>
      </c>
      <c r="G210" s="6" t="n">
        <v>64.82</v>
      </c>
      <c r="H210" s="6" t="n">
        <v>169</v>
      </c>
      <c r="I210" s="6" t="n">
        <v>1296.4</v>
      </c>
      <c r="J210" s="6" t="n">
        <v>1127.4</v>
      </c>
    </row>
    <row collapsed="false" customFormat="false" customHeight="false" hidden="false" ht="12.1" outlineLevel="0" r="211">
      <c r="A211" s="43" t="n">
        <v>49990</v>
      </c>
      <c r="B211" s="16" t="s">
        <v>364</v>
      </c>
      <c r="C211" s="16" t="s">
        <v>98</v>
      </c>
      <c r="D211" s="16" t="s">
        <v>99</v>
      </c>
      <c r="E211" s="6" t="n">
        <v>1000</v>
      </c>
      <c r="F211" s="7" t="n">
        <v>18</v>
      </c>
      <c r="G211" s="6" t="n">
        <v>61.08</v>
      </c>
      <c r="H211" s="6" t="n">
        <v>143</v>
      </c>
      <c r="I211" s="6" t="n">
        <v>1099.44</v>
      </c>
      <c r="J211" s="6" t="n">
        <v>956.44</v>
      </c>
    </row>
    <row collapsed="false" customFormat="false" customHeight="false" hidden="false" ht="12.1" outlineLevel="0" r="212">
      <c r="A212" s="43" t="n">
        <v>49997</v>
      </c>
      <c r="B212" s="16" t="s">
        <v>364</v>
      </c>
      <c r="C212" s="16" t="s">
        <v>106</v>
      </c>
      <c r="D212" s="16" t="s">
        <v>107</v>
      </c>
      <c r="E212" s="6" t="n">
        <v>1000</v>
      </c>
      <c r="F212" s="7" t="n">
        <v>9</v>
      </c>
      <c r="G212" s="6" t="n">
        <v>61.08</v>
      </c>
      <c r="H212" s="6" t="n">
        <v>71</v>
      </c>
      <c r="I212" s="6" t="n">
        <v>549.72</v>
      </c>
      <c r="J212" s="6" t="n">
        <v>478.72</v>
      </c>
    </row>
    <row collapsed="false" customFormat="false" customHeight="false" hidden="false" ht="12.1" outlineLevel="0" r="213">
      <c r="A213" s="43" t="n">
        <v>50018</v>
      </c>
      <c r="B213" s="16" t="s">
        <v>364</v>
      </c>
      <c r="C213" s="16" t="s">
        <v>110</v>
      </c>
      <c r="D213" s="16" t="s">
        <v>111</v>
      </c>
      <c r="E213" s="6" t="n">
        <v>1000</v>
      </c>
      <c r="F213" s="7" t="n">
        <v>9</v>
      </c>
      <c r="G213" s="6" t="n">
        <v>59.84</v>
      </c>
      <c r="H213" s="6" t="n">
        <v>70</v>
      </c>
      <c r="I213" s="6" t="n">
        <v>538.56</v>
      </c>
      <c r="J213" s="6" t="n">
        <v>468.56</v>
      </c>
    </row>
    <row collapsed="false" customFormat="false" customHeight="false" hidden="false" ht="12.1" outlineLevel="0" r="214">
      <c r="A214" s="43" t="n">
        <v>50137</v>
      </c>
      <c r="B214" s="16" t="s">
        <v>364</v>
      </c>
      <c r="C214" s="16" t="s">
        <v>94</v>
      </c>
      <c r="D214" s="16" t="s">
        <v>95</v>
      </c>
      <c r="E214" s="6" t="n">
        <v>1000</v>
      </c>
      <c r="F214" s="7" t="n">
        <v>20</v>
      </c>
      <c r="G214" s="6" t="n">
        <v>64.82</v>
      </c>
      <c r="H214" s="6" t="n">
        <v>169</v>
      </c>
      <c r="I214" s="6" t="n">
        <v>1296.4</v>
      </c>
      <c r="J214" s="6" t="n">
        <v>1127.4</v>
      </c>
    </row>
    <row collapsed="false" customFormat="false" customHeight="false" hidden="false" ht="12.1" outlineLevel="0" r="215">
      <c r="A215" s="43" t="n">
        <v>50172</v>
      </c>
      <c r="B215" s="16" t="s">
        <v>364</v>
      </c>
      <c r="C215" s="16" t="s">
        <v>98</v>
      </c>
      <c r="D215" s="16" t="s">
        <v>99</v>
      </c>
      <c r="E215" s="6" t="n">
        <v>1000</v>
      </c>
      <c r="F215" s="7" t="n">
        <v>18</v>
      </c>
      <c r="G215" s="6" t="n">
        <v>61.08</v>
      </c>
      <c r="H215" s="6" t="n">
        <v>143</v>
      </c>
      <c r="I215" s="6" t="n">
        <v>1099.44</v>
      </c>
      <c r="J215" s="6" t="n">
        <v>956.44</v>
      </c>
    </row>
    <row collapsed="false" customFormat="false" customHeight="false" hidden="false" ht="12.1" outlineLevel="0" r="216">
      <c r="A216" s="43" t="n">
        <v>50179</v>
      </c>
      <c r="B216" s="16" t="s">
        <v>364</v>
      </c>
      <c r="C216" s="16" t="s">
        <v>106</v>
      </c>
      <c r="D216" s="16" t="s">
        <v>107</v>
      </c>
      <c r="E216" s="6" t="n">
        <v>1000</v>
      </c>
      <c r="F216" s="7" t="n">
        <v>9</v>
      </c>
      <c r="G216" s="6" t="n">
        <v>61.08</v>
      </c>
      <c r="H216" s="6" t="n">
        <v>71</v>
      </c>
      <c r="I216" s="6" t="n">
        <v>549.72</v>
      </c>
      <c r="J216" s="6" t="n">
        <v>478.72</v>
      </c>
    </row>
    <row collapsed="false" customFormat="false" customHeight="false" hidden="false" ht="12.1" outlineLevel="0" r="217">
      <c r="A217" s="43" t="n">
        <v>50200</v>
      </c>
      <c r="B217" s="16" t="s">
        <v>364</v>
      </c>
      <c r="C217" s="16" t="s">
        <v>110</v>
      </c>
      <c r="D217" s="16" t="s">
        <v>111</v>
      </c>
      <c r="E217" s="6" t="n">
        <v>1000</v>
      </c>
      <c r="F217" s="7" t="n">
        <v>9</v>
      </c>
      <c r="G217" s="6" t="n">
        <v>59.84</v>
      </c>
      <c r="H217" s="6" t="n">
        <v>70</v>
      </c>
      <c r="I217" s="6" t="n">
        <v>538.56</v>
      </c>
      <c r="J217" s="6" t="n">
        <v>468.56</v>
      </c>
    </row>
    <row collapsed="false" customFormat="false" customHeight="false" hidden="false" ht="12.1" outlineLevel="0" r="218">
      <c r="A218" s="43" t="n">
        <v>50319</v>
      </c>
      <c r="B218" s="16" t="s">
        <v>364</v>
      </c>
      <c r="C218" s="16" t="s">
        <v>94</v>
      </c>
      <c r="D218" s="16" t="s">
        <v>95</v>
      </c>
      <c r="E218" s="6" t="n">
        <v>1000</v>
      </c>
      <c r="F218" s="7" t="n">
        <v>20</v>
      </c>
      <c r="G218" s="6" t="n">
        <v>64.82</v>
      </c>
      <c r="H218" s="6" t="n">
        <v>169</v>
      </c>
      <c r="I218" s="6" t="n">
        <v>1296.4</v>
      </c>
      <c r="J218" s="6" t="n">
        <v>1127.4</v>
      </c>
    </row>
    <row collapsed="false" customFormat="false" customHeight="false" hidden="false" ht="12.1" outlineLevel="0" r="219">
      <c r="A219" s="43" t="n">
        <v>50354</v>
      </c>
      <c r="B219" s="16" t="s">
        <v>364</v>
      </c>
      <c r="C219" s="16" t="s">
        <v>98</v>
      </c>
      <c r="D219" s="16" t="s">
        <v>99</v>
      </c>
      <c r="E219" s="6" t="n">
        <v>1000</v>
      </c>
      <c r="F219" s="7" t="n">
        <v>18</v>
      </c>
      <c r="G219" s="6" t="n">
        <v>61.08</v>
      </c>
      <c r="H219" s="6" t="n">
        <v>143</v>
      </c>
      <c r="I219" s="6" t="n">
        <v>1099.44</v>
      </c>
      <c r="J219" s="6" t="n">
        <v>956.44</v>
      </c>
    </row>
    <row collapsed="false" customFormat="false" customHeight="false" hidden="false" ht="12.1" outlineLevel="0" r="220">
      <c r="A220" s="43" t="n">
        <v>50361</v>
      </c>
      <c r="B220" s="16" t="s">
        <v>364</v>
      </c>
      <c r="C220" s="16" t="s">
        <v>106</v>
      </c>
      <c r="D220" s="16" t="s">
        <v>107</v>
      </c>
      <c r="E220" s="6" t="n">
        <v>1000</v>
      </c>
      <c r="F220" s="7" t="n">
        <v>9</v>
      </c>
      <c r="G220" s="6" t="n">
        <v>61.08</v>
      </c>
      <c r="H220" s="6" t="n">
        <v>71</v>
      </c>
      <c r="I220" s="6" t="n">
        <v>549.72</v>
      </c>
      <c r="J220" s="6" t="n">
        <v>478.72</v>
      </c>
    </row>
    <row collapsed="false" customFormat="false" customHeight="false" hidden="false" ht="12.1" outlineLevel="0" r="221">
      <c r="A221" s="43" t="n">
        <v>50501</v>
      </c>
      <c r="B221" s="16" t="s">
        <v>364</v>
      </c>
      <c r="C221" s="16" t="s">
        <v>94</v>
      </c>
      <c r="D221" s="16" t="s">
        <v>95</v>
      </c>
      <c r="E221" s="6" t="n">
        <v>1000</v>
      </c>
      <c r="F221" s="7" t="n">
        <v>20</v>
      </c>
      <c r="G221" s="6" t="n">
        <v>64.82</v>
      </c>
      <c r="H221" s="6" t="n">
        <v>169</v>
      </c>
      <c r="I221" s="6" t="n">
        <v>1296.4</v>
      </c>
      <c r="J221" s="6" t="n">
        <v>1127.4</v>
      </c>
    </row>
    <row collapsed="false" customFormat="false" customHeight="false" hidden="false" ht="12.1" outlineLevel="0" r="222">
      <c r="A222" s="43" t="n">
        <v>50536</v>
      </c>
      <c r="B222" s="16" t="s">
        <v>364</v>
      </c>
      <c r="C222" s="16" t="s">
        <v>98</v>
      </c>
      <c r="D222" s="16" t="s">
        <v>99</v>
      </c>
      <c r="E222" s="6" t="n">
        <v>1000</v>
      </c>
      <c r="F222" s="7" t="n">
        <v>18</v>
      </c>
      <c r="G222" s="6" t="n">
        <v>61.08</v>
      </c>
      <c r="H222" s="6" t="n">
        <v>143</v>
      </c>
      <c r="I222" s="6" t="n">
        <v>1099.44</v>
      </c>
      <c r="J222" s="6" t="n">
        <v>956.44</v>
      </c>
    </row>
    <row collapsed="false" customFormat="false" customHeight="false" hidden="false" ht="12.1" outlineLevel="0" r="223">
      <c r="A223" s="43" t="n">
        <v>50543</v>
      </c>
      <c r="B223" s="16" t="s">
        <v>364</v>
      </c>
      <c r="C223" s="16" t="s">
        <v>106</v>
      </c>
      <c r="D223" s="16" t="s">
        <v>107</v>
      </c>
      <c r="E223" s="6" t="n">
        <v>1000</v>
      </c>
      <c r="F223" s="7" t="n">
        <v>9</v>
      </c>
      <c r="G223" s="6" t="n">
        <v>61.08</v>
      </c>
      <c r="H223" s="6" t="n">
        <v>71</v>
      </c>
      <c r="I223" s="6" t="n">
        <v>549.72</v>
      </c>
      <c r="J223" s="6" t="n">
        <v>478.72</v>
      </c>
    </row>
    <row collapsed="false" customFormat="false" customHeight="false" hidden="false" ht="12.1" outlineLevel="0" r="224">
      <c r="A224" s="43" t="n">
        <v>50683</v>
      </c>
      <c r="B224" s="16" t="s">
        <v>364</v>
      </c>
      <c r="C224" s="16" t="s">
        <v>94</v>
      </c>
      <c r="D224" s="16" t="s">
        <v>95</v>
      </c>
      <c r="E224" s="6" t="n">
        <v>1000</v>
      </c>
      <c r="F224" s="7" t="n">
        <v>20</v>
      </c>
      <c r="G224" s="6" t="n">
        <v>64.82</v>
      </c>
      <c r="H224" s="6" t="n">
        <v>169</v>
      </c>
      <c r="I224" s="6" t="n">
        <v>1296.4</v>
      </c>
      <c r="J224" s="6" t="n">
        <v>1127.4</v>
      </c>
    </row>
    <row collapsed="false" customFormat="false" customHeight="false" hidden="false" ht="12.1" outlineLevel="0" r="225">
      <c r="A225" s="43" t="n">
        <v>50718</v>
      </c>
      <c r="B225" s="16" t="s">
        <v>364</v>
      </c>
      <c r="C225" s="16" t="s">
        <v>98</v>
      </c>
      <c r="D225" s="16" t="s">
        <v>99</v>
      </c>
      <c r="E225" s="6" t="n">
        <v>1000</v>
      </c>
      <c r="F225" s="7" t="n">
        <v>18</v>
      </c>
      <c r="G225" s="6" t="n">
        <v>61.08</v>
      </c>
      <c r="H225" s="6" t="n">
        <v>143</v>
      </c>
      <c r="I225" s="6" t="n">
        <v>1099.44</v>
      </c>
      <c r="J225" s="6" t="n">
        <v>956.44</v>
      </c>
    </row>
    <row collapsed="false" customFormat="false" customHeight="false" hidden="false" ht="12.1" outlineLevel="0" r="226">
      <c r="A226" s="43" t="n">
        <v>50725</v>
      </c>
      <c r="B226" s="16" t="s">
        <v>364</v>
      </c>
      <c r="C226" s="16" t="s">
        <v>106</v>
      </c>
      <c r="D226" s="16" t="s">
        <v>107</v>
      </c>
      <c r="E226" s="6" t="n">
        <v>1000</v>
      </c>
      <c r="F226" s="7" t="n">
        <v>9</v>
      </c>
      <c r="G226" s="6" t="n">
        <v>61.08</v>
      </c>
      <c r="H226" s="6" t="n">
        <v>71</v>
      </c>
      <c r="I226" s="6" t="n">
        <v>549.72</v>
      </c>
      <c r="J226" s="6" t="n">
        <v>478.72</v>
      </c>
    </row>
    <row collapsed="false" customFormat="false" customHeight="false" hidden="false" ht="12.1" outlineLevel="0" r="227">
      <c r="A227" s="43" t="n">
        <v>50900</v>
      </c>
      <c r="B227" s="16" t="s">
        <v>364</v>
      </c>
      <c r="C227" s="16" t="s">
        <v>98</v>
      </c>
      <c r="D227" s="16" t="s">
        <v>99</v>
      </c>
      <c r="E227" s="6" t="n">
        <v>1000</v>
      </c>
      <c r="F227" s="7" t="n">
        <v>18</v>
      </c>
      <c r="G227" s="6" t="n">
        <v>61.08</v>
      </c>
      <c r="H227" s="6" t="n">
        <v>143</v>
      </c>
      <c r="I227" s="6" t="n">
        <v>1099.44</v>
      </c>
      <c r="J227" s="6" t="n">
        <v>956.44</v>
      </c>
    </row>
    <row collapsed="false" customFormat="false" customHeight="false" hidden="false" ht="12.1" outlineLevel="0" r="228">
      <c r="A228" s="43" t="n">
        <v>50907</v>
      </c>
      <c r="B228" s="16" t="s">
        <v>364</v>
      </c>
      <c r="C228" s="16" t="s">
        <v>106</v>
      </c>
      <c r="D228" s="16" t="s">
        <v>107</v>
      </c>
      <c r="E228" s="6" t="n">
        <v>1000</v>
      </c>
      <c r="F228" s="7" t="n">
        <v>9</v>
      </c>
      <c r="G228" s="6" t="n">
        <v>61.08</v>
      </c>
      <c r="H228" s="6" t="n">
        <v>71</v>
      </c>
      <c r="I228" s="6" t="n">
        <v>549.72</v>
      </c>
      <c r="J228" s="6" t="n">
        <v>478.72</v>
      </c>
    </row>
    <row collapsed="false" customFormat="false" customHeight="false" hidden="false" ht="12.1" outlineLevel="0" r="229">
      <c r="A229" s="43" t="n">
        <v>51089</v>
      </c>
      <c r="B229" s="16" t="s">
        <v>364</v>
      </c>
      <c r="C229" s="16" t="s">
        <v>106</v>
      </c>
      <c r="D229" s="16" t="s">
        <v>107</v>
      </c>
      <c r="E229" s="6" t="n">
        <v>1000</v>
      </c>
      <c r="F229" s="7" t="n">
        <v>9</v>
      </c>
      <c r="G229" s="6" t="n">
        <v>61.08</v>
      </c>
      <c r="H229" s="6" t="n">
        <v>71</v>
      </c>
      <c r="I229" s="6" t="n">
        <v>549.72</v>
      </c>
      <c r="J229" s="6" t="n">
        <v>478.72</v>
      </c>
    </row>
    <row collapsed="false" customFormat="false" customHeight="false" hidden="false" ht="12.1" outlineLevel="0" r="230">
      <c r="A230" s="43" t="n">
        <v>51271</v>
      </c>
      <c r="B230" s="16" t="s">
        <v>364</v>
      </c>
      <c r="C230" s="16" t="s">
        <v>106</v>
      </c>
      <c r="D230" s="16" t="s">
        <v>107</v>
      </c>
      <c r="E230" s="6" t="n">
        <v>1000</v>
      </c>
      <c r="F230" s="7" t="n">
        <v>9</v>
      </c>
      <c r="G230" s="6" t="n">
        <v>61.08</v>
      </c>
      <c r="H230" s="6" t="n">
        <v>71</v>
      </c>
      <c r="I230" s="6" t="n">
        <v>549.72</v>
      </c>
      <c r="J230" s="6" t="n">
        <v>478.72</v>
      </c>
    </row>
  </sheetData>
  <autoFilter ref="A1:J2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117</v>
      </c>
      <c r="B1" s="42" t="s">
        <v>362</v>
      </c>
      <c r="C1" s="42" t="s">
        <v>0</v>
      </c>
      <c r="D1" s="42" t="s">
        <v>2</v>
      </c>
      <c r="E1" s="42" t="s">
        <v>581</v>
      </c>
      <c r="F1" s="42" t="s">
        <v>617</v>
      </c>
      <c r="G1" s="42" t="s">
        <v>618</v>
      </c>
      <c r="H1" s="42" t="s">
        <v>121</v>
      </c>
      <c r="I1" s="42" t="s">
        <v>619</v>
      </c>
      <c r="J1" s="42" t="s">
        <v>620</v>
      </c>
      <c r="K1" s="42" t="s">
        <v>621</v>
      </c>
      <c r="L1" s="42" t="s">
        <v>622</v>
      </c>
      <c r="M1" s="42" t="s">
        <v>623</v>
      </c>
      <c r="N1" s="42" t="s">
        <v>624</v>
      </c>
      <c r="O1" s="42" t="s">
        <v>625</v>
      </c>
    </row>
    <row collapsed="false" customFormat="false" customHeight="false" hidden="false" ht="12.1" outlineLevel="0" r="2">
      <c r="A2" s="44" t="n">
        <v>46014</v>
      </c>
      <c r="B2" s="16" t="s">
        <v>467</v>
      </c>
      <c r="C2" s="16" t="s">
        <v>17</v>
      </c>
      <c r="D2" s="16" t="s">
        <v>19</v>
      </c>
      <c r="E2" s="17" t="n">
        <v>1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269</v>
      </c>
      <c r="J2" s="17" t="n">
        <v>298.13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46076</v>
      </c>
      <c r="B3" s="16" t="s">
        <v>467</v>
      </c>
      <c r="C3" s="16" t="s">
        <v>17</v>
      </c>
      <c r="D3" s="16" t="s">
        <v>19</v>
      </c>
      <c r="E3" s="17" t="n">
        <v>1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207</v>
      </c>
      <c r="J3" s="17" t="n">
        <v>314.22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46076</v>
      </c>
      <c r="B4" s="16" t="s">
        <v>467</v>
      </c>
      <c r="C4" s="16" t="s">
        <v>17</v>
      </c>
      <c r="D4" s="16" t="s">
        <v>19</v>
      </c>
      <c r="E4" s="17" t="n">
        <v>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207</v>
      </c>
      <c r="J4" s="17" t="n">
        <v>314.21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46081</v>
      </c>
      <c r="B5" s="16" t="s">
        <v>467</v>
      </c>
      <c r="C5" s="16" t="s">
        <v>17</v>
      </c>
      <c r="D5" s="16" t="s">
        <v>19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202</v>
      </c>
      <c r="J5" s="17" t="n">
        <v>314.36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46081</v>
      </c>
      <c r="B6" s="16" t="s">
        <v>467</v>
      </c>
      <c r="C6" s="16" t="s">
        <v>17</v>
      </c>
      <c r="D6" s="16" t="s">
        <v>19</v>
      </c>
      <c r="E6" s="17" t="n">
        <v>8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202</v>
      </c>
      <c r="J6" s="17" t="n">
        <v>314.35875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46082</v>
      </c>
      <c r="B7" s="16" t="s">
        <v>467</v>
      </c>
      <c r="C7" s="16" t="s">
        <v>17</v>
      </c>
      <c r="D7" s="16" t="s">
        <v>19</v>
      </c>
      <c r="E7" s="17" t="n">
        <v>7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201</v>
      </c>
      <c r="J7" s="17" t="n">
        <v>315.31857142857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46094</v>
      </c>
      <c r="B8" s="16" t="s">
        <v>467</v>
      </c>
      <c r="C8" s="16" t="s">
        <v>17</v>
      </c>
      <c r="D8" s="16" t="s">
        <v>19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189</v>
      </c>
      <c r="J8" s="17" t="n">
        <v>317.785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46121</v>
      </c>
      <c r="B9" s="16" t="s">
        <v>467</v>
      </c>
      <c r="C9" s="16" t="s">
        <v>17</v>
      </c>
      <c r="D9" s="16" t="s">
        <v>19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163</v>
      </c>
      <c r="J9" s="17" t="n">
        <v>320.2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46122</v>
      </c>
      <c r="B10" s="16" t="s">
        <v>467</v>
      </c>
      <c r="C10" s="16" t="s">
        <v>17</v>
      </c>
      <c r="D10" s="16" t="s">
        <v>19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161</v>
      </c>
      <c r="J10" s="17" t="n">
        <v>318.81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46146</v>
      </c>
      <c r="B11" s="16" t="s">
        <v>467</v>
      </c>
      <c r="C11" s="16" t="s">
        <v>17</v>
      </c>
      <c r="D11" s="16" t="s">
        <v>19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137</v>
      </c>
      <c r="J11" s="17" t="n">
        <v>320.37</v>
      </c>
      <c r="K11" s="6" t="s">
        <f>=Портфель!G2*Портфель!$R$13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46150</v>
      </c>
      <c r="B12" s="16" t="s">
        <v>467</v>
      </c>
      <c r="C12" s="16" t="s">
        <v>17</v>
      </c>
      <c r="D12" s="16" t="s">
        <v>19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133</v>
      </c>
      <c r="J12" s="17" t="n">
        <v>321.76</v>
      </c>
      <c r="K12" s="6" t="s">
        <f>=Портфель!G2*Портфель!$R$13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46150</v>
      </c>
      <c r="B13" s="16" t="s">
        <v>467</v>
      </c>
      <c r="C13" s="16" t="s">
        <v>17</v>
      </c>
      <c r="D13" s="16" t="s">
        <v>19</v>
      </c>
      <c r="E13" s="17" t="n">
        <v>1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133</v>
      </c>
      <c r="J13" s="17" t="n">
        <v>321.5</v>
      </c>
      <c r="K13" s="6" t="s">
        <f>=Портфель!G2*Портфель!$R$13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46154</v>
      </c>
      <c r="B14" s="16" t="s">
        <v>467</v>
      </c>
      <c r="C14" s="16" t="s">
        <v>17</v>
      </c>
      <c r="D14" s="16" t="s">
        <v>19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129</v>
      </c>
      <c r="J14" s="17" t="n">
        <v>326.13</v>
      </c>
      <c r="K14" s="6" t="s">
        <f>=Портфель!G2*Портфель!$R$13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46174</v>
      </c>
      <c r="B15" s="16" t="s">
        <v>467</v>
      </c>
      <c r="C15" s="16" t="s">
        <v>17</v>
      </c>
      <c r="D15" s="16" t="s">
        <v>19</v>
      </c>
      <c r="E15" s="17" t="n">
        <v>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109</v>
      </c>
      <c r="J15" s="17" t="n">
        <v>322.645</v>
      </c>
      <c r="K15" s="6" t="s">
        <f>=Портфель!G2*Портфель!$R$13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46223</v>
      </c>
      <c r="B16" s="16" t="s">
        <v>467</v>
      </c>
      <c r="C16" s="16" t="s">
        <v>17</v>
      </c>
      <c r="D16" s="16" t="s">
        <v>19</v>
      </c>
      <c r="E16" s="17" t="n">
        <v>4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60</v>
      </c>
      <c r="J16" s="17" t="n">
        <v>256.5625</v>
      </c>
      <c r="K16" s="6" t="s">
        <f>=Портфель!G2*Портфель!$R$13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46227</v>
      </c>
      <c r="B17" s="16" t="s">
        <v>467</v>
      </c>
      <c r="C17" s="16" t="s">
        <v>17</v>
      </c>
      <c r="D17" s="16" t="s">
        <v>19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56</v>
      </c>
      <c r="J17" s="17" t="n">
        <v>267.83</v>
      </c>
      <c r="K17" s="6" t="s">
        <f>=Портфель!G2*Портфель!$R$13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46238</v>
      </c>
      <c r="B18" s="16" t="s">
        <v>467</v>
      </c>
      <c r="C18" s="16" t="s">
        <v>17</v>
      </c>
      <c r="D18" s="16" t="s">
        <v>19</v>
      </c>
      <c r="E18" s="17" t="n">
        <v>4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45</v>
      </c>
      <c r="J18" s="17" t="n">
        <v>284.4</v>
      </c>
      <c r="K18" s="6" t="s">
        <f>=Портфель!G2*Портфель!$R$13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46245</v>
      </c>
      <c r="B19" s="16" t="s">
        <v>467</v>
      </c>
      <c r="C19" s="16" t="s">
        <v>17</v>
      </c>
      <c r="D19" s="16" t="s">
        <v>19</v>
      </c>
      <c r="E19" s="17" t="n">
        <v>1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38</v>
      </c>
      <c r="J19" s="17" t="n">
        <v>286.99</v>
      </c>
      <c r="K19" s="6" t="s">
        <f>=Портфель!G2*Портфель!$R$13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46279</v>
      </c>
      <c r="B20" s="16" t="s">
        <v>467</v>
      </c>
      <c r="C20" s="16" t="s">
        <v>17</v>
      </c>
      <c r="D20" s="16" t="s">
        <v>19</v>
      </c>
      <c r="E20" s="17" t="n">
        <v>16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4</v>
      </c>
      <c r="J20" s="17" t="n">
        <v>286.3575</v>
      </c>
      <c r="K20" s="6" t="s">
        <f>=Портфель!G2*Портфель!$R$13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46279</v>
      </c>
      <c r="B21" s="16" t="s">
        <v>467</v>
      </c>
      <c r="C21" s="16" t="s">
        <v>17</v>
      </c>
      <c r="D21" s="16" t="s">
        <v>19</v>
      </c>
      <c r="E21" s="17" t="n">
        <v>2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4</v>
      </c>
      <c r="J21" s="17" t="n">
        <v>288.135</v>
      </c>
      <c r="K21" s="6" t="s">
        <f>=Портфель!G2*Портфель!$R$13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46129</v>
      </c>
      <c r="B22" s="16" t="s">
        <v>508</v>
      </c>
      <c r="C22" s="16" t="s">
        <v>23</v>
      </c>
      <c r="D22" s="16" t="s">
        <v>24</v>
      </c>
      <c r="E22" s="17" t="n">
        <v>2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154</v>
      </c>
      <c r="J22" s="17" t="n">
        <v>118.06</v>
      </c>
      <c r="K22" s="6" t="s">
        <f>=Портфель!G3*Портфель!$R$13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46129</v>
      </c>
      <c r="B23" s="16" t="s">
        <v>508</v>
      </c>
      <c r="C23" s="16" t="s">
        <v>23</v>
      </c>
      <c r="D23" s="16" t="s">
        <v>24</v>
      </c>
      <c r="E23" s="17" t="n">
        <v>12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154</v>
      </c>
      <c r="J23" s="17" t="n">
        <v>120.38916666667</v>
      </c>
      <c r="K23" s="6" t="s">
        <f>=Портфель!G3*Портфель!$R$13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46251</v>
      </c>
      <c r="B24" s="16" t="s">
        <v>508</v>
      </c>
      <c r="C24" s="16" t="s">
        <v>23</v>
      </c>
      <c r="D24" s="16" t="s">
        <v>24</v>
      </c>
      <c r="E24" s="17" t="n">
        <v>1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32</v>
      </c>
      <c r="J24" s="17" t="n">
        <v>119.44</v>
      </c>
      <c r="K24" s="6" t="s">
        <f>=Портфель!G3*Портфель!$R$13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46253</v>
      </c>
      <c r="B25" s="16" t="s">
        <v>508</v>
      </c>
      <c r="C25" s="16" t="s">
        <v>23</v>
      </c>
      <c r="D25" s="16" t="s">
        <v>24</v>
      </c>
      <c r="E25" s="17" t="n">
        <v>38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30</v>
      </c>
      <c r="J25" s="17" t="n">
        <v>119.97868421053</v>
      </c>
      <c r="K25" s="6" t="s">
        <f>=Портфель!G3*Портфель!$R$13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46253</v>
      </c>
      <c r="B26" s="16" t="s">
        <v>508</v>
      </c>
      <c r="C26" s="16" t="s">
        <v>23</v>
      </c>
      <c r="D26" s="16" t="s">
        <v>24</v>
      </c>
      <c r="E26" s="17" t="n">
        <v>20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30</v>
      </c>
      <c r="J26" s="17" t="n">
        <v>119.979</v>
      </c>
      <c r="K26" s="6" t="s">
        <f>=Портфель!G3*Портфель!$R$13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46253</v>
      </c>
      <c r="B27" s="16" t="s">
        <v>508</v>
      </c>
      <c r="C27" s="16" t="s">
        <v>23</v>
      </c>
      <c r="D27" s="16" t="s">
        <v>24</v>
      </c>
      <c r="E27" s="17" t="n">
        <v>10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30</v>
      </c>
      <c r="J27" s="17" t="n">
        <v>119.979</v>
      </c>
      <c r="K27" s="6" t="s">
        <f>=Портфель!G3*Портфель!$R$13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46253</v>
      </c>
      <c r="B28" s="16" t="s">
        <v>508</v>
      </c>
      <c r="C28" s="16" t="s">
        <v>23</v>
      </c>
      <c r="D28" s="16" t="s">
        <v>24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30</v>
      </c>
      <c r="J28" s="17" t="n">
        <v>119.98</v>
      </c>
      <c r="K28" s="6" t="s">
        <f>=Портфель!G3*Портфель!$R$13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46253</v>
      </c>
      <c r="B29" s="16" t="s">
        <v>508</v>
      </c>
      <c r="C29" s="16" t="s">
        <v>23</v>
      </c>
      <c r="D29" s="16" t="s">
        <v>24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30</v>
      </c>
      <c r="J29" s="17" t="n">
        <v>119.98</v>
      </c>
      <c r="K29" s="6" t="s">
        <f>=Портфель!G3*Портфель!$R$13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46253</v>
      </c>
      <c r="B30" s="16" t="s">
        <v>508</v>
      </c>
      <c r="C30" s="16" t="s">
        <v>23</v>
      </c>
      <c r="D30" s="16" t="s">
        <v>24</v>
      </c>
      <c r="E30" s="17" t="n">
        <v>5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30</v>
      </c>
      <c r="J30" s="17" t="n">
        <v>119.978</v>
      </c>
      <c r="K30" s="6" t="s">
        <f>=Портфель!G3*Портфель!$R$13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46253</v>
      </c>
      <c r="B31" s="16" t="s">
        <v>508</v>
      </c>
      <c r="C31" s="16" t="s">
        <v>23</v>
      </c>
      <c r="D31" s="16" t="s">
        <v>24</v>
      </c>
      <c r="E31" s="17" t="n">
        <v>10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30</v>
      </c>
      <c r="J31" s="17" t="n">
        <v>119.979</v>
      </c>
      <c r="K31" s="6" t="s">
        <f>=Портфель!G3*Портфель!$R$13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46253</v>
      </c>
      <c r="B32" s="16" t="s">
        <v>508</v>
      </c>
      <c r="C32" s="16" t="s">
        <v>23</v>
      </c>
      <c r="D32" s="16" t="s">
        <v>24</v>
      </c>
      <c r="E32" s="17" t="n">
        <v>4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30</v>
      </c>
      <c r="J32" s="17" t="n">
        <v>119.98</v>
      </c>
      <c r="K32" s="6" t="s">
        <f>=Портфель!G3*Портфель!$R$13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46253</v>
      </c>
      <c r="B33" s="16" t="s">
        <v>508</v>
      </c>
      <c r="C33" s="16" t="s">
        <v>23</v>
      </c>
      <c r="D33" s="16" t="s">
        <v>24</v>
      </c>
      <c r="E33" s="17" t="n">
        <v>3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30</v>
      </c>
      <c r="J33" s="17" t="n">
        <v>119.98</v>
      </c>
      <c r="K33" s="6" t="s">
        <f>=Портфель!G3*Портфель!$R$13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46253</v>
      </c>
      <c r="B34" s="16" t="s">
        <v>508</v>
      </c>
      <c r="C34" s="16" t="s">
        <v>23</v>
      </c>
      <c r="D34" s="16" t="s">
        <v>24</v>
      </c>
      <c r="E34" s="17" t="n">
        <v>2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30</v>
      </c>
      <c r="J34" s="17" t="n">
        <v>119.98</v>
      </c>
      <c r="K34" s="6" t="s">
        <f>=Портфель!G3*Портфель!$R$13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46253</v>
      </c>
      <c r="B35" s="16" t="s">
        <v>508</v>
      </c>
      <c r="C35" s="16" t="s">
        <v>23</v>
      </c>
      <c r="D35" s="16" t="s">
        <v>24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30</v>
      </c>
      <c r="J35" s="17" t="n">
        <v>119.98</v>
      </c>
      <c r="K35" s="6" t="s">
        <f>=Портфель!G3*Портфель!$R$13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46253</v>
      </c>
      <c r="B36" s="16" t="s">
        <v>508</v>
      </c>
      <c r="C36" s="16" t="s">
        <v>23</v>
      </c>
      <c r="D36" s="16" t="s">
        <v>24</v>
      </c>
      <c r="E36" s="17" t="n">
        <v>28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30</v>
      </c>
      <c r="J36" s="17" t="n">
        <v>119.97892857143</v>
      </c>
      <c r="K36" s="6" t="s">
        <f>=Портфель!G3*Портфель!$R$13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46078</v>
      </c>
      <c r="B37" s="16" t="s">
        <v>508</v>
      </c>
      <c r="C37" s="16" t="s">
        <v>27</v>
      </c>
      <c r="D37" s="16" t="s">
        <v>28</v>
      </c>
      <c r="E37" s="17" t="n">
        <v>5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205</v>
      </c>
      <c r="J37" s="17" t="n">
        <v>120.71</v>
      </c>
      <c r="K37" s="6" t="s">
        <f>=Портфель!G4*Портфель!$R$13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46080</v>
      </c>
      <c r="B38" s="16" t="s">
        <v>508</v>
      </c>
      <c r="C38" s="16" t="s">
        <v>27</v>
      </c>
      <c r="D38" s="16" t="s">
        <v>28</v>
      </c>
      <c r="E38" s="17" t="n">
        <v>28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203</v>
      </c>
      <c r="J38" s="17" t="n">
        <v>121.29035714286</v>
      </c>
      <c r="K38" s="6" t="s">
        <f>=Портфель!G4*Портфель!$R$13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46090</v>
      </c>
      <c r="B39" s="16" t="s">
        <v>508</v>
      </c>
      <c r="C39" s="16" t="s">
        <v>27</v>
      </c>
      <c r="D39" s="16" t="s">
        <v>28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194</v>
      </c>
      <c r="J39" s="17" t="n">
        <v>120.29</v>
      </c>
      <c r="K39" s="6" t="s">
        <f>=Портфель!G4*Портфель!$R$13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46093</v>
      </c>
      <c r="B40" s="16" t="s">
        <v>508</v>
      </c>
      <c r="C40" s="16" t="s">
        <v>27</v>
      </c>
      <c r="D40" s="16" t="s">
        <v>28</v>
      </c>
      <c r="E40" s="17" t="n">
        <v>1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190</v>
      </c>
      <c r="J40" s="17" t="n">
        <v>115.76</v>
      </c>
      <c r="K40" s="6" t="s">
        <f>=Портфель!G4*Портфель!$R$13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46104</v>
      </c>
      <c r="B41" s="16" t="s">
        <v>508</v>
      </c>
      <c r="C41" s="16" t="s">
        <v>27</v>
      </c>
      <c r="D41" s="16" t="s">
        <v>28</v>
      </c>
      <c r="E41" s="17" t="n">
        <v>1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179</v>
      </c>
      <c r="J41" s="17" t="n">
        <v>113.65</v>
      </c>
      <c r="K41" s="6" t="s">
        <f>=Портфель!G4*Портфель!$R$13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46132</v>
      </c>
      <c r="B42" s="16" t="s">
        <v>508</v>
      </c>
      <c r="C42" s="16" t="s">
        <v>27</v>
      </c>
      <c r="D42" s="16" t="s">
        <v>28</v>
      </c>
      <c r="E42" s="17" t="n">
        <v>1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151</v>
      </c>
      <c r="J42" s="17" t="n">
        <v>112.74</v>
      </c>
      <c r="K42" s="6" t="s">
        <f>=Портфель!G4*Портфель!$R$13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46143</v>
      </c>
      <c r="B43" s="16" t="s">
        <v>508</v>
      </c>
      <c r="C43" s="16" t="s">
        <v>27</v>
      </c>
      <c r="D43" s="16" t="s">
        <v>28</v>
      </c>
      <c r="E43" s="17" t="n">
        <v>1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140</v>
      </c>
      <c r="J43" s="17" t="n">
        <v>101.35</v>
      </c>
      <c r="K43" s="6" t="s">
        <f>=Портфель!G4*Портфель!$R$13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46153</v>
      </c>
      <c r="B44" s="16" t="s">
        <v>508</v>
      </c>
      <c r="C44" s="16" t="s">
        <v>27</v>
      </c>
      <c r="D44" s="16" t="s">
        <v>28</v>
      </c>
      <c r="E44" s="17" t="n">
        <v>3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131</v>
      </c>
      <c r="J44" s="17" t="n">
        <v>107.31333333333</v>
      </c>
      <c r="K44" s="6" t="s">
        <f>=Портфель!G4*Портфель!$R$13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46160</v>
      </c>
      <c r="B45" s="16" t="s">
        <v>508</v>
      </c>
      <c r="C45" s="16" t="s">
        <v>27</v>
      </c>
      <c r="D45" s="16" t="s">
        <v>28</v>
      </c>
      <c r="E45" s="17" t="n">
        <v>7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124</v>
      </c>
      <c r="J45" s="17" t="n">
        <v>108.37285714286</v>
      </c>
      <c r="K45" s="6" t="s">
        <f>=Портфель!G4*Портфель!$R$13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46168</v>
      </c>
      <c r="B46" s="16" t="s">
        <v>508</v>
      </c>
      <c r="C46" s="16" t="s">
        <v>27</v>
      </c>
      <c r="D46" s="16" t="s">
        <v>28</v>
      </c>
      <c r="E46" s="17" t="n">
        <v>2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115</v>
      </c>
      <c r="J46" s="17" t="n">
        <v>98.69</v>
      </c>
      <c r="K46" s="6" t="s">
        <f>=Портфель!G4*Портфель!$R$13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46168</v>
      </c>
      <c r="B47" s="16" t="s">
        <v>508</v>
      </c>
      <c r="C47" s="16" t="s">
        <v>27</v>
      </c>
      <c r="D47" s="16" t="s">
        <v>28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115</v>
      </c>
      <c r="J47" s="17" t="n">
        <v>98.81</v>
      </c>
      <c r="K47" s="6" t="s">
        <f>=Портфель!G4*Портфель!$R$13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46181</v>
      </c>
      <c r="B48" s="16" t="s">
        <v>508</v>
      </c>
      <c r="C48" s="16" t="s">
        <v>27</v>
      </c>
      <c r="D48" s="16" t="s">
        <v>28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102</v>
      </c>
      <c r="J48" s="17" t="n">
        <v>102.17</v>
      </c>
      <c r="K48" s="6" t="s">
        <f>=Портфель!G4*Портфель!$R$13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46197</v>
      </c>
      <c r="B49" s="16" t="s">
        <v>508</v>
      </c>
      <c r="C49" s="16" t="s">
        <v>27</v>
      </c>
      <c r="D49" s="16" t="s">
        <v>28</v>
      </c>
      <c r="E49" s="17" t="n">
        <v>1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86</v>
      </c>
      <c r="J49" s="17" t="n">
        <v>84.24</v>
      </c>
      <c r="K49" s="6" t="s">
        <f>=Портфель!G4*Портфель!$R$13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46197</v>
      </c>
      <c r="B50" s="16" t="s">
        <v>508</v>
      </c>
      <c r="C50" s="16" t="s">
        <v>27</v>
      </c>
      <c r="D50" s="16" t="s">
        <v>28</v>
      </c>
      <c r="E50" s="17" t="n">
        <v>2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86</v>
      </c>
      <c r="J50" s="17" t="n">
        <v>84.24</v>
      </c>
      <c r="K50" s="6" t="s">
        <f>=Портфель!G4*Портфель!$R$13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46198</v>
      </c>
      <c r="B51" s="16" t="s">
        <v>508</v>
      </c>
      <c r="C51" s="16" t="s">
        <v>27</v>
      </c>
      <c r="D51" s="16" t="s">
        <v>28</v>
      </c>
      <c r="E51" s="17" t="n">
        <v>1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85</v>
      </c>
      <c r="J51" s="17" t="n">
        <v>78.58</v>
      </c>
      <c r="K51" s="6" t="s">
        <f>=Портфель!G4*Портфель!$R$13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46209</v>
      </c>
      <c r="B52" s="16" t="s">
        <v>508</v>
      </c>
      <c r="C52" s="16" t="s">
        <v>27</v>
      </c>
      <c r="D52" s="16" t="s">
        <v>28</v>
      </c>
      <c r="E52" s="17" t="n">
        <v>2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74</v>
      </c>
      <c r="J52" s="17" t="n">
        <v>77.74</v>
      </c>
      <c r="K52" s="6" t="s">
        <f>=Портфель!G4*Портфель!$R$13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46213</v>
      </c>
      <c r="B53" s="16" t="s">
        <v>508</v>
      </c>
      <c r="C53" s="16" t="s">
        <v>27</v>
      </c>
      <c r="D53" s="16" t="s">
        <v>28</v>
      </c>
      <c r="E53" s="17" t="n">
        <v>2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70</v>
      </c>
      <c r="J53" s="17" t="n">
        <v>75.155</v>
      </c>
      <c r="K53" s="6" t="s">
        <f>=Портфель!G4*Портфель!$R$13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46213</v>
      </c>
      <c r="B54" s="16" t="s">
        <v>508</v>
      </c>
      <c r="C54" s="16" t="s">
        <v>27</v>
      </c>
      <c r="D54" s="16" t="s">
        <v>28</v>
      </c>
      <c r="E54" s="17" t="n">
        <v>10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70</v>
      </c>
      <c r="J54" s="17" t="n">
        <v>75.157</v>
      </c>
      <c r="K54" s="6" t="s">
        <f>=Портфель!G4*Портфель!$R$13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46213</v>
      </c>
      <c r="B55" s="16" t="s">
        <v>508</v>
      </c>
      <c r="C55" s="16" t="s">
        <v>27</v>
      </c>
      <c r="D55" s="16" t="s">
        <v>28</v>
      </c>
      <c r="E55" s="17" t="n">
        <v>2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70</v>
      </c>
      <c r="J55" s="17" t="n">
        <v>75.155</v>
      </c>
      <c r="K55" s="6" t="s">
        <f>=Портфель!G4*Портфель!$R$13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46219</v>
      </c>
      <c r="B56" s="16" t="s">
        <v>508</v>
      </c>
      <c r="C56" s="16" t="s">
        <v>27</v>
      </c>
      <c r="D56" s="16" t="s">
        <v>28</v>
      </c>
      <c r="E56" s="17" t="n">
        <v>1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64</v>
      </c>
      <c r="J56" s="17" t="n">
        <v>62.71</v>
      </c>
      <c r="K56" s="6" t="s">
        <f>=Портфель!G4*Портфель!$R$13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46223</v>
      </c>
      <c r="B57" s="16" t="s">
        <v>508</v>
      </c>
      <c r="C57" s="16" t="s">
        <v>27</v>
      </c>
      <c r="D57" s="16" t="s">
        <v>28</v>
      </c>
      <c r="E57" s="17" t="n">
        <v>2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60</v>
      </c>
      <c r="J57" s="17" t="n">
        <v>58.85</v>
      </c>
      <c r="K57" s="6" t="s">
        <f>=Портфель!G4*Портфель!$R$13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46223</v>
      </c>
      <c r="B58" s="16" t="s">
        <v>508</v>
      </c>
      <c r="C58" s="16" t="s">
        <v>27</v>
      </c>
      <c r="D58" s="16" t="s">
        <v>28</v>
      </c>
      <c r="E58" s="17" t="n">
        <v>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60</v>
      </c>
      <c r="J58" s="17" t="n">
        <v>58.51</v>
      </c>
      <c r="K58" s="6" t="s">
        <f>=Портфель!G4*Портфель!$R$13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46225</v>
      </c>
      <c r="B59" s="16" t="s">
        <v>508</v>
      </c>
      <c r="C59" s="16" t="s">
        <v>27</v>
      </c>
      <c r="D59" s="16" t="s">
        <v>28</v>
      </c>
      <c r="E59" s="17" t="n">
        <v>21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58</v>
      </c>
      <c r="J59" s="17" t="n">
        <v>71.414761904762</v>
      </c>
      <c r="K59" s="6" t="s">
        <f>=Портфель!G4*Портфель!$R$13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46227</v>
      </c>
      <c r="B60" s="16" t="s">
        <v>508</v>
      </c>
      <c r="C60" s="16" t="s">
        <v>27</v>
      </c>
      <c r="D60" s="16" t="s">
        <v>28</v>
      </c>
      <c r="E60" s="17" t="n">
        <v>4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56</v>
      </c>
      <c r="J60" s="17" t="n">
        <v>74.9175</v>
      </c>
      <c r="K60" s="6" t="s">
        <f>=Портфель!G4*Портфель!$R$13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46227</v>
      </c>
      <c r="B61" s="16" t="s">
        <v>508</v>
      </c>
      <c r="C61" s="16" t="s">
        <v>27</v>
      </c>
      <c r="D61" s="16" t="s">
        <v>28</v>
      </c>
      <c r="E61" s="17" t="n">
        <v>2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56</v>
      </c>
      <c r="J61" s="17" t="n">
        <v>75.235</v>
      </c>
      <c r="K61" s="6" t="s">
        <f>=Портфель!G4*Портфель!$R$13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46244</v>
      </c>
      <c r="B62" s="16" t="s">
        <v>508</v>
      </c>
      <c r="C62" s="16" t="s">
        <v>27</v>
      </c>
      <c r="D62" s="16" t="s">
        <v>28</v>
      </c>
      <c r="E62" s="17" t="n">
        <v>1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39</v>
      </c>
      <c r="J62" s="17" t="n">
        <v>91.91</v>
      </c>
      <c r="K62" s="6" t="s">
        <f>=Портфель!G4*Портфель!$R$13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46244</v>
      </c>
      <c r="B63" s="16" t="s">
        <v>508</v>
      </c>
      <c r="C63" s="16" t="s">
        <v>27</v>
      </c>
      <c r="D63" s="16" t="s">
        <v>28</v>
      </c>
      <c r="E63" s="17" t="n">
        <v>1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39</v>
      </c>
      <c r="J63" s="17" t="n">
        <v>91.5</v>
      </c>
      <c r="K63" s="6" t="s">
        <f>=Портфель!G4*Портфель!$R$13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46251</v>
      </c>
      <c r="B64" s="16" t="s">
        <v>508</v>
      </c>
      <c r="C64" s="16" t="s">
        <v>27</v>
      </c>
      <c r="D64" s="16" t="s">
        <v>28</v>
      </c>
      <c r="E64" s="17" t="n">
        <v>3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32</v>
      </c>
      <c r="J64" s="17" t="n">
        <v>77.476666666667</v>
      </c>
      <c r="K64" s="6" t="s">
        <f>=Портфель!G4*Портфель!$R$13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46251</v>
      </c>
      <c r="B65" s="16" t="s">
        <v>508</v>
      </c>
      <c r="C65" s="16" t="s">
        <v>27</v>
      </c>
      <c r="D65" s="16" t="s">
        <v>28</v>
      </c>
      <c r="E65" s="17" t="n">
        <v>12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32</v>
      </c>
      <c r="J65" s="17" t="n">
        <v>77.498333333333</v>
      </c>
      <c r="K65" s="6" t="s">
        <f>=Портфель!G4*Портфель!$R$13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46253</v>
      </c>
      <c r="B66" s="16" t="s">
        <v>508</v>
      </c>
      <c r="C66" s="16" t="s">
        <v>27</v>
      </c>
      <c r="D66" s="16" t="s">
        <v>28</v>
      </c>
      <c r="E66" s="17" t="n">
        <v>82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30</v>
      </c>
      <c r="J66" s="17" t="n">
        <v>81.499878048781</v>
      </c>
      <c r="K66" s="6" t="s">
        <f>=Портфель!G4*Портфель!$R$13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46254</v>
      </c>
      <c r="B67" s="16" t="s">
        <v>508</v>
      </c>
      <c r="C67" s="16" t="s">
        <v>27</v>
      </c>
      <c r="D67" s="16" t="s">
        <v>28</v>
      </c>
      <c r="E67" s="17" t="n">
        <v>4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29</v>
      </c>
      <c r="J67" s="17" t="n">
        <v>78.0775</v>
      </c>
      <c r="K67" s="6" t="s">
        <f>=Портфель!G4*Портфель!$R$13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46259</v>
      </c>
      <c r="B68" s="16" t="s">
        <v>508</v>
      </c>
      <c r="C68" s="16" t="s">
        <v>27</v>
      </c>
      <c r="D68" s="16" t="s">
        <v>28</v>
      </c>
      <c r="E68" s="17" t="n">
        <v>6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24</v>
      </c>
      <c r="J68" s="17" t="n">
        <v>76.718333333333</v>
      </c>
      <c r="K68" s="6" t="s">
        <f>=Портфель!G4*Портфель!$R$13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46269</v>
      </c>
      <c r="B69" s="16" t="s">
        <v>508</v>
      </c>
      <c r="C69" s="16" t="s">
        <v>27</v>
      </c>
      <c r="D69" s="16" t="s">
        <v>28</v>
      </c>
      <c r="E69" s="17" t="n">
        <v>12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14</v>
      </c>
      <c r="J69" s="17" t="n">
        <v>70.014166666667</v>
      </c>
      <c r="K69" s="6" t="s">
        <f>=Портфель!G4*Портфель!$R$13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46269</v>
      </c>
      <c r="B70" s="16" t="s">
        <v>508</v>
      </c>
      <c r="C70" s="16" t="s">
        <v>27</v>
      </c>
      <c r="D70" s="16" t="s">
        <v>28</v>
      </c>
      <c r="E70" s="17" t="n">
        <v>13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14</v>
      </c>
      <c r="J70" s="17" t="n">
        <v>70.214615384615</v>
      </c>
      <c r="K70" s="6" t="s">
        <f>=Портфель!G4*Портфель!$R$13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46269</v>
      </c>
      <c r="B71" s="16" t="s">
        <v>508</v>
      </c>
      <c r="C71" s="16" t="s">
        <v>27</v>
      </c>
      <c r="D71" s="16" t="s">
        <v>28</v>
      </c>
      <c r="E71" s="17" t="n">
        <v>2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14</v>
      </c>
      <c r="J71" s="17" t="n">
        <v>70.575</v>
      </c>
      <c r="K71" s="6" t="s">
        <f>=Портфель!G4*Портфель!$R$13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46273</v>
      </c>
      <c r="B72" s="16" t="s">
        <v>508</v>
      </c>
      <c r="C72" s="16" t="s">
        <v>27</v>
      </c>
      <c r="D72" s="16" t="s">
        <v>28</v>
      </c>
      <c r="E72" s="17" t="n">
        <v>3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10</v>
      </c>
      <c r="J72" s="17" t="n">
        <v>70.153333333333</v>
      </c>
      <c r="K72" s="6" t="s">
        <f>=Портфель!G4*Портфель!$R$13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46080</v>
      </c>
      <c r="B73" s="16" t="s">
        <v>508</v>
      </c>
      <c r="C73" s="16" t="s">
        <v>31</v>
      </c>
      <c r="D73" s="16" t="s">
        <v>32</v>
      </c>
      <c r="E73" s="17" t="n">
        <v>20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203</v>
      </c>
      <c r="J73" s="17" t="n">
        <v>184.3715</v>
      </c>
      <c r="K73" s="6" t="s">
        <f>=Портфель!G5*Портфель!$R$13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46253</v>
      </c>
      <c r="B74" s="16" t="s">
        <v>508</v>
      </c>
      <c r="C74" s="16" t="s">
        <v>31</v>
      </c>
      <c r="D74" s="16" t="s">
        <v>32</v>
      </c>
      <c r="E74" s="17" t="n">
        <v>10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30</v>
      </c>
      <c r="J74" s="17" t="n">
        <v>153.285</v>
      </c>
      <c r="K74" s="6" t="s">
        <f>=Портфель!G5*Портфель!$R$13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46280</v>
      </c>
      <c r="B75" s="16" t="s">
        <v>508</v>
      </c>
      <c r="C75" s="16" t="s">
        <v>31</v>
      </c>
      <c r="D75" s="16" t="s">
        <v>32</v>
      </c>
      <c r="E75" s="17" t="n">
        <v>30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3</v>
      </c>
      <c r="J75" s="17" t="n">
        <v>152.54466666667</v>
      </c>
      <c r="K75" s="6" t="s">
        <f>=Портфель!G5*Портфель!$R$13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46280</v>
      </c>
      <c r="B76" s="16" t="s">
        <v>508</v>
      </c>
      <c r="C76" s="16" t="s">
        <v>31</v>
      </c>
      <c r="D76" s="16" t="s">
        <v>32</v>
      </c>
      <c r="E76" s="17" t="n">
        <v>50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3</v>
      </c>
      <c r="J76" s="17" t="n">
        <v>152.5248</v>
      </c>
      <c r="K76" s="6" t="s">
        <f>=Портфель!G5*Портфель!$R$13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46174</v>
      </c>
      <c r="B77" s="16" t="s">
        <v>508</v>
      </c>
      <c r="C77" s="16" t="s">
        <v>35</v>
      </c>
      <c r="D77" s="16" t="s">
        <v>36</v>
      </c>
      <c r="E77" s="17" t="n">
        <v>1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109</v>
      </c>
      <c r="J77" s="17" t="n">
        <v>2458.7</v>
      </c>
      <c r="K77" s="6" t="s">
        <f>=Портфель!G6*Портфель!$R$13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46253</v>
      </c>
      <c r="B78" s="16" t="s">
        <v>508</v>
      </c>
      <c r="C78" s="16" t="s">
        <v>35</v>
      </c>
      <c r="D78" s="16" t="s">
        <v>36</v>
      </c>
      <c r="E78" s="17" t="n">
        <v>1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30</v>
      </c>
      <c r="J78" s="17" t="n">
        <v>1974.97</v>
      </c>
      <c r="K78" s="6" t="s">
        <f>=Портфель!G6*Портфель!$R$13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46273</v>
      </c>
      <c r="B79" s="16" t="s">
        <v>508</v>
      </c>
      <c r="C79" s="16" t="s">
        <v>35</v>
      </c>
      <c r="D79" s="16" t="s">
        <v>36</v>
      </c>
      <c r="E79" s="17" t="n">
        <v>3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10</v>
      </c>
      <c r="J79" s="17" t="n">
        <v>1805.8833333333</v>
      </c>
      <c r="K79" s="6" t="s">
        <f>=Портфель!G6*Портфель!$R$13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46280</v>
      </c>
      <c r="B80" s="16" t="s">
        <v>508</v>
      </c>
      <c r="C80" s="16" t="s">
        <v>35</v>
      </c>
      <c r="D80" s="16" t="s">
        <v>36</v>
      </c>
      <c r="E80" s="17" t="n">
        <v>4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3</v>
      </c>
      <c r="J80" s="17" t="n">
        <v>1842.9025</v>
      </c>
      <c r="K80" s="6" t="s">
        <f>=Портфель!G6*Портфель!$R$13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46279</v>
      </c>
      <c r="B81" s="16" t="s">
        <v>508</v>
      </c>
      <c r="C81" s="16" t="s">
        <v>39</v>
      </c>
      <c r="D81" s="16" t="s">
        <v>40</v>
      </c>
      <c r="E81" s="17" t="n">
        <v>120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4</v>
      </c>
      <c r="J81" s="17" t="n">
        <v>130.28383333333</v>
      </c>
      <c r="K81" s="6" t="s">
        <f>=Портфель!G7*Портфель!$R$13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46232</v>
      </c>
      <c r="B82" s="16" t="s">
        <v>508</v>
      </c>
      <c r="C82" s="16" t="s">
        <v>43</v>
      </c>
      <c r="D82" s="16" t="s">
        <v>44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51</v>
      </c>
      <c r="J82" s="17" t="n">
        <v>3990.45</v>
      </c>
      <c r="K82" s="6" t="s">
        <f>=Портфель!G8*Портфель!$R$13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46251</v>
      </c>
      <c r="B83" s="16" t="s">
        <v>508</v>
      </c>
      <c r="C83" s="16" t="s">
        <v>43</v>
      </c>
      <c r="D83" s="16" t="s">
        <v>44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32</v>
      </c>
      <c r="J83" s="17" t="n">
        <v>3627.78</v>
      </c>
      <c r="K83" s="6" t="s">
        <f>=Портфель!G8*Портфель!$R$13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 t="n">
        <v>46253</v>
      </c>
      <c r="B84" s="16" t="s">
        <v>508</v>
      </c>
      <c r="C84" s="16" t="s">
        <v>43</v>
      </c>
      <c r="D84" s="16" t="s">
        <v>44</v>
      </c>
      <c r="E84" s="17" t="n">
        <v>2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30</v>
      </c>
      <c r="J84" s="17" t="n">
        <v>3728.325</v>
      </c>
      <c r="K84" s="6" t="s">
        <f>=Портфель!G8*Портфель!$R$13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4" t="n">
        <v>46129</v>
      </c>
      <c r="B85" s="16" t="s">
        <v>424</v>
      </c>
      <c r="C85" s="16" t="s">
        <v>47</v>
      </c>
      <c r="D85" s="16" t="s">
        <v>48</v>
      </c>
      <c r="E85" s="17" t="n">
        <v>3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154</v>
      </c>
      <c r="J85" s="17" t="n">
        <v>326.1</v>
      </c>
      <c r="K85" s="6" t="s">
        <f>=Портфель!G9*Портфель!$R$13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4" t="n">
        <v>46129</v>
      </c>
      <c r="B86" s="16" t="s">
        <v>424</v>
      </c>
      <c r="C86" s="16" t="s">
        <v>47</v>
      </c>
      <c r="D86" s="16" t="s">
        <v>48</v>
      </c>
      <c r="E86" s="17" t="n">
        <v>1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154</v>
      </c>
      <c r="J86" s="17" t="n">
        <v>326.4</v>
      </c>
      <c r="K86" s="6" t="s">
        <f>=Портфель!G9*Портфель!$R$13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4" t="n">
        <v>46147</v>
      </c>
      <c r="B87" s="16" t="s">
        <v>424</v>
      </c>
      <c r="C87" s="16" t="s">
        <v>47</v>
      </c>
      <c r="D87" s="16" t="s">
        <v>48</v>
      </c>
      <c r="E87" s="17" t="n">
        <v>2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136</v>
      </c>
      <c r="J87" s="17" t="n">
        <v>309.1</v>
      </c>
      <c r="K87" s="6" t="s">
        <f>=Портфель!G9*Портфель!$R$13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4" t="n">
        <v>46147</v>
      </c>
      <c r="B88" s="16" t="s">
        <v>424</v>
      </c>
      <c r="C88" s="16" t="s">
        <v>47</v>
      </c>
      <c r="D88" s="16" t="s">
        <v>48</v>
      </c>
      <c r="E88" s="17" t="n">
        <v>1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136</v>
      </c>
      <c r="J88" s="17" t="n">
        <v>309.38</v>
      </c>
      <c r="K88" s="6" t="s">
        <f>=Портфель!G9*Портфель!$R$13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4" t="n">
        <v>46178</v>
      </c>
      <c r="B89" s="16" t="s">
        <v>424</v>
      </c>
      <c r="C89" s="16" t="s">
        <v>47</v>
      </c>
      <c r="D89" s="16" t="s">
        <v>48</v>
      </c>
      <c r="E89" s="17" t="n">
        <v>3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105</v>
      </c>
      <c r="J89" s="17" t="n">
        <v>299.76</v>
      </c>
      <c r="K89" s="6" t="s">
        <f>=Портфель!G9*Портфель!$R$13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4" t="n">
        <v>46209</v>
      </c>
      <c r="B90" s="16" t="s">
        <v>424</v>
      </c>
      <c r="C90" s="16" t="s">
        <v>47</v>
      </c>
      <c r="D90" s="16" t="s">
        <v>48</v>
      </c>
      <c r="E90" s="17" t="n">
        <v>15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74</v>
      </c>
      <c r="J90" s="17" t="n">
        <v>253.72</v>
      </c>
      <c r="K90" s="6" t="s">
        <f>=Портфель!G9*Портфель!$R$13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4" t="n">
        <v>46209</v>
      </c>
      <c r="B91" s="16" t="s">
        <v>424</v>
      </c>
      <c r="C91" s="16" t="s">
        <v>47</v>
      </c>
      <c r="D91" s="16" t="s">
        <v>48</v>
      </c>
      <c r="E91" s="17" t="n">
        <v>1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74</v>
      </c>
      <c r="J91" s="17" t="n">
        <v>253.58</v>
      </c>
      <c r="K91" s="6" t="s">
        <f>=Портфель!G9*Портфель!$R$13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4" t="n">
        <v>46212</v>
      </c>
      <c r="B92" s="16" t="s">
        <v>424</v>
      </c>
      <c r="C92" s="16" t="s">
        <v>47</v>
      </c>
      <c r="D92" s="16" t="s">
        <v>48</v>
      </c>
      <c r="E92" s="17" t="n">
        <v>1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72</v>
      </c>
      <c r="J92" s="17" t="n">
        <v>254.98</v>
      </c>
      <c r="K92" s="6" t="s">
        <f>=Портфель!G9*Портфель!$R$13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4" t="n">
        <v>46219</v>
      </c>
      <c r="B93" s="16" t="s">
        <v>424</v>
      </c>
      <c r="C93" s="16" t="s">
        <v>47</v>
      </c>
      <c r="D93" s="16" t="s">
        <v>48</v>
      </c>
      <c r="E93" s="17" t="n">
        <v>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64</v>
      </c>
      <c r="J93" s="17" t="n">
        <v>240.92</v>
      </c>
      <c r="K93" s="6" t="s">
        <f>=Портфель!G9*Портфель!$R$13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4" t="n">
        <v>46239</v>
      </c>
      <c r="B94" s="16" t="s">
        <v>424</v>
      </c>
      <c r="C94" s="16" t="s">
        <v>47</v>
      </c>
      <c r="D94" s="16" t="s">
        <v>48</v>
      </c>
      <c r="E94" s="17" t="n">
        <v>2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44</v>
      </c>
      <c r="J94" s="17" t="n">
        <v>274.36</v>
      </c>
      <c r="K94" s="6" t="s">
        <f>=Портфель!G9*Портфель!$R$13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4" t="n">
        <v>46239</v>
      </c>
      <c r="B95" s="16" t="s">
        <v>424</v>
      </c>
      <c r="C95" s="16" t="s">
        <v>47</v>
      </c>
      <c r="D95" s="16" t="s">
        <v>48</v>
      </c>
      <c r="E95" s="17" t="n">
        <v>1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44</v>
      </c>
      <c r="J95" s="17" t="n">
        <v>274.38</v>
      </c>
      <c r="K95" s="6" t="s">
        <f>=Портфель!G9*Портфель!$R$13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4" t="n">
        <v>46247</v>
      </c>
      <c r="B96" s="16" t="s">
        <v>424</v>
      </c>
      <c r="C96" s="16" t="s">
        <v>47</v>
      </c>
      <c r="D96" s="16" t="s">
        <v>48</v>
      </c>
      <c r="E96" s="17" t="n">
        <v>2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36</v>
      </c>
      <c r="J96" s="17" t="n">
        <v>276.34</v>
      </c>
      <c r="K96" s="6" t="s">
        <f>=Портфель!G9*Портфель!$R$13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4" t="n">
        <v>46251</v>
      </c>
      <c r="B97" s="16" t="s">
        <v>424</v>
      </c>
      <c r="C97" s="16" t="s">
        <v>47</v>
      </c>
      <c r="D97" s="16" t="s">
        <v>48</v>
      </c>
      <c r="E97" s="17" t="n">
        <v>1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32</v>
      </c>
      <c r="J97" s="17" t="n">
        <v>252.86</v>
      </c>
      <c r="K97" s="6" t="s">
        <f>=Портфель!G9*Портфель!$R$13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4" t="n">
        <v>46269</v>
      </c>
      <c r="B98" s="16" t="s">
        <v>424</v>
      </c>
      <c r="C98" s="16" t="s">
        <v>47</v>
      </c>
      <c r="D98" s="16" t="s">
        <v>48</v>
      </c>
      <c r="E98" s="17" t="n">
        <v>3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14</v>
      </c>
      <c r="J98" s="17" t="n">
        <v>263.56</v>
      </c>
      <c r="K98" s="6" t="s">
        <f>=Портфель!G9*Портфель!$R$13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4" t="n">
        <v>46269</v>
      </c>
      <c r="B99" s="16" t="s">
        <v>424</v>
      </c>
      <c r="C99" s="16" t="s">
        <v>47</v>
      </c>
      <c r="D99" s="16" t="s">
        <v>48</v>
      </c>
      <c r="E99" s="17" t="n">
        <v>1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14</v>
      </c>
      <c r="J99" s="17" t="n">
        <v>263.46</v>
      </c>
      <c r="K99" s="6" t="s">
        <f>=Портфель!G9*Портфель!$R$13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4" t="n">
        <v>46083</v>
      </c>
      <c r="B100" s="16" t="s">
        <v>508</v>
      </c>
      <c r="C100" s="16" t="s">
        <v>51</v>
      </c>
      <c r="D100" s="16" t="s">
        <v>52</v>
      </c>
      <c r="E100" s="17" t="n">
        <v>10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200</v>
      </c>
      <c r="J100" s="17" t="n">
        <v>46.70675</v>
      </c>
      <c r="K100" s="6" t="s">
        <f>=Портфель!G10*Портфель!$R$13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4" t="n">
        <v>46280</v>
      </c>
      <c r="B101" s="16" t="s">
        <v>508</v>
      </c>
      <c r="C101" s="16" t="s">
        <v>55</v>
      </c>
      <c r="D101" s="16" t="s">
        <v>56</v>
      </c>
      <c r="E101" s="17" t="n">
        <v>100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3</v>
      </c>
      <c r="J101" s="17" t="n">
        <v>2.4487</v>
      </c>
      <c r="K101" s="6" t="s">
        <f>=Портфель!G11*Портфель!$R$13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4" t="n">
        <v>46279</v>
      </c>
      <c r="B102" s="16" t="s">
        <v>508</v>
      </c>
      <c r="C102" s="16" t="s">
        <v>61</v>
      </c>
      <c r="D102" s="16" t="s">
        <v>63</v>
      </c>
      <c r="E102" s="17" t="n">
        <v>71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4</v>
      </c>
      <c r="J102" s="17" t="n">
        <v>177.49</v>
      </c>
      <c r="K102" s="6" t="s">
        <f>=Портфель!G13*Портфель!$R$13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4" t="n">
        <v>46280</v>
      </c>
      <c r="B103" s="16" t="s">
        <v>508</v>
      </c>
      <c r="C103" s="16" t="s">
        <v>61</v>
      </c>
      <c r="D103" s="16" t="s">
        <v>63</v>
      </c>
      <c r="E103" s="17" t="n">
        <v>54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3</v>
      </c>
      <c r="J103" s="17" t="n">
        <v>177.55</v>
      </c>
      <c r="K103" s="6" t="s">
        <f>=Портфель!G13*Портфель!$R$13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4" t="n">
        <v>46280</v>
      </c>
      <c r="B104" s="16" t="s">
        <v>508</v>
      </c>
      <c r="C104" s="16" t="s">
        <v>61</v>
      </c>
      <c r="D104" s="16" t="s">
        <v>63</v>
      </c>
      <c r="E104" s="17" t="n">
        <v>1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3</v>
      </c>
      <c r="J104" s="17" t="n">
        <v>177.55</v>
      </c>
      <c r="K104" s="6" t="s">
        <f>=Портфель!G13*Портфель!$R$13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4" t="n">
        <v>46247</v>
      </c>
      <c r="B105" s="16" t="s">
        <v>424</v>
      </c>
      <c r="C105" s="16" t="s">
        <v>65</v>
      </c>
      <c r="D105" s="16" t="s">
        <v>66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36</v>
      </c>
      <c r="J105" s="17" t="n">
        <v>5.64</v>
      </c>
      <c r="K105" s="6" t="s">
        <f>=Портфель!G14*Портфель!$R$13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4" t="n">
        <v>46251</v>
      </c>
      <c r="B106" s="16" t="s">
        <v>424</v>
      </c>
      <c r="C106" s="16" t="s">
        <v>65</v>
      </c>
      <c r="D106" s="16" t="s">
        <v>66</v>
      </c>
      <c r="E106" s="17" t="n">
        <v>13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32</v>
      </c>
      <c r="J106" s="17" t="n">
        <v>5.3</v>
      </c>
      <c r="K106" s="6" t="s">
        <f>=Портфель!G14*Портфель!$R$13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4" t="n">
        <v>46259</v>
      </c>
      <c r="B107" s="16" t="s">
        <v>424</v>
      </c>
      <c r="C107" s="16" t="s">
        <v>65</v>
      </c>
      <c r="D107" s="16" t="s">
        <v>66</v>
      </c>
      <c r="E107" s="17" t="n">
        <v>3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24</v>
      </c>
      <c r="J107" s="17" t="n">
        <v>5.27</v>
      </c>
      <c r="K107" s="6" t="s">
        <f>=Портфель!G14*Портфель!$R$13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4" t="n">
        <v>46259</v>
      </c>
      <c r="B108" s="16" t="s">
        <v>424</v>
      </c>
      <c r="C108" s="16" t="s">
        <v>65</v>
      </c>
      <c r="D108" s="16" t="s">
        <v>66</v>
      </c>
      <c r="E108" s="17" t="n">
        <v>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24</v>
      </c>
      <c r="J108" s="17" t="n">
        <v>5.27</v>
      </c>
      <c r="K108" s="6" t="s">
        <f>=Портфель!G14*Портфель!$R$13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4" t="n">
        <v>46279</v>
      </c>
      <c r="B109" s="16" t="s">
        <v>424</v>
      </c>
      <c r="C109" s="16" t="s">
        <v>65</v>
      </c>
      <c r="D109" s="16" t="s">
        <v>66</v>
      </c>
      <c r="E109" s="17" t="n">
        <v>3893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4</v>
      </c>
      <c r="J109" s="17" t="n">
        <v>5.78</v>
      </c>
      <c r="K109" s="6" t="s">
        <f>=Портфель!G14*Портфель!$R$13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4" t="n">
        <v>46230</v>
      </c>
      <c r="B110" s="16" t="s">
        <v>471</v>
      </c>
      <c r="C110" s="16" t="s">
        <v>69</v>
      </c>
      <c r="D110" s="16" t="s">
        <v>70</v>
      </c>
      <c r="E110" s="17" t="n">
        <v>795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53</v>
      </c>
      <c r="J110" s="17" t="n">
        <v>1.2450943396226</v>
      </c>
      <c r="K110" s="6" t="s">
        <f>=Портфель!G15*Портфель!$R$13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4" t="n">
        <v>46230</v>
      </c>
      <c r="B111" s="16" t="s">
        <v>471</v>
      </c>
      <c r="C111" s="16" t="s">
        <v>69</v>
      </c>
      <c r="D111" s="16" t="s">
        <v>70</v>
      </c>
      <c r="E111" s="17" t="n">
        <v>8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53</v>
      </c>
      <c r="J111" s="17" t="n">
        <v>1.245</v>
      </c>
      <c r="K111" s="6" t="s">
        <f>=Портфель!G15*Портфель!$R$13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4" t="n">
        <v>46232</v>
      </c>
      <c r="B112" s="16" t="s">
        <v>471</v>
      </c>
      <c r="C112" s="16" t="s">
        <v>69</v>
      </c>
      <c r="D112" s="16" t="s">
        <v>70</v>
      </c>
      <c r="E112" s="17" t="n">
        <v>159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51</v>
      </c>
      <c r="J112" s="17" t="n">
        <v>1.2455974842767</v>
      </c>
      <c r="K112" s="6" t="s">
        <f>=Портфель!G15*Портфель!$R$13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4" t="n">
        <v>46232</v>
      </c>
      <c r="B113" s="16" t="s">
        <v>471</v>
      </c>
      <c r="C113" s="16" t="s">
        <v>69</v>
      </c>
      <c r="D113" s="16" t="s">
        <v>70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51</v>
      </c>
      <c r="J113" s="17" t="n">
        <v>1.25</v>
      </c>
      <c r="K113" s="6" t="s">
        <f>=Портфель!G15*Портфель!$R$13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4" t="n">
        <v>46244</v>
      </c>
      <c r="B114" s="16" t="s">
        <v>471</v>
      </c>
      <c r="C114" s="16" t="s">
        <v>69</v>
      </c>
      <c r="D114" s="16" t="s">
        <v>70</v>
      </c>
      <c r="E114" s="17" t="n">
        <v>317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39</v>
      </c>
      <c r="J114" s="17" t="n">
        <v>1.2507886435331</v>
      </c>
      <c r="K114" s="6" t="s">
        <f>=Портфель!G15*Портфель!$R$13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4" t="n">
        <v>46244</v>
      </c>
      <c r="B115" s="16" t="s">
        <v>471</v>
      </c>
      <c r="C115" s="16" t="s">
        <v>69</v>
      </c>
      <c r="D115" s="16" t="s">
        <v>70</v>
      </c>
      <c r="E115" s="17" t="n">
        <v>3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39</v>
      </c>
      <c r="J115" s="17" t="n">
        <v>1.25</v>
      </c>
      <c r="K115" s="6" t="s">
        <f>=Портфель!G15*Портфель!$R$13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4" t="n">
        <v>46251</v>
      </c>
      <c r="B116" s="16" t="s">
        <v>471</v>
      </c>
      <c r="C116" s="16" t="s">
        <v>69</v>
      </c>
      <c r="D116" s="16" t="s">
        <v>70</v>
      </c>
      <c r="E116" s="17" t="n">
        <v>79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32</v>
      </c>
      <c r="J116" s="17" t="n">
        <v>1.2536708860759</v>
      </c>
      <c r="K116" s="6" t="s">
        <f>=Портфель!G15*Портфель!$R$13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4" t="n">
        <v>46251</v>
      </c>
      <c r="B117" s="16" t="s">
        <v>471</v>
      </c>
      <c r="C117" s="16" t="s">
        <v>69</v>
      </c>
      <c r="D117" s="16" t="s">
        <v>70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32</v>
      </c>
      <c r="J117" s="17" t="n">
        <v>1.25</v>
      </c>
      <c r="K117" s="6" t="s">
        <f>=Портфель!G15*Портфель!$R$13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4" t="n">
        <v>46260</v>
      </c>
      <c r="B118" s="16" t="s">
        <v>471</v>
      </c>
      <c r="C118" s="16" t="s">
        <v>69</v>
      </c>
      <c r="D118" s="16" t="s">
        <v>70</v>
      </c>
      <c r="E118" s="17" t="n">
        <v>315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23</v>
      </c>
      <c r="J118" s="17" t="n">
        <v>1.2567936507937</v>
      </c>
      <c r="K118" s="6" t="s">
        <f>=Портфель!G15*Портфель!$R$13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4" t="n">
        <v>46260</v>
      </c>
      <c r="B119" s="16" t="s">
        <v>471</v>
      </c>
      <c r="C119" s="16" t="s">
        <v>69</v>
      </c>
      <c r="D119" s="16" t="s">
        <v>70</v>
      </c>
      <c r="E119" s="17" t="n">
        <v>3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23</v>
      </c>
      <c r="J119" s="17" t="n">
        <v>1.2566666666667</v>
      </c>
      <c r="K119" s="6" t="s">
        <f>=Портфель!G15*Портфель!$R$13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4" t="n">
        <v>46268</v>
      </c>
      <c r="B120" s="16" t="s">
        <v>471</v>
      </c>
      <c r="C120" s="16" t="s">
        <v>69</v>
      </c>
      <c r="D120" s="16" t="s">
        <v>70</v>
      </c>
      <c r="E120" s="17" t="n">
        <v>157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15</v>
      </c>
      <c r="J120" s="17" t="n">
        <v>1.2605732484076</v>
      </c>
      <c r="K120" s="6" t="s">
        <f>=Портфель!G15*Портфель!$R$13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4" t="n">
        <v>46269</v>
      </c>
      <c r="B121" s="16" t="s">
        <v>471</v>
      </c>
      <c r="C121" s="16" t="s">
        <v>69</v>
      </c>
      <c r="D121" s="16" t="s">
        <v>70</v>
      </c>
      <c r="E121" s="17" t="n">
        <v>2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14</v>
      </c>
      <c r="J121" s="17" t="n">
        <v>1.26</v>
      </c>
      <c r="K121" s="6" t="s">
        <f>=Портфель!G15*Портфель!$R$13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4" t="n">
        <v>46273</v>
      </c>
      <c r="B122" s="16" t="s">
        <v>471</v>
      </c>
      <c r="C122" s="16" t="s">
        <v>69</v>
      </c>
      <c r="D122" s="16" t="s">
        <v>70</v>
      </c>
      <c r="E122" s="17" t="n">
        <v>235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10</v>
      </c>
      <c r="J122" s="17" t="n">
        <v>1.2625957446809</v>
      </c>
      <c r="K122" s="6" t="s">
        <f>=Портфель!G15*Портфель!$R$13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4" t="n">
        <v>46273</v>
      </c>
      <c r="B123" s="16" t="s">
        <v>471</v>
      </c>
      <c r="C123" s="16" t="s">
        <v>69</v>
      </c>
      <c r="D123" s="16" t="s">
        <v>70</v>
      </c>
      <c r="E123" s="17" t="n">
        <v>2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10</v>
      </c>
      <c r="J123" s="17" t="n">
        <v>1.265</v>
      </c>
      <c r="K123" s="6" t="s">
        <f>=Портфель!G15*Портфель!$R$13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4" t="n">
        <v>46279</v>
      </c>
      <c r="B124" s="16" t="s">
        <v>471</v>
      </c>
      <c r="C124" s="16" t="s">
        <v>69</v>
      </c>
      <c r="D124" s="16" t="s">
        <v>70</v>
      </c>
      <c r="E124" s="17" t="n">
        <v>157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4</v>
      </c>
      <c r="J124" s="17" t="n">
        <v>1.2652866242038</v>
      </c>
      <c r="K124" s="6" t="s">
        <f>=Портфель!G15*Портфель!$R$13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4" t="n">
        <v>46279</v>
      </c>
      <c r="B125" s="16" t="s">
        <v>471</v>
      </c>
      <c r="C125" s="16" t="s">
        <v>69</v>
      </c>
      <c r="D125" s="16" t="s">
        <v>70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4</v>
      </c>
      <c r="J125" s="17" t="n">
        <v>1.27</v>
      </c>
      <c r="K125" s="6" t="s">
        <f>=Портфель!G15*Портфель!$R$13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4" t="n">
        <v>46280</v>
      </c>
      <c r="B126" s="16" t="s">
        <v>508</v>
      </c>
      <c r="C126" s="16" t="s">
        <v>73</v>
      </c>
      <c r="D126" s="16" t="s">
        <v>74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3</v>
      </c>
      <c r="J126" s="17" t="n">
        <v>257.29</v>
      </c>
      <c r="K126" s="6" t="s">
        <f>=Портфель!G16*Портфель!$R$13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4" t="n">
        <v>46280</v>
      </c>
      <c r="B127" s="16" t="s">
        <v>508</v>
      </c>
      <c r="C127" s="16" t="s">
        <v>77</v>
      </c>
      <c r="D127" s="16" t="s">
        <v>78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3</v>
      </c>
      <c r="J127" s="17" t="n">
        <v>142.08</v>
      </c>
      <c r="K127" s="6" t="s">
        <f>=Портфель!G17*Портфель!$R$13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4" t="n">
        <v>46104</v>
      </c>
      <c r="B128" s="16" t="s">
        <v>508</v>
      </c>
      <c r="C128" s="16" t="s">
        <v>81</v>
      </c>
      <c r="D128" s="16" t="s">
        <v>83</v>
      </c>
      <c r="E128" s="17" t="n">
        <v>41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179</v>
      </c>
      <c r="J128" s="17" t="n">
        <v>1000</v>
      </c>
      <c r="K128" s="6" t="s">
        <f>=Портфель!G19*Портфель!H19/100*Портфель!$R$13+Портфель!I19*Портфель!$R$13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4" t="n">
        <v>46227</v>
      </c>
      <c r="B129" s="16" t="s">
        <v>508</v>
      </c>
      <c r="C129" s="16" t="s">
        <v>81</v>
      </c>
      <c r="D129" s="16" t="s">
        <v>83</v>
      </c>
      <c r="E129" s="17" t="n">
        <v>1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56</v>
      </c>
      <c r="J129" s="17" t="n">
        <v>988.45</v>
      </c>
      <c r="K129" s="6" t="s">
        <f>=Портфель!G19*Портфель!H19/100*Портфель!$R$13+Портфель!I19*Портфель!$R$13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4" t="n">
        <v>46253</v>
      </c>
      <c r="B130" s="16" t="s">
        <v>508</v>
      </c>
      <c r="C130" s="16" t="s">
        <v>81</v>
      </c>
      <c r="D130" s="16" t="s">
        <v>83</v>
      </c>
      <c r="E130" s="17" t="n">
        <v>12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30</v>
      </c>
      <c r="J130" s="17" t="n">
        <v>993.08666666667</v>
      </c>
      <c r="K130" s="6" t="s">
        <f>=Портфель!G19*Портфель!H19/100*Портфель!$R$13+Портфель!I19*Портфель!$R$13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4" t="n">
        <v>46254</v>
      </c>
      <c r="B131" s="16" t="s">
        <v>508</v>
      </c>
      <c r="C131" s="16" t="s">
        <v>81</v>
      </c>
      <c r="D131" s="16" t="s">
        <v>83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29</v>
      </c>
      <c r="J131" s="17" t="n">
        <v>989.93</v>
      </c>
      <c r="K131" s="6" t="s">
        <f>=Портфель!G19*Портфель!H19/100*Портфель!$R$13+Портфель!I19*Портфель!$R$13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4" t="n">
        <v>46134</v>
      </c>
      <c r="B132" s="16" t="s">
        <v>364</v>
      </c>
      <c r="C132" s="16" t="s">
        <v>86</v>
      </c>
      <c r="D132" s="16" t="s">
        <v>87</v>
      </c>
      <c r="E132" s="17" t="n">
        <v>2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149</v>
      </c>
      <c r="J132" s="17" t="n">
        <v>621.685</v>
      </c>
      <c r="K132" s="6" t="s">
        <f>=Портфель!G20*Портфель!H20/100*Портфель!$R$13+Портфель!I20*Портфель!$R$13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4" t="n">
        <v>46135</v>
      </c>
      <c r="B133" s="16" t="s">
        <v>364</v>
      </c>
      <c r="C133" s="16" t="s">
        <v>86</v>
      </c>
      <c r="D133" s="16" t="s">
        <v>87</v>
      </c>
      <c r="E133" s="17" t="n">
        <v>7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148</v>
      </c>
      <c r="J133" s="17" t="n">
        <v>622.72571428571</v>
      </c>
      <c r="K133" s="6" t="s">
        <f>=Портфель!G20*Портфель!H20/100*Портфель!$R$13+Портфель!I20*Портфель!$R$13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4" t="n">
        <v>46135</v>
      </c>
      <c r="B134" s="16" t="s">
        <v>364</v>
      </c>
      <c r="C134" s="16" t="s">
        <v>86</v>
      </c>
      <c r="D134" s="16" t="s">
        <v>87</v>
      </c>
      <c r="E134" s="17" t="n">
        <v>4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148</v>
      </c>
      <c r="J134" s="17" t="n">
        <v>620.505</v>
      </c>
      <c r="K134" s="6" t="s">
        <f>=Портфель!G20*Портфель!H20/100*Портфель!$R$13+Портфель!I20*Портфель!$R$13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4" t="n">
        <v>46140</v>
      </c>
      <c r="B135" s="16" t="s">
        <v>364</v>
      </c>
      <c r="C135" s="16" t="s">
        <v>86</v>
      </c>
      <c r="D135" s="16" t="s">
        <v>87</v>
      </c>
      <c r="E135" s="17" t="n">
        <v>3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143</v>
      </c>
      <c r="J135" s="17" t="n">
        <v>615.75</v>
      </c>
      <c r="K135" s="6" t="s">
        <f>=Портфель!G20*Портфель!H20/100*Портфель!$R$13+Портфель!I20*Портфель!$R$13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4" t="n">
        <v>46140</v>
      </c>
      <c r="B136" s="16" t="s">
        <v>364</v>
      </c>
      <c r="C136" s="16" t="s">
        <v>86</v>
      </c>
      <c r="D136" s="16" t="s">
        <v>87</v>
      </c>
      <c r="E136" s="17" t="n">
        <v>5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143</v>
      </c>
      <c r="J136" s="17" t="n">
        <v>615.752</v>
      </c>
      <c r="K136" s="6" t="s">
        <f>=Портфель!G20*Портфель!H20/100*Портфель!$R$13+Портфель!I20*Портфель!$R$13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4" t="n">
        <v>46140</v>
      </c>
      <c r="B137" s="16" t="s">
        <v>364</v>
      </c>
      <c r="C137" s="16" t="s">
        <v>86</v>
      </c>
      <c r="D137" s="16" t="s">
        <v>87</v>
      </c>
      <c r="E137" s="17" t="n">
        <v>7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143</v>
      </c>
      <c r="J137" s="17" t="n">
        <v>615.75142857143</v>
      </c>
      <c r="K137" s="6" t="s">
        <f>=Портфель!G20*Портфель!H20/100*Портфель!$R$13+Портфель!I20*Портфель!$R$13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4" t="n">
        <v>46140</v>
      </c>
      <c r="B138" s="16" t="s">
        <v>364</v>
      </c>
      <c r="C138" s="16" t="s">
        <v>86</v>
      </c>
      <c r="D138" s="16" t="s">
        <v>87</v>
      </c>
      <c r="E138" s="17" t="n">
        <v>5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143</v>
      </c>
      <c r="J138" s="17" t="n">
        <v>615.752</v>
      </c>
      <c r="K138" s="6" t="s">
        <f>=Портфель!G20*Портфель!H20/100*Портфель!$R$13+Портфель!I20*Портфель!$R$13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4" t="n">
        <v>46140</v>
      </c>
      <c r="B139" s="16" t="s">
        <v>364</v>
      </c>
      <c r="C139" s="16" t="s">
        <v>86</v>
      </c>
      <c r="D139" s="16" t="s">
        <v>87</v>
      </c>
      <c r="E139" s="17" t="n">
        <v>1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143</v>
      </c>
      <c r="J139" s="17" t="n">
        <v>616.03</v>
      </c>
      <c r="K139" s="6" t="s">
        <f>=Портфель!G20*Портфель!H20/100*Портфель!$R$13+Портфель!I20*Портфель!$R$13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4" t="n">
        <v>46176</v>
      </c>
      <c r="B140" s="16" t="s">
        <v>364</v>
      </c>
      <c r="C140" s="16" t="s">
        <v>86</v>
      </c>
      <c r="D140" s="16" t="s">
        <v>87</v>
      </c>
      <c r="E140" s="17" t="n">
        <v>1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107</v>
      </c>
      <c r="J140" s="17" t="n">
        <v>619.26</v>
      </c>
      <c r="K140" s="6" t="s">
        <f>=Портфель!G20*Портфель!H20/100*Портфель!$R$13+Портфель!I20*Портфель!$R$13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4" t="n">
        <v>46205</v>
      </c>
      <c r="B141" s="16" t="s">
        <v>364</v>
      </c>
      <c r="C141" s="16" t="s">
        <v>86</v>
      </c>
      <c r="D141" s="16" t="s">
        <v>87</v>
      </c>
      <c r="E141" s="17" t="n">
        <v>1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78</v>
      </c>
      <c r="J141" s="17" t="n">
        <v>583.13</v>
      </c>
      <c r="K141" s="6" t="s">
        <f>=Портфель!G20*Портфель!H20/100*Портфель!$R$13+Портфель!I20*Портфель!$R$13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4" t="n">
        <v>46140</v>
      </c>
      <c r="B142" s="16" t="s">
        <v>364</v>
      </c>
      <c r="C142" s="16" t="s">
        <v>90</v>
      </c>
      <c r="D142" s="16" t="s">
        <v>91</v>
      </c>
      <c r="E142" s="17" t="n">
        <v>16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143</v>
      </c>
      <c r="J142" s="17" t="n">
        <v>635.511875</v>
      </c>
      <c r="K142" s="6" t="s">
        <f>=Портфель!G21*Портфель!H21/100*Портфель!$R$13+Портфель!I21*Портфель!$R$13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4" t="n">
        <v>46140</v>
      </c>
      <c r="B143" s="16" t="s">
        <v>364</v>
      </c>
      <c r="C143" s="16" t="s">
        <v>90</v>
      </c>
      <c r="D143" s="16" t="s">
        <v>91</v>
      </c>
      <c r="E143" s="17" t="n">
        <v>1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143</v>
      </c>
      <c r="J143" s="17" t="n">
        <v>635.5</v>
      </c>
      <c r="K143" s="6" t="s">
        <f>=Портфель!G21*Портфель!H21/100*Портфель!$R$13+Портфель!I21*Портфель!$R$13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4" t="n">
        <v>46140</v>
      </c>
      <c r="B144" s="16" t="s">
        <v>364</v>
      </c>
      <c r="C144" s="16" t="s">
        <v>90</v>
      </c>
      <c r="D144" s="16" t="s">
        <v>91</v>
      </c>
      <c r="E144" s="17" t="n">
        <v>15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143</v>
      </c>
      <c r="J144" s="17" t="n">
        <v>635.512</v>
      </c>
      <c r="K144" s="6" t="s">
        <f>=Портфель!G21*Портфель!H21/100*Портфель!$R$13+Портфель!I21*Портфель!$R$13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4" t="n">
        <v>46232</v>
      </c>
      <c r="B145" s="16" t="s">
        <v>364</v>
      </c>
      <c r="C145" s="16" t="s">
        <v>90</v>
      </c>
      <c r="D145" s="16" t="s">
        <v>91</v>
      </c>
      <c r="E145" s="17" t="n">
        <v>1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51</v>
      </c>
      <c r="J145" s="17" t="n">
        <v>628.45</v>
      </c>
      <c r="K145" s="6" t="s">
        <f>=Портфель!G21*Портфель!H21/100*Портфель!$R$13+Портфель!I21*Портфель!$R$13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4" t="n">
        <v>46129</v>
      </c>
      <c r="B146" s="16" t="s">
        <v>364</v>
      </c>
      <c r="C146" s="16" t="s">
        <v>94</v>
      </c>
      <c r="D146" s="16" t="s">
        <v>95</v>
      </c>
      <c r="E146" s="17" t="n">
        <v>20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154</v>
      </c>
      <c r="J146" s="17" t="n">
        <v>1000.5975</v>
      </c>
      <c r="K146" s="6" t="s">
        <f>=Портфель!G22*Портфель!H22/100*Портфель!$R$13+Портфель!I22*Портфель!$R$13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4" t="n">
        <v>46129</v>
      </c>
      <c r="B147" s="16" t="s">
        <v>364</v>
      </c>
      <c r="C147" s="16" t="s">
        <v>98</v>
      </c>
      <c r="D147" s="16" t="s">
        <v>99</v>
      </c>
      <c r="E147" s="17" t="n">
        <v>7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154</v>
      </c>
      <c r="J147" s="17" t="n">
        <v>943.95428571429</v>
      </c>
      <c r="K147" s="6" t="s">
        <f>=Портфель!G23*Портфель!H23/100*Портфель!$R$13+Портфель!I23*Портфель!$R$13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4" t="n">
        <v>46130</v>
      </c>
      <c r="B148" s="16" t="s">
        <v>364</v>
      </c>
      <c r="C148" s="16" t="s">
        <v>98</v>
      </c>
      <c r="D148" s="16" t="s">
        <v>99</v>
      </c>
      <c r="E148" s="17" t="n">
        <v>9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153</v>
      </c>
      <c r="J148" s="17" t="n">
        <v>945.63333333333</v>
      </c>
      <c r="K148" s="6" t="s">
        <f>=Портфель!G23*Портфель!H23/100*Портфель!$R$13+Портфель!I23*Портфель!$R$13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4" t="n">
        <v>46130</v>
      </c>
      <c r="B149" s="16" t="s">
        <v>364</v>
      </c>
      <c r="C149" s="16" t="s">
        <v>98</v>
      </c>
      <c r="D149" s="16" t="s">
        <v>99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153</v>
      </c>
      <c r="J149" s="17" t="n">
        <v>945.63</v>
      </c>
      <c r="K149" s="6" t="s">
        <f>=Портфель!G23*Портфель!H23/100*Портфель!$R$13+Портфель!I23*Портфель!$R$13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4" t="n">
        <v>46265</v>
      </c>
      <c r="B150" s="16" t="s">
        <v>364</v>
      </c>
      <c r="C150" s="16" t="s">
        <v>98</v>
      </c>
      <c r="D150" s="16" t="s">
        <v>99</v>
      </c>
      <c r="E150" s="17" t="n">
        <v>1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18</v>
      </c>
      <c r="J150" s="17" t="n">
        <v>855.41</v>
      </c>
      <c r="K150" s="6" t="s">
        <f>=Портфель!G23*Портфель!H23/100*Портфель!$R$13+Портфель!I23*Портфель!$R$13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4" t="n">
        <v>46140</v>
      </c>
      <c r="B151" s="16" t="s">
        <v>364</v>
      </c>
      <c r="C151" s="16" t="s">
        <v>102</v>
      </c>
      <c r="D151" s="16" t="s">
        <v>103</v>
      </c>
      <c r="E151" s="17" t="n">
        <v>12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143</v>
      </c>
      <c r="J151" s="17" t="n">
        <v>898.78416666667</v>
      </c>
      <c r="K151" s="6" t="s">
        <f>=Портфель!G24*Портфель!H24/100*Портфель!$R$13+Портфель!I24*Портфель!$R$13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4" t="n">
        <v>46246</v>
      </c>
      <c r="B152" s="16" t="s">
        <v>364</v>
      </c>
      <c r="C152" s="16" t="s">
        <v>102</v>
      </c>
      <c r="D152" s="16" t="s">
        <v>103</v>
      </c>
      <c r="E152" s="17" t="n">
        <v>1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37</v>
      </c>
      <c r="J152" s="17" t="n">
        <v>898.5</v>
      </c>
      <c r="K152" s="6" t="s">
        <f>=Портфель!G24*Портфель!H24/100*Портфель!$R$13+Портфель!I24*Портфель!$R$13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4" t="n">
        <v>46129</v>
      </c>
      <c r="B153" s="16" t="s">
        <v>364</v>
      </c>
      <c r="C153" s="16" t="s">
        <v>106</v>
      </c>
      <c r="D153" s="16" t="s">
        <v>107</v>
      </c>
      <c r="E153" s="17" t="n">
        <v>8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154</v>
      </c>
      <c r="J153" s="17" t="n">
        <v>941.14375</v>
      </c>
      <c r="K153" s="6" t="s">
        <f>=Портфель!G25*Портфель!H25/100*Портфель!$R$13+Портфель!I25*Портфель!$R$13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4" t="n">
        <v>46169</v>
      </c>
      <c r="B154" s="16" t="s">
        <v>364</v>
      </c>
      <c r="C154" s="16" t="s">
        <v>106</v>
      </c>
      <c r="D154" s="16" t="s">
        <v>107</v>
      </c>
      <c r="E154" s="17" t="n">
        <v>1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114</v>
      </c>
      <c r="J154" s="17" t="n">
        <v>938.45</v>
      </c>
      <c r="K154" s="6" t="s">
        <f>=Портфель!G25*Портфель!H25/100*Портфель!$R$13+Портфель!I25*Портфель!$R$13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4" t="n">
        <v>46129</v>
      </c>
      <c r="B155" s="16" t="s">
        <v>364</v>
      </c>
      <c r="C155" s="16" t="s">
        <v>110</v>
      </c>
      <c r="D155" s="16" t="s">
        <v>111</v>
      </c>
      <c r="E155" s="17" t="n">
        <v>8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154</v>
      </c>
      <c r="J155" s="17" t="n">
        <v>921.8775</v>
      </c>
      <c r="K155" s="6" t="s">
        <f>=Портфель!G26*Портфель!H26/100*Портфель!$R$13+Портфель!I26*Портфель!$R$13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4" t="n">
        <v>46130</v>
      </c>
      <c r="B156" s="16" t="s">
        <v>364</v>
      </c>
      <c r="C156" s="16" t="s">
        <v>110</v>
      </c>
      <c r="D156" s="16" t="s">
        <v>111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153</v>
      </c>
      <c r="J156" s="17" t="n">
        <v>923.7</v>
      </c>
      <c r="K156" s="6" t="s">
        <f>=Портфель!G26*Портфель!H26/100*Портфель!$R$13+Портфель!I26*Портфель!$R$13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4"/>
      <c r="B157" s="16"/>
      <c r="C157" s="16"/>
      <c r="D157" s="16"/>
      <c r="E157" s="17"/>
      <c r="F157" s="7"/>
      <c r="G157" s="17"/>
      <c r="H157" s="16"/>
      <c r="I157" s="7"/>
      <c r="J157" s="17"/>
      <c r="K157" s="4" t="s">
        <v>116</v>
      </c>
      <c r="L157" s="8" t="s">
        <f>=SUBTOTAL(109,L2:L156)</f>
      </c>
      <c r="M157" s="8" t="s">
        <f>=SUBTOTAL(109,M2:M156)</f>
      </c>
      <c r="N157" s="8" t="s">
        <f>=MAX(0,M157*0.13)</f>
      </c>
    </row>
  </sheetData>
  <autoFilter ref="A1:O1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626</v>
      </c>
      <c r="D1" s="42" t="s">
        <v>627</v>
      </c>
      <c r="E1" s="42" t="s">
        <v>584</v>
      </c>
      <c r="F1" s="42" t="s">
        <v>628</v>
      </c>
      <c r="G1" s="42" t="s">
        <v>581</v>
      </c>
      <c r="H1" s="42" t="s">
        <v>629</v>
      </c>
      <c r="I1" s="42" t="s">
        <v>630</v>
      </c>
      <c r="J1" s="42" t="s">
        <v>631</v>
      </c>
      <c r="K1" s="42" t="s">
        <v>632</v>
      </c>
    </row>
    <row collapsed="false" customFormat="false" customHeight="false" hidden="false" ht="12.1" outlineLevel="0" r="2">
      <c r="A2" s="16" t="s">
        <v>244</v>
      </c>
      <c r="B2" s="16" t="s">
        <v>633</v>
      </c>
      <c r="C2" s="45" t="n">
        <v>45096</v>
      </c>
      <c r="D2" s="46" t="n">
        <v>45210</v>
      </c>
      <c r="E2" s="17" t="n">
        <v>170.886</v>
      </c>
      <c r="F2" s="17" t="n">
        <v>167.6455</v>
      </c>
      <c r="G2" s="17" t="n">
        <v>10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244</v>
      </c>
      <c r="B3" s="16" t="s">
        <v>633</v>
      </c>
      <c r="C3" s="45" t="n">
        <v>45127</v>
      </c>
      <c r="D3" s="46" t="n">
        <v>45210</v>
      </c>
      <c r="E3" s="17" t="n">
        <v>172.376</v>
      </c>
      <c r="F3" s="17" t="n">
        <v>167.6455</v>
      </c>
      <c r="G3" s="17" t="n">
        <v>10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244</v>
      </c>
      <c r="B4" s="16" t="s">
        <v>633</v>
      </c>
      <c r="C4" s="45" t="n">
        <v>45211</v>
      </c>
      <c r="D4" s="46" t="n">
        <v>45211</v>
      </c>
      <c r="E4" s="17" t="n">
        <v>169.0852</v>
      </c>
      <c r="F4" s="17" t="n">
        <v>168.9855</v>
      </c>
      <c r="G4" s="17" t="n">
        <v>110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244</v>
      </c>
      <c r="B5" s="16" t="s">
        <v>633</v>
      </c>
      <c r="C5" s="45" t="n">
        <v>45266</v>
      </c>
      <c r="D5" s="46" t="n">
        <v>45383</v>
      </c>
      <c r="E5" s="17" t="n">
        <v>160.568</v>
      </c>
      <c r="F5" s="17" t="n">
        <v>157.921</v>
      </c>
      <c r="G5" s="17" t="n">
        <v>20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244</v>
      </c>
      <c r="B6" s="16" t="s">
        <v>633</v>
      </c>
      <c r="C6" s="45" t="n">
        <v>45266</v>
      </c>
      <c r="D6" s="46" t="n">
        <v>45383</v>
      </c>
      <c r="E6" s="17" t="n">
        <v>158.857</v>
      </c>
      <c r="F6" s="17" t="n">
        <v>157.921</v>
      </c>
      <c r="G6" s="17" t="n">
        <v>20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244</v>
      </c>
      <c r="B7" s="16" t="s">
        <v>633</v>
      </c>
      <c r="C7" s="45" t="n">
        <v>45288</v>
      </c>
      <c r="D7" s="46" t="n">
        <v>45383</v>
      </c>
      <c r="E7" s="17" t="n">
        <v>159.4675</v>
      </c>
      <c r="F7" s="17" t="n">
        <v>157.921</v>
      </c>
      <c r="G7" s="17" t="n">
        <v>20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244</v>
      </c>
      <c r="B8" s="16" t="s">
        <v>633</v>
      </c>
      <c r="C8" s="45" t="n">
        <v>45372</v>
      </c>
      <c r="D8" s="46" t="n">
        <v>45383</v>
      </c>
      <c r="E8" s="17" t="n">
        <v>158.7468</v>
      </c>
      <c r="F8" s="17" t="n">
        <v>157.921</v>
      </c>
      <c r="G8" s="17" t="n">
        <v>50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244</v>
      </c>
      <c r="B9" s="16" t="s">
        <v>633</v>
      </c>
      <c r="C9" s="45" t="n">
        <v>45372</v>
      </c>
      <c r="D9" s="46" t="n">
        <v>45383</v>
      </c>
      <c r="E9" s="17" t="n">
        <v>158.7468</v>
      </c>
      <c r="F9" s="17" t="n">
        <v>157.921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244</v>
      </c>
      <c r="B10" s="16" t="s">
        <v>633</v>
      </c>
      <c r="C10" s="45" t="n">
        <v>45372</v>
      </c>
      <c r="D10" s="46" t="n">
        <v>45383</v>
      </c>
      <c r="E10" s="17" t="n">
        <v>158.309</v>
      </c>
      <c r="F10" s="17" t="n">
        <v>157.921</v>
      </c>
      <c r="G10" s="17" t="n">
        <v>10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244</v>
      </c>
      <c r="B11" s="16" t="s">
        <v>633</v>
      </c>
      <c r="C11" s="45" t="n">
        <v>46009</v>
      </c>
      <c r="D11" s="46" t="n">
        <v>46010</v>
      </c>
      <c r="E11" s="17" t="n">
        <v>129.0331</v>
      </c>
      <c r="F11" s="17" t="n">
        <v>129.706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244</v>
      </c>
      <c r="B12" s="16" t="s">
        <v>633</v>
      </c>
      <c r="C12" s="45" t="n">
        <v>46009</v>
      </c>
      <c r="D12" s="46" t="n">
        <v>46038</v>
      </c>
      <c r="E12" s="17" t="n">
        <v>129.0331</v>
      </c>
      <c r="F12" s="17" t="n">
        <v>122.552</v>
      </c>
      <c r="G12" s="17" t="n">
        <v>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244</v>
      </c>
      <c r="B13" s="16" t="s">
        <v>633</v>
      </c>
      <c r="C13" s="45" t="n">
        <v>46009</v>
      </c>
      <c r="D13" s="46" t="n">
        <v>46114</v>
      </c>
      <c r="E13" s="17" t="n">
        <v>129.0331</v>
      </c>
      <c r="F13" s="17" t="n">
        <v>133.853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244</v>
      </c>
      <c r="B14" s="16" t="s">
        <v>633</v>
      </c>
      <c r="C14" s="45" t="n">
        <v>46009</v>
      </c>
      <c r="D14" s="46" t="n">
        <v>46140</v>
      </c>
      <c r="E14" s="17" t="n">
        <v>129.0331</v>
      </c>
      <c r="F14" s="17" t="n">
        <v>120.6423</v>
      </c>
      <c r="G14" s="17" t="n">
        <v>60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244</v>
      </c>
      <c r="B15" s="16" t="s">
        <v>633</v>
      </c>
      <c r="C15" s="45" t="n">
        <v>46017</v>
      </c>
      <c r="D15" s="46" t="n">
        <v>46140</v>
      </c>
      <c r="E15" s="17" t="n">
        <v>126.241</v>
      </c>
      <c r="F15" s="17" t="n">
        <v>120.6423</v>
      </c>
      <c r="G15" s="17" t="n">
        <v>10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244</v>
      </c>
      <c r="B16" s="16" t="s">
        <v>633</v>
      </c>
      <c r="C16" s="45" t="n">
        <v>46057</v>
      </c>
      <c r="D16" s="46" t="n">
        <v>46140</v>
      </c>
      <c r="E16" s="17" t="n">
        <v>128.222</v>
      </c>
      <c r="F16" s="17" t="n">
        <v>120.6423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244</v>
      </c>
      <c r="B17" s="16" t="s">
        <v>633</v>
      </c>
      <c r="C17" s="45" t="n">
        <v>46129</v>
      </c>
      <c r="D17" s="46" t="n">
        <v>46140</v>
      </c>
      <c r="E17" s="17" t="n">
        <v>127.772</v>
      </c>
      <c r="F17" s="17" t="n">
        <v>120.6423</v>
      </c>
      <c r="G17" s="17" t="n">
        <v>10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17</v>
      </c>
      <c r="B18" s="16" t="s">
        <v>19</v>
      </c>
      <c r="C18" s="45" t="n">
        <v>45096</v>
      </c>
      <c r="D18" s="46" t="n">
        <v>45210</v>
      </c>
      <c r="E18" s="17" t="n">
        <v>242.374</v>
      </c>
      <c r="F18" s="17" t="n">
        <v>261.151</v>
      </c>
      <c r="G18" s="17" t="n">
        <v>10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17</v>
      </c>
      <c r="B19" s="16" t="s">
        <v>19</v>
      </c>
      <c r="C19" s="45" t="n">
        <v>45267</v>
      </c>
      <c r="D19" s="46" t="n">
        <v>45366</v>
      </c>
      <c r="E19" s="17" t="n">
        <v>270.616</v>
      </c>
      <c r="F19" s="17" t="n">
        <v>295.993</v>
      </c>
      <c r="G19" s="17" t="n">
        <v>10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17</v>
      </c>
      <c r="B20" s="16" t="s">
        <v>19</v>
      </c>
      <c r="C20" s="45" t="n">
        <v>45267</v>
      </c>
      <c r="D20" s="46" t="n">
        <v>45366</v>
      </c>
      <c r="E20" s="17" t="n">
        <v>264.552</v>
      </c>
      <c r="F20" s="17" t="n">
        <v>295.993</v>
      </c>
      <c r="G20" s="17" t="n">
        <v>10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17</v>
      </c>
      <c r="B21" s="16" t="s">
        <v>19</v>
      </c>
      <c r="C21" s="45" t="n">
        <v>45271</v>
      </c>
      <c r="D21" s="46" t="n">
        <v>45366</v>
      </c>
      <c r="E21" s="17" t="n">
        <v>256.0145</v>
      </c>
      <c r="F21" s="17" t="n">
        <v>295.993</v>
      </c>
      <c r="G21" s="17" t="n">
        <v>20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17</v>
      </c>
      <c r="B22" s="16" t="s">
        <v>19</v>
      </c>
      <c r="C22" s="45" t="n">
        <v>45351</v>
      </c>
      <c r="D22" s="46" t="n">
        <v>45366</v>
      </c>
      <c r="E22" s="17" t="n">
        <v>292.943</v>
      </c>
      <c r="F22" s="17" t="n">
        <v>295.993</v>
      </c>
      <c r="G22" s="17" t="n">
        <v>10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17</v>
      </c>
      <c r="B23" s="16" t="s">
        <v>19</v>
      </c>
      <c r="C23" s="45" t="n">
        <v>45352</v>
      </c>
      <c r="D23" s="46" t="n">
        <v>45366</v>
      </c>
      <c r="E23" s="17" t="n">
        <v>293.5847</v>
      </c>
      <c r="F23" s="17" t="n">
        <v>295.993</v>
      </c>
      <c r="G23" s="17" t="n">
        <v>30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17</v>
      </c>
      <c r="B24" s="16" t="s">
        <v>19</v>
      </c>
      <c r="C24" s="45" t="n">
        <v>45356</v>
      </c>
      <c r="D24" s="46" t="n">
        <v>45366</v>
      </c>
      <c r="E24" s="17" t="n">
        <v>298.439</v>
      </c>
      <c r="F24" s="17" t="n">
        <v>295.993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17</v>
      </c>
      <c r="B25" s="16" t="s">
        <v>19</v>
      </c>
      <c r="C25" s="45" t="n">
        <v>46009</v>
      </c>
      <c r="D25" s="46" t="n">
        <v>46010</v>
      </c>
      <c r="E25" s="17" t="n">
        <v>302.2415</v>
      </c>
      <c r="F25" s="17" t="n">
        <v>302.0571</v>
      </c>
      <c r="G25" s="17" t="n">
        <v>7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17</v>
      </c>
      <c r="B26" s="16" t="s">
        <v>19</v>
      </c>
      <c r="C26" s="45" t="n">
        <v>46009</v>
      </c>
      <c r="D26" s="46" t="n">
        <v>46086</v>
      </c>
      <c r="E26" s="17" t="n">
        <v>302.2415</v>
      </c>
      <c r="F26" s="17" t="n">
        <v>314.75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17</v>
      </c>
      <c r="B27" s="16" t="s">
        <v>19</v>
      </c>
      <c r="C27" s="45" t="n">
        <v>46009</v>
      </c>
      <c r="D27" s="46" t="n">
        <v>46114</v>
      </c>
      <c r="E27" s="17" t="n">
        <v>302.2415</v>
      </c>
      <c r="F27" s="17" t="n">
        <v>315.95</v>
      </c>
      <c r="G27" s="17" t="n">
        <v>1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17</v>
      </c>
      <c r="B28" s="16" t="s">
        <v>19</v>
      </c>
      <c r="C28" s="45" t="n">
        <v>46009</v>
      </c>
      <c r="D28" s="46" t="n">
        <v>46125</v>
      </c>
      <c r="E28" s="17" t="n">
        <v>302.2415</v>
      </c>
      <c r="F28" s="17" t="n">
        <v>316.86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17</v>
      </c>
      <c r="B29" s="16" t="s">
        <v>19</v>
      </c>
      <c r="C29" s="45" t="n">
        <v>46009</v>
      </c>
      <c r="D29" s="46" t="n">
        <v>46129</v>
      </c>
      <c r="E29" s="17" t="n">
        <v>302.2415</v>
      </c>
      <c r="F29" s="17" t="n">
        <v>323.62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17</v>
      </c>
      <c r="B30" s="16" t="s">
        <v>19</v>
      </c>
      <c r="C30" s="45" t="n">
        <v>46009</v>
      </c>
      <c r="D30" s="46" t="n">
        <v>46129</v>
      </c>
      <c r="E30" s="17" t="n">
        <v>302.2415</v>
      </c>
      <c r="F30" s="17" t="n">
        <v>323.62</v>
      </c>
      <c r="G30" s="17" t="n">
        <v>1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17</v>
      </c>
      <c r="B31" s="16" t="s">
        <v>19</v>
      </c>
      <c r="C31" s="45" t="n">
        <v>46009</v>
      </c>
      <c r="D31" s="46" t="n">
        <v>46129</v>
      </c>
      <c r="E31" s="17" t="n">
        <v>302.2415</v>
      </c>
      <c r="F31" s="17" t="n">
        <v>323.621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17</v>
      </c>
      <c r="B32" s="16" t="s">
        <v>19</v>
      </c>
      <c r="C32" s="45" t="n">
        <v>46009</v>
      </c>
      <c r="D32" s="46" t="n">
        <v>46129</v>
      </c>
      <c r="E32" s="17" t="n">
        <v>302.2415</v>
      </c>
      <c r="F32" s="17" t="n">
        <v>323.6314</v>
      </c>
      <c r="G32" s="17" t="n">
        <v>7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17</v>
      </c>
      <c r="B33" s="16" t="s">
        <v>19</v>
      </c>
      <c r="C33" s="45" t="n">
        <v>46009</v>
      </c>
      <c r="D33" s="46" t="n">
        <v>46129</v>
      </c>
      <c r="E33" s="17" t="n">
        <v>302.2415</v>
      </c>
      <c r="F33" s="17" t="n">
        <v>323.62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17</v>
      </c>
      <c r="B34" s="16" t="s">
        <v>19</v>
      </c>
      <c r="C34" s="45" t="n">
        <v>46009</v>
      </c>
      <c r="D34" s="46" t="n">
        <v>46129</v>
      </c>
      <c r="E34" s="17" t="n">
        <v>302.2415</v>
      </c>
      <c r="F34" s="17" t="n">
        <v>323.6211</v>
      </c>
      <c r="G34" s="17" t="n">
        <v>9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17</v>
      </c>
      <c r="B35" s="16" t="s">
        <v>19</v>
      </c>
      <c r="C35" s="45" t="n">
        <v>46009</v>
      </c>
      <c r="D35" s="46" t="n">
        <v>46129</v>
      </c>
      <c r="E35" s="17" t="n">
        <v>302.2415</v>
      </c>
      <c r="F35" s="17" t="n">
        <v>323.6208</v>
      </c>
      <c r="G35" s="17" t="n">
        <v>20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17</v>
      </c>
      <c r="B36" s="16" t="s">
        <v>19</v>
      </c>
      <c r="C36" s="45" t="n">
        <v>46017</v>
      </c>
      <c r="D36" s="46" t="n">
        <v>46129</v>
      </c>
      <c r="E36" s="17" t="n">
        <v>301.7433</v>
      </c>
      <c r="F36" s="17" t="n">
        <v>323.6208</v>
      </c>
      <c r="G36" s="17" t="n">
        <v>3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17</v>
      </c>
      <c r="B37" s="16" t="s">
        <v>19</v>
      </c>
      <c r="C37" s="45" t="n">
        <v>46057</v>
      </c>
      <c r="D37" s="46" t="n">
        <v>46129</v>
      </c>
      <c r="E37" s="17" t="n">
        <v>305.17</v>
      </c>
      <c r="F37" s="17" t="n">
        <v>323.6208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17</v>
      </c>
      <c r="B38" s="16" t="s">
        <v>19</v>
      </c>
      <c r="C38" s="45" t="n">
        <v>46129</v>
      </c>
      <c r="D38" s="46" t="n">
        <v>46129</v>
      </c>
      <c r="E38" s="17" t="n">
        <v>323.6</v>
      </c>
      <c r="F38" s="17" t="n">
        <v>323.62</v>
      </c>
      <c r="G38" s="17" t="n">
        <v>1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245</v>
      </c>
      <c r="B39" s="16" t="s">
        <v>634</v>
      </c>
      <c r="C39" s="45" t="n">
        <v>45096</v>
      </c>
      <c r="D39" s="46" t="n">
        <v>45167</v>
      </c>
      <c r="E39" s="17" t="n">
        <v>46.0518</v>
      </c>
      <c r="F39" s="17" t="n">
        <v>53.9715</v>
      </c>
      <c r="G39" s="17" t="n">
        <v>20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245</v>
      </c>
      <c r="B40" s="16" t="s">
        <v>634</v>
      </c>
      <c r="C40" s="45" t="n">
        <v>45096</v>
      </c>
      <c r="D40" s="46" t="n">
        <v>45167</v>
      </c>
      <c r="E40" s="17" t="n">
        <v>46.0518</v>
      </c>
      <c r="F40" s="17" t="n">
        <v>53.9715</v>
      </c>
      <c r="G40" s="17" t="n">
        <v>20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245</v>
      </c>
      <c r="B41" s="16" t="s">
        <v>634</v>
      </c>
      <c r="C41" s="45" t="n">
        <v>45371</v>
      </c>
      <c r="D41" s="46" t="n">
        <v>45376</v>
      </c>
      <c r="E41" s="17" t="n">
        <v>54.598</v>
      </c>
      <c r="F41" s="17" t="n">
        <v>55.56</v>
      </c>
      <c r="G41" s="17" t="n">
        <v>10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245</v>
      </c>
      <c r="B42" s="16" t="s">
        <v>634</v>
      </c>
      <c r="C42" s="45" t="n">
        <v>45460</v>
      </c>
      <c r="D42" s="46" t="n">
        <v>45527</v>
      </c>
      <c r="E42" s="17" t="n">
        <v>55.175</v>
      </c>
      <c r="F42" s="17" t="n">
        <v>43.0306</v>
      </c>
      <c r="G42" s="17" t="n">
        <v>10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245</v>
      </c>
      <c r="B43" s="16" t="s">
        <v>634</v>
      </c>
      <c r="C43" s="45" t="n">
        <v>45460</v>
      </c>
      <c r="D43" s="46" t="n">
        <v>45527</v>
      </c>
      <c r="E43" s="17" t="n">
        <v>55.175</v>
      </c>
      <c r="F43" s="17" t="n">
        <v>43.0306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245</v>
      </c>
      <c r="B44" s="16" t="s">
        <v>634</v>
      </c>
      <c r="C44" s="45" t="n">
        <v>45460</v>
      </c>
      <c r="D44" s="46" t="n">
        <v>45527</v>
      </c>
      <c r="E44" s="17" t="n">
        <v>55.174</v>
      </c>
      <c r="F44" s="17" t="n">
        <v>43.0306</v>
      </c>
      <c r="G44" s="17" t="n">
        <v>20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245</v>
      </c>
      <c r="B45" s="16" t="s">
        <v>634</v>
      </c>
      <c r="C45" s="45" t="n">
        <v>45460</v>
      </c>
      <c r="D45" s="46" t="n">
        <v>45527</v>
      </c>
      <c r="E45" s="17" t="n">
        <v>55.1576</v>
      </c>
      <c r="F45" s="17" t="n">
        <v>43.0306</v>
      </c>
      <c r="G45" s="17" t="n">
        <v>110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245</v>
      </c>
      <c r="B46" s="16" t="s">
        <v>634</v>
      </c>
      <c r="C46" s="45" t="n">
        <v>45460</v>
      </c>
      <c r="D46" s="46" t="n">
        <v>45527</v>
      </c>
      <c r="E46" s="17" t="n">
        <v>55.1576</v>
      </c>
      <c r="F46" s="17" t="n">
        <v>43.0305</v>
      </c>
      <c r="G46" s="17" t="n">
        <v>40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245</v>
      </c>
      <c r="B47" s="16" t="s">
        <v>634</v>
      </c>
      <c r="C47" s="45" t="n">
        <v>45460</v>
      </c>
      <c r="D47" s="46" t="n">
        <v>45527</v>
      </c>
      <c r="E47" s="17" t="n">
        <v>55.1576</v>
      </c>
      <c r="F47" s="17" t="n">
        <v>43.0205</v>
      </c>
      <c r="G47" s="17" t="n">
        <v>20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245</v>
      </c>
      <c r="B48" s="16" t="s">
        <v>634</v>
      </c>
      <c r="C48" s="45" t="n">
        <v>45476</v>
      </c>
      <c r="D48" s="46" t="n">
        <v>45527</v>
      </c>
      <c r="E48" s="17" t="n">
        <v>54.6487</v>
      </c>
      <c r="F48" s="17" t="n">
        <v>43.0205</v>
      </c>
      <c r="G48" s="17" t="n">
        <v>180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245</v>
      </c>
      <c r="B49" s="16" t="s">
        <v>634</v>
      </c>
      <c r="C49" s="45" t="n">
        <v>45539</v>
      </c>
      <c r="D49" s="46" t="n">
        <v>45565</v>
      </c>
      <c r="E49" s="17" t="n">
        <v>41.7321</v>
      </c>
      <c r="F49" s="17" t="n">
        <v>45.443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245</v>
      </c>
      <c r="B50" s="16" t="s">
        <v>634</v>
      </c>
      <c r="C50" s="45" t="n">
        <v>45539</v>
      </c>
      <c r="D50" s="46" t="n">
        <v>45565</v>
      </c>
      <c r="E50" s="17" t="n">
        <v>41.7321</v>
      </c>
      <c r="F50" s="17" t="n">
        <v>45.443</v>
      </c>
      <c r="G50" s="17" t="n">
        <v>10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245</v>
      </c>
      <c r="B51" s="16" t="s">
        <v>634</v>
      </c>
      <c r="C51" s="45" t="n">
        <v>45539</v>
      </c>
      <c r="D51" s="46" t="n">
        <v>45565</v>
      </c>
      <c r="E51" s="17" t="n">
        <v>41.7321</v>
      </c>
      <c r="F51" s="17" t="n">
        <v>45.4494</v>
      </c>
      <c r="G51" s="17" t="n">
        <v>100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245</v>
      </c>
      <c r="B52" s="16" t="s">
        <v>634</v>
      </c>
      <c r="C52" s="45" t="n">
        <v>45554</v>
      </c>
      <c r="D52" s="46" t="n">
        <v>45565</v>
      </c>
      <c r="E52" s="17" t="n">
        <v>44.7258</v>
      </c>
      <c r="F52" s="17" t="n">
        <v>45.4494</v>
      </c>
      <c r="G52" s="17" t="n">
        <v>210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55</v>
      </c>
      <c r="B53" s="16" t="s">
        <v>56</v>
      </c>
      <c r="C53" s="45" t="n">
        <v>45096</v>
      </c>
      <c r="D53" s="46" t="n">
        <v>45210</v>
      </c>
      <c r="E53" s="17" t="n">
        <v>4.1603</v>
      </c>
      <c r="F53" s="17" t="n">
        <v>4.3573</v>
      </c>
      <c r="G53" s="17" t="n">
        <v>100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55</v>
      </c>
      <c r="B54" s="16" t="s">
        <v>56</v>
      </c>
      <c r="C54" s="45" t="n">
        <v>45232</v>
      </c>
      <c r="D54" s="46" t="n">
        <v>45366</v>
      </c>
      <c r="E54" s="17" t="n">
        <v>4.2513</v>
      </c>
      <c r="F54" s="17" t="n">
        <v>4.0897</v>
      </c>
      <c r="G54" s="17" t="n">
        <v>100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55</v>
      </c>
      <c r="B55" s="16" t="s">
        <v>56</v>
      </c>
      <c r="C55" s="45" t="n">
        <v>45266</v>
      </c>
      <c r="D55" s="46" t="n">
        <v>45366</v>
      </c>
      <c r="E55" s="17" t="n">
        <v>3.9452</v>
      </c>
      <c r="F55" s="17" t="n">
        <v>4.0897</v>
      </c>
      <c r="G55" s="17" t="n">
        <v>200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55</v>
      </c>
      <c r="B56" s="16" t="s">
        <v>56</v>
      </c>
      <c r="C56" s="45" t="n">
        <v>45267</v>
      </c>
      <c r="D56" s="46" t="n">
        <v>45366</v>
      </c>
      <c r="E56" s="17" t="n">
        <v>3.8916</v>
      </c>
      <c r="F56" s="17" t="n">
        <v>4.0897</v>
      </c>
      <c r="G56" s="17" t="n">
        <v>100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55</v>
      </c>
      <c r="B57" s="16" t="s">
        <v>56</v>
      </c>
      <c r="C57" s="45" t="n">
        <v>45278</v>
      </c>
      <c r="D57" s="46" t="n">
        <v>45366</v>
      </c>
      <c r="E57" s="17" t="n">
        <v>3.9882</v>
      </c>
      <c r="F57" s="17" t="n">
        <v>4.0897</v>
      </c>
      <c r="G57" s="17" t="n">
        <v>200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55</v>
      </c>
      <c r="B58" s="16" t="s">
        <v>56</v>
      </c>
      <c r="C58" s="45" t="n">
        <v>45281</v>
      </c>
      <c r="D58" s="46" t="n">
        <v>45366</v>
      </c>
      <c r="E58" s="17" t="n">
        <v>3.9947</v>
      </c>
      <c r="F58" s="17" t="n">
        <v>4.0897</v>
      </c>
      <c r="G58" s="17" t="n">
        <v>700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55</v>
      </c>
      <c r="B59" s="16" t="s">
        <v>56</v>
      </c>
      <c r="C59" s="45" t="n">
        <v>45371</v>
      </c>
      <c r="D59" s="46" t="n">
        <v>45380</v>
      </c>
      <c r="E59" s="17" t="n">
        <v>4.0692</v>
      </c>
      <c r="F59" s="17" t="n">
        <v>4.06</v>
      </c>
      <c r="G59" s="17" t="n">
        <v>100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55</v>
      </c>
      <c r="B60" s="16" t="s">
        <v>56</v>
      </c>
      <c r="C60" s="45" t="n">
        <v>45371</v>
      </c>
      <c r="D60" s="46" t="n">
        <v>45380</v>
      </c>
      <c r="E60" s="17" t="n">
        <v>4.0627</v>
      </c>
      <c r="F60" s="17" t="n">
        <v>4.06</v>
      </c>
      <c r="G60" s="17" t="n">
        <v>100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246</v>
      </c>
      <c r="B61" s="16" t="s">
        <v>606</v>
      </c>
      <c r="C61" s="45" t="n">
        <v>45128</v>
      </c>
      <c r="D61" s="46" t="n">
        <v>45277</v>
      </c>
      <c r="E61" s="17" t="n">
        <v>101.44</v>
      </c>
      <c r="F61" s="17" t="n">
        <v>100</v>
      </c>
      <c r="G61" s="17" t="n">
        <v>2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247</v>
      </c>
      <c r="B62" s="16" t="s">
        <v>605</v>
      </c>
      <c r="C62" s="45" t="n">
        <v>45128</v>
      </c>
      <c r="D62" s="46" t="n">
        <v>45265</v>
      </c>
      <c r="E62" s="17" t="n">
        <v>51.19</v>
      </c>
      <c r="F62" s="17" t="n">
        <v>50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248</v>
      </c>
      <c r="B63" s="16" t="s">
        <v>635</v>
      </c>
      <c r="C63" s="45" t="n">
        <v>45139</v>
      </c>
      <c r="D63" s="46" t="n">
        <v>45167</v>
      </c>
      <c r="E63" s="17" t="n">
        <v>43.977</v>
      </c>
      <c r="F63" s="17" t="n">
        <v>41.4815</v>
      </c>
      <c r="G63" s="17" t="n">
        <v>20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248</v>
      </c>
      <c r="B64" s="16" t="s">
        <v>635</v>
      </c>
      <c r="C64" s="45" t="n">
        <v>45273</v>
      </c>
      <c r="D64" s="46" t="n">
        <v>45279</v>
      </c>
      <c r="E64" s="17" t="n">
        <v>35.153</v>
      </c>
      <c r="F64" s="17" t="n">
        <v>35.326</v>
      </c>
      <c r="G64" s="17" t="n">
        <v>10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248</v>
      </c>
      <c r="B65" s="16" t="s">
        <v>635</v>
      </c>
      <c r="C65" s="45" t="n">
        <v>45317</v>
      </c>
      <c r="D65" s="46" t="n">
        <v>45351</v>
      </c>
      <c r="E65" s="17" t="n">
        <v>34.9227</v>
      </c>
      <c r="F65" s="17" t="n">
        <v>35.022</v>
      </c>
      <c r="G65" s="17" t="n">
        <v>30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248</v>
      </c>
      <c r="B66" s="16" t="s">
        <v>635</v>
      </c>
      <c r="C66" s="45" t="n">
        <v>45371</v>
      </c>
      <c r="D66" s="46" t="n">
        <v>45380</v>
      </c>
      <c r="E66" s="17" t="n">
        <v>33.967</v>
      </c>
      <c r="F66" s="17" t="n">
        <v>33.9675</v>
      </c>
      <c r="G66" s="17" t="n">
        <v>20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248</v>
      </c>
      <c r="B67" s="16" t="s">
        <v>635</v>
      </c>
      <c r="C67" s="45" t="n">
        <v>45504</v>
      </c>
      <c r="D67" s="46" t="n">
        <v>45527</v>
      </c>
      <c r="E67" s="17" t="n">
        <v>34.827</v>
      </c>
      <c r="F67" s="17" t="n">
        <v>31.999</v>
      </c>
      <c r="G67" s="17" t="n">
        <v>10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248</v>
      </c>
      <c r="B68" s="16" t="s">
        <v>635</v>
      </c>
      <c r="C68" s="45" t="n">
        <v>45539</v>
      </c>
      <c r="D68" s="46" t="n">
        <v>45540</v>
      </c>
      <c r="E68" s="17" t="n">
        <v>30.85</v>
      </c>
      <c r="F68" s="17" t="n">
        <v>31.0402</v>
      </c>
      <c r="G68" s="17" t="n">
        <v>50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248</v>
      </c>
      <c r="B69" s="16" t="s">
        <v>635</v>
      </c>
      <c r="C69" s="45" t="n">
        <v>45539</v>
      </c>
      <c r="D69" s="46" t="n">
        <v>45540</v>
      </c>
      <c r="E69" s="17" t="n">
        <v>31.095</v>
      </c>
      <c r="F69" s="17" t="n">
        <v>31.0402</v>
      </c>
      <c r="G69" s="17" t="n">
        <v>10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248</v>
      </c>
      <c r="B70" s="16" t="s">
        <v>635</v>
      </c>
      <c r="C70" s="45" t="n">
        <v>45539</v>
      </c>
      <c r="D70" s="46" t="n">
        <v>45540</v>
      </c>
      <c r="E70" s="17" t="n">
        <v>31.22</v>
      </c>
      <c r="F70" s="17" t="n">
        <v>31.0402</v>
      </c>
      <c r="G70" s="17" t="n">
        <v>60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248</v>
      </c>
      <c r="B71" s="16" t="s">
        <v>635</v>
      </c>
      <c r="C71" s="45" t="n">
        <v>45539</v>
      </c>
      <c r="D71" s="46" t="n">
        <v>45540</v>
      </c>
      <c r="E71" s="17" t="n">
        <v>31.171</v>
      </c>
      <c r="F71" s="17" t="n">
        <v>31.0402</v>
      </c>
      <c r="G71" s="17" t="n">
        <v>10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248</v>
      </c>
      <c r="B72" s="16" t="s">
        <v>635</v>
      </c>
      <c r="C72" s="45" t="n">
        <v>46086</v>
      </c>
      <c r="D72" s="46" t="n">
        <v>46125</v>
      </c>
      <c r="E72" s="17" t="n">
        <v>42.2088</v>
      </c>
      <c r="F72" s="17" t="n">
        <v>42.9305</v>
      </c>
      <c r="G72" s="17" t="n">
        <v>20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248</v>
      </c>
      <c r="B73" s="16" t="s">
        <v>635</v>
      </c>
      <c r="C73" s="45" t="n">
        <v>46086</v>
      </c>
      <c r="D73" s="46" t="n">
        <v>46130</v>
      </c>
      <c r="E73" s="17" t="n">
        <v>42.2088</v>
      </c>
      <c r="F73" s="17" t="n">
        <v>42.447</v>
      </c>
      <c r="G73" s="17" t="n">
        <v>10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248</v>
      </c>
      <c r="B74" s="16" t="s">
        <v>635</v>
      </c>
      <c r="C74" s="45" t="n">
        <v>46086</v>
      </c>
      <c r="D74" s="46" t="n">
        <v>46130</v>
      </c>
      <c r="E74" s="17" t="n">
        <v>42.2088</v>
      </c>
      <c r="F74" s="17" t="n">
        <v>42.459</v>
      </c>
      <c r="G74" s="17" t="n">
        <v>10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248</v>
      </c>
      <c r="B75" s="16" t="s">
        <v>635</v>
      </c>
      <c r="C75" s="45" t="n">
        <v>46086</v>
      </c>
      <c r="D75" s="46" t="n">
        <v>46130</v>
      </c>
      <c r="E75" s="17" t="n">
        <v>42.2088</v>
      </c>
      <c r="F75" s="17" t="n">
        <v>42.4588</v>
      </c>
      <c r="G75" s="17" t="n">
        <v>80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248</v>
      </c>
      <c r="B76" s="16" t="s">
        <v>635</v>
      </c>
      <c r="C76" s="45" t="n">
        <v>46129</v>
      </c>
      <c r="D76" s="46" t="n">
        <v>46130</v>
      </c>
      <c r="E76" s="17" t="n">
        <v>43.008</v>
      </c>
      <c r="F76" s="17" t="n">
        <v>42.4588</v>
      </c>
      <c r="G76" s="17" t="n">
        <v>10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249</v>
      </c>
      <c r="B77" s="16" t="s">
        <v>636</v>
      </c>
      <c r="C77" s="45" t="n">
        <v>45152</v>
      </c>
      <c r="D77" s="46" t="n">
        <v>45210</v>
      </c>
      <c r="E77" s="17" t="n">
        <v>79.514</v>
      </c>
      <c r="F77" s="17" t="n">
        <v>78.587</v>
      </c>
      <c r="G77" s="17" t="n">
        <v>10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250</v>
      </c>
      <c r="B78" s="16" t="s">
        <v>637</v>
      </c>
      <c r="C78" s="45" t="n">
        <v>45160</v>
      </c>
      <c r="D78" s="46" t="n">
        <v>45167</v>
      </c>
      <c r="E78" s="17" t="n">
        <v>85.109</v>
      </c>
      <c r="F78" s="17" t="n">
        <v>82.784</v>
      </c>
      <c r="G78" s="17" t="n">
        <v>10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250</v>
      </c>
      <c r="B79" s="16" t="s">
        <v>637</v>
      </c>
      <c r="C79" s="45" t="n">
        <v>45210</v>
      </c>
      <c r="D79" s="46" t="n">
        <v>45210</v>
      </c>
      <c r="E79" s="17" t="n">
        <v>75.798</v>
      </c>
      <c r="F79" s="17" t="n">
        <v>75.9093</v>
      </c>
      <c r="G79" s="17" t="n">
        <v>10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250</v>
      </c>
      <c r="B80" s="16" t="s">
        <v>637</v>
      </c>
      <c r="C80" s="45" t="n">
        <v>45210</v>
      </c>
      <c r="D80" s="46" t="n">
        <v>45210</v>
      </c>
      <c r="E80" s="17" t="n">
        <v>76.3307</v>
      </c>
      <c r="F80" s="17" t="n">
        <v>75.9093</v>
      </c>
      <c r="G80" s="17" t="n">
        <v>30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250</v>
      </c>
      <c r="B81" s="16" t="s">
        <v>637</v>
      </c>
      <c r="C81" s="45" t="n">
        <v>45211</v>
      </c>
      <c r="D81" s="46" t="n">
        <v>45211</v>
      </c>
      <c r="E81" s="17" t="n">
        <v>75.2376</v>
      </c>
      <c r="F81" s="17" t="n">
        <v>76.3988</v>
      </c>
      <c r="G81" s="17" t="n">
        <v>250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250</v>
      </c>
      <c r="B82" s="16" t="s">
        <v>637</v>
      </c>
      <c r="C82" s="45" t="n">
        <v>45266</v>
      </c>
      <c r="D82" s="46" t="n">
        <v>45324</v>
      </c>
      <c r="E82" s="17" t="n">
        <v>65.663</v>
      </c>
      <c r="F82" s="17" t="n">
        <v>70.6335</v>
      </c>
      <c r="G82" s="17" t="n">
        <v>10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250</v>
      </c>
      <c r="B83" s="16" t="s">
        <v>637</v>
      </c>
      <c r="C83" s="45" t="n">
        <v>45266</v>
      </c>
      <c r="D83" s="46" t="n">
        <v>45324</v>
      </c>
      <c r="E83" s="17" t="n">
        <v>65.7026</v>
      </c>
      <c r="F83" s="17" t="n">
        <v>70.6335</v>
      </c>
      <c r="G83" s="17" t="n">
        <v>50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250</v>
      </c>
      <c r="B84" s="16" t="s">
        <v>637</v>
      </c>
      <c r="C84" s="45" t="n">
        <v>45370</v>
      </c>
      <c r="D84" s="46" t="n">
        <v>45373</v>
      </c>
      <c r="E84" s="17" t="n">
        <v>74.359</v>
      </c>
      <c r="F84" s="17" t="n">
        <v>76.5187</v>
      </c>
      <c r="G84" s="17" t="n">
        <v>30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250</v>
      </c>
      <c r="B85" s="16" t="s">
        <v>637</v>
      </c>
      <c r="C85" s="45" t="n">
        <v>45539</v>
      </c>
      <c r="D85" s="46" t="n">
        <v>45554</v>
      </c>
      <c r="E85" s="17" t="n">
        <v>49.152</v>
      </c>
      <c r="F85" s="17" t="n">
        <v>53.0276</v>
      </c>
      <c r="G85" s="17" t="n">
        <v>30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250</v>
      </c>
      <c r="B86" s="16" t="s">
        <v>637</v>
      </c>
      <c r="C86" s="45" t="n">
        <v>45539</v>
      </c>
      <c r="D86" s="46" t="n">
        <v>45554</v>
      </c>
      <c r="E86" s="17" t="n">
        <v>49.6595</v>
      </c>
      <c r="F86" s="17" t="n">
        <v>53.0276</v>
      </c>
      <c r="G86" s="17" t="n">
        <v>40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251</v>
      </c>
      <c r="B87" s="16" t="s">
        <v>638</v>
      </c>
      <c r="C87" s="45" t="n">
        <v>45166</v>
      </c>
      <c r="D87" s="46" t="n">
        <v>45167</v>
      </c>
      <c r="E87" s="17" t="n">
        <v>1.7109</v>
      </c>
      <c r="F87" s="17" t="n">
        <v>2.3426</v>
      </c>
      <c r="G87" s="17" t="n">
        <v>1000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251</v>
      </c>
      <c r="B88" s="16" t="s">
        <v>638</v>
      </c>
      <c r="C88" s="45" t="n">
        <v>45539</v>
      </c>
      <c r="D88" s="46" t="n">
        <v>45554</v>
      </c>
      <c r="E88" s="17" t="n">
        <v>0.649</v>
      </c>
      <c r="F88" s="17" t="n">
        <v>0.7194</v>
      </c>
      <c r="G88" s="17" t="n">
        <v>5000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251</v>
      </c>
      <c r="B89" s="16" t="s">
        <v>638</v>
      </c>
      <c r="C89" s="45" t="n">
        <v>45539</v>
      </c>
      <c r="D89" s="46" t="n">
        <v>45554</v>
      </c>
      <c r="E89" s="17" t="n">
        <v>0.6485</v>
      </c>
      <c r="F89" s="17" t="n">
        <v>0.7194</v>
      </c>
      <c r="G89" s="17" t="n">
        <v>2000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251</v>
      </c>
      <c r="B90" s="16" t="s">
        <v>638</v>
      </c>
      <c r="C90" s="45" t="n">
        <v>45540</v>
      </c>
      <c r="D90" s="46" t="n">
        <v>45554</v>
      </c>
      <c r="E90" s="17" t="n">
        <v>0.664</v>
      </c>
      <c r="F90" s="17" t="n">
        <v>0.7194</v>
      </c>
      <c r="G90" s="17" t="n">
        <v>15000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251</v>
      </c>
      <c r="B91" s="16" t="s">
        <v>638</v>
      </c>
      <c r="C91" s="45" t="n">
        <v>45540</v>
      </c>
      <c r="D91" s="46" t="n">
        <v>45554</v>
      </c>
      <c r="E91" s="17" t="n">
        <v>0.684</v>
      </c>
      <c r="F91" s="17" t="n">
        <v>0.7194</v>
      </c>
      <c r="G91" s="17" t="n">
        <v>17000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251</v>
      </c>
      <c r="B92" s="16" t="s">
        <v>638</v>
      </c>
      <c r="C92" s="45" t="n">
        <v>45541</v>
      </c>
      <c r="D92" s="46" t="n">
        <v>45554</v>
      </c>
      <c r="E92" s="17" t="n">
        <v>0.655</v>
      </c>
      <c r="F92" s="17" t="n">
        <v>0.7194</v>
      </c>
      <c r="G92" s="17" t="n">
        <v>11000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252</v>
      </c>
      <c r="B93" s="16" t="s">
        <v>599</v>
      </c>
      <c r="C93" s="45" t="n">
        <v>45167</v>
      </c>
      <c r="D93" s="46" t="n">
        <v>45210</v>
      </c>
      <c r="E93" s="17" t="n">
        <v>6746.89</v>
      </c>
      <c r="F93" s="17" t="n">
        <v>6922.54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252</v>
      </c>
      <c r="B94" s="16" t="s">
        <v>599</v>
      </c>
      <c r="C94" s="45" t="n">
        <v>45210</v>
      </c>
      <c r="D94" s="46" t="n">
        <v>45210</v>
      </c>
      <c r="E94" s="17" t="n">
        <v>6965.57</v>
      </c>
      <c r="F94" s="17" t="n">
        <v>6904.55</v>
      </c>
      <c r="G94" s="17" t="n">
        <v>1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252</v>
      </c>
      <c r="B95" s="16" t="s">
        <v>599</v>
      </c>
      <c r="C95" s="45" t="n">
        <v>45275</v>
      </c>
      <c r="D95" s="46" t="n">
        <v>45357</v>
      </c>
      <c r="E95" s="17" t="n">
        <v>6406.2</v>
      </c>
      <c r="F95" s="17" t="n">
        <v>7522.74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252</v>
      </c>
      <c r="B96" s="16" t="s">
        <v>599</v>
      </c>
      <c r="C96" s="45" t="n">
        <v>46009</v>
      </c>
      <c r="D96" s="46" t="n">
        <v>46057</v>
      </c>
      <c r="E96" s="17" t="n">
        <v>5756.1</v>
      </c>
      <c r="F96" s="17" t="n">
        <v>5206.83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252</v>
      </c>
      <c r="B97" s="16" t="s">
        <v>599</v>
      </c>
      <c r="C97" s="45" t="n">
        <v>46009</v>
      </c>
      <c r="D97" s="46" t="n">
        <v>46140</v>
      </c>
      <c r="E97" s="17" t="n">
        <v>5756.1</v>
      </c>
      <c r="F97" s="17" t="n">
        <v>5527.535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252</v>
      </c>
      <c r="B98" s="16" t="s">
        <v>599</v>
      </c>
      <c r="C98" s="45" t="n">
        <v>46017</v>
      </c>
      <c r="D98" s="46" t="n">
        <v>46140</v>
      </c>
      <c r="E98" s="17" t="n">
        <v>5732.08</v>
      </c>
      <c r="F98" s="17" t="n">
        <v>5527.535</v>
      </c>
      <c r="G98" s="17" t="n">
        <v>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253</v>
      </c>
      <c r="B99" s="16" t="s">
        <v>639</v>
      </c>
      <c r="C99" s="45" t="n">
        <v>45168</v>
      </c>
      <c r="D99" s="46" t="n">
        <v>45210</v>
      </c>
      <c r="E99" s="17" t="n">
        <v>555.744</v>
      </c>
      <c r="F99" s="17" t="n">
        <v>541.6167</v>
      </c>
      <c r="G99" s="17" t="n">
        <v>5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253</v>
      </c>
      <c r="B100" s="16" t="s">
        <v>639</v>
      </c>
      <c r="C100" s="45" t="n">
        <v>45168</v>
      </c>
      <c r="D100" s="46" t="n">
        <v>45210</v>
      </c>
      <c r="E100" s="17" t="n">
        <v>555.695</v>
      </c>
      <c r="F100" s="17" t="n">
        <v>541.6167</v>
      </c>
      <c r="G100" s="17" t="n">
        <v>2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253</v>
      </c>
      <c r="B101" s="16" t="s">
        <v>639</v>
      </c>
      <c r="C101" s="45" t="n">
        <v>45208</v>
      </c>
      <c r="D101" s="46" t="n">
        <v>45210</v>
      </c>
      <c r="E101" s="17" t="n">
        <v>541.465</v>
      </c>
      <c r="F101" s="17" t="n">
        <v>541.6167</v>
      </c>
      <c r="G101" s="17" t="n">
        <v>2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253</v>
      </c>
      <c r="B102" s="16" t="s">
        <v>639</v>
      </c>
      <c r="C102" s="45" t="n">
        <v>46009</v>
      </c>
      <c r="D102" s="46" t="n">
        <v>46010</v>
      </c>
      <c r="E102" s="17" t="n">
        <v>414.782</v>
      </c>
      <c r="F102" s="17" t="n">
        <v>413.918</v>
      </c>
      <c r="G102" s="17" t="n">
        <v>5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254</v>
      </c>
      <c r="B103" s="16" t="s">
        <v>600</v>
      </c>
      <c r="C103" s="45" t="n">
        <v>45211</v>
      </c>
      <c r="D103" s="46" t="n">
        <v>45211</v>
      </c>
      <c r="E103" s="17" t="n">
        <v>1696.5564</v>
      </c>
      <c r="F103" s="17" t="n">
        <v>1699.35</v>
      </c>
      <c r="G103" s="17" t="n">
        <v>11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254</v>
      </c>
      <c r="B104" s="16" t="s">
        <v>600</v>
      </c>
      <c r="C104" s="45" t="n">
        <v>45314</v>
      </c>
      <c r="D104" s="46" t="n">
        <v>45351</v>
      </c>
      <c r="E104" s="17" t="n">
        <v>1446.1575</v>
      </c>
      <c r="F104" s="17" t="n">
        <v>1343.9225</v>
      </c>
      <c r="G104" s="17" t="n">
        <v>4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254</v>
      </c>
      <c r="B105" s="16" t="s">
        <v>600</v>
      </c>
      <c r="C105" s="45" t="n">
        <v>45539</v>
      </c>
      <c r="D105" s="46" t="n">
        <v>45554</v>
      </c>
      <c r="E105" s="17" t="n">
        <v>968.175</v>
      </c>
      <c r="F105" s="17" t="n">
        <v>1001.9</v>
      </c>
      <c r="G105" s="17" t="n">
        <v>2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254</v>
      </c>
      <c r="B106" s="16" t="s">
        <v>600</v>
      </c>
      <c r="C106" s="45" t="n">
        <v>46009</v>
      </c>
      <c r="D106" s="46" t="n">
        <v>46135</v>
      </c>
      <c r="E106" s="17" t="n">
        <v>1209.17</v>
      </c>
      <c r="F106" s="17" t="n">
        <v>1216.79</v>
      </c>
      <c r="G106" s="17" t="n">
        <v>2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255</v>
      </c>
      <c r="B107" s="16" t="s">
        <v>607</v>
      </c>
      <c r="C107" s="45" t="n">
        <v>45215</v>
      </c>
      <c r="D107" s="46" t="n">
        <v>45371</v>
      </c>
      <c r="E107" s="17" t="n">
        <v>986.7411</v>
      </c>
      <c r="F107" s="17" t="n">
        <v>990.9274</v>
      </c>
      <c r="G107" s="17" t="n">
        <v>19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256</v>
      </c>
      <c r="B108" s="16" t="s">
        <v>590</v>
      </c>
      <c r="C108" s="45" t="n">
        <v>45266</v>
      </c>
      <c r="D108" s="46" t="n">
        <v>45324</v>
      </c>
      <c r="E108" s="17" t="n">
        <v>1258.0067</v>
      </c>
      <c r="F108" s="17" t="n">
        <v>1633.09</v>
      </c>
      <c r="G108" s="17" t="n">
        <v>3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256</v>
      </c>
      <c r="B109" s="16" t="s">
        <v>590</v>
      </c>
      <c r="C109" s="45" t="n">
        <v>45447</v>
      </c>
      <c r="D109" s="46" t="n">
        <v>45527</v>
      </c>
      <c r="E109" s="17" t="n">
        <v>1825.0593</v>
      </c>
      <c r="F109" s="17" t="n">
        <v>1249.3747</v>
      </c>
      <c r="G109" s="17" t="n">
        <v>15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257</v>
      </c>
      <c r="B110" s="16" t="s">
        <v>640</v>
      </c>
      <c r="C110" s="45" t="n">
        <v>45267</v>
      </c>
      <c r="D110" s="46" t="n">
        <v>45356</v>
      </c>
      <c r="E110" s="17" t="n">
        <v>15.6448</v>
      </c>
      <c r="F110" s="17" t="n">
        <v>18.5001</v>
      </c>
      <c r="G110" s="17" t="n">
        <v>100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258</v>
      </c>
      <c r="B111" s="16" t="s">
        <v>641</v>
      </c>
      <c r="C111" s="45" t="n">
        <v>45267</v>
      </c>
      <c r="D111" s="46" t="n">
        <v>45308</v>
      </c>
      <c r="E111" s="17" t="n">
        <v>5.3343</v>
      </c>
      <c r="F111" s="17" t="n">
        <v>6.6846</v>
      </c>
      <c r="G111" s="17" t="n">
        <v>100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258</v>
      </c>
      <c r="B112" s="16" t="s">
        <v>641</v>
      </c>
      <c r="C112" s="45" t="n">
        <v>45267</v>
      </c>
      <c r="D112" s="46" t="n">
        <v>45309</v>
      </c>
      <c r="E112" s="17" t="n">
        <v>5.3343</v>
      </c>
      <c r="F112" s="17" t="n">
        <v>6.7266</v>
      </c>
      <c r="G112" s="17" t="n">
        <v>100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258</v>
      </c>
      <c r="B113" s="16" t="s">
        <v>641</v>
      </c>
      <c r="C113" s="45" t="n">
        <v>45267</v>
      </c>
      <c r="D113" s="46" t="n">
        <v>45309</v>
      </c>
      <c r="E113" s="17" t="n">
        <v>4.954</v>
      </c>
      <c r="F113" s="17" t="n">
        <v>6.7266</v>
      </c>
      <c r="G113" s="17" t="n">
        <v>200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259</v>
      </c>
      <c r="B114" s="16" t="s">
        <v>602</v>
      </c>
      <c r="C114" s="45" t="n">
        <v>45267</v>
      </c>
      <c r="D114" s="46" t="n">
        <v>45317</v>
      </c>
      <c r="E114" s="17" t="n">
        <v>0.0222</v>
      </c>
      <c r="F114" s="17" t="n">
        <v>0.0245</v>
      </c>
      <c r="G114" s="17" t="n">
        <v>50000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259</v>
      </c>
      <c r="B115" s="16" t="s">
        <v>602</v>
      </c>
      <c r="C115" s="45" t="n">
        <v>45366</v>
      </c>
      <c r="D115" s="46" t="n">
        <v>45370</v>
      </c>
      <c r="E115" s="17" t="n">
        <v>0.0232</v>
      </c>
      <c r="F115" s="17" t="n">
        <v>0.0228</v>
      </c>
      <c r="G115" s="17" t="n">
        <v>300000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259</v>
      </c>
      <c r="B116" s="16" t="s">
        <v>602</v>
      </c>
      <c r="C116" s="45" t="n">
        <v>45476</v>
      </c>
      <c r="D116" s="46" t="n">
        <v>45527</v>
      </c>
      <c r="E116" s="17" t="n">
        <v>102.635</v>
      </c>
      <c r="F116" s="17" t="n">
        <v>94.33</v>
      </c>
      <c r="G116" s="17" t="n">
        <v>2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259</v>
      </c>
      <c r="B117" s="16" t="s">
        <v>602</v>
      </c>
      <c r="C117" s="45" t="n">
        <v>45849</v>
      </c>
      <c r="D117" s="46" t="n">
        <v>45849</v>
      </c>
      <c r="E117" s="17" t="n">
        <v>74.77</v>
      </c>
      <c r="F117" s="17" t="n">
        <v>72.83</v>
      </c>
      <c r="G117" s="17" t="n">
        <v>6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259</v>
      </c>
      <c r="B118" s="16" t="s">
        <v>602</v>
      </c>
      <c r="C118" s="45" t="n">
        <v>46129</v>
      </c>
      <c r="D118" s="46" t="n">
        <v>46140</v>
      </c>
      <c r="E118" s="17" t="n">
        <v>95.3361</v>
      </c>
      <c r="F118" s="17" t="n">
        <v>92.3434</v>
      </c>
      <c r="G118" s="17" t="n">
        <v>100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260</v>
      </c>
      <c r="B119" s="16" t="s">
        <v>642</v>
      </c>
      <c r="C119" s="45" t="n">
        <v>45267</v>
      </c>
      <c r="D119" s="46" t="n">
        <v>45362</v>
      </c>
      <c r="E119" s="17" t="n">
        <v>3.8901</v>
      </c>
      <c r="F119" s="17" t="n">
        <v>4.0538</v>
      </c>
      <c r="G119" s="17" t="n">
        <v>100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260</v>
      </c>
      <c r="B120" s="16" t="s">
        <v>642</v>
      </c>
      <c r="C120" s="45" t="n">
        <v>45288</v>
      </c>
      <c r="D120" s="46" t="n">
        <v>45362</v>
      </c>
      <c r="E120" s="17" t="n">
        <v>3.7679</v>
      </c>
      <c r="F120" s="17" t="n">
        <v>4.0538</v>
      </c>
      <c r="G120" s="17" t="n">
        <v>300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260</v>
      </c>
      <c r="B121" s="16" t="s">
        <v>642</v>
      </c>
      <c r="C121" s="45" t="n">
        <v>45288</v>
      </c>
      <c r="D121" s="46" t="n">
        <v>45362</v>
      </c>
      <c r="E121" s="17" t="n">
        <v>3.7679</v>
      </c>
      <c r="F121" s="17" t="n">
        <v>4.0538</v>
      </c>
      <c r="G121" s="17" t="n">
        <v>100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260</v>
      </c>
      <c r="B122" s="16" t="s">
        <v>642</v>
      </c>
      <c r="C122" s="45" t="n">
        <v>45288</v>
      </c>
      <c r="D122" s="46" t="n">
        <v>45362</v>
      </c>
      <c r="E122" s="17" t="n">
        <v>3.704</v>
      </c>
      <c r="F122" s="17" t="n">
        <v>4.0538</v>
      </c>
      <c r="G122" s="17" t="n">
        <v>300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260</v>
      </c>
      <c r="B123" s="16" t="s">
        <v>642</v>
      </c>
      <c r="C123" s="45" t="n">
        <v>45373</v>
      </c>
      <c r="D123" s="46" t="n">
        <v>45373</v>
      </c>
      <c r="E123" s="17" t="n">
        <v>3.7761</v>
      </c>
      <c r="F123" s="17" t="n">
        <v>3.8111</v>
      </c>
      <c r="G123" s="17" t="n">
        <v>200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260</v>
      </c>
      <c r="B124" s="16" t="s">
        <v>642</v>
      </c>
      <c r="C124" s="45" t="n">
        <v>45539</v>
      </c>
      <c r="D124" s="46" t="n">
        <v>45540</v>
      </c>
      <c r="E124" s="17" t="n">
        <v>1.2868</v>
      </c>
      <c r="F124" s="17" t="n">
        <v>1.5488</v>
      </c>
      <c r="G124" s="17" t="n">
        <v>1000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260</v>
      </c>
      <c r="B125" s="16" t="s">
        <v>642</v>
      </c>
      <c r="C125" s="45" t="n">
        <v>45539</v>
      </c>
      <c r="D125" s="46" t="n">
        <v>45540</v>
      </c>
      <c r="E125" s="17" t="n">
        <v>1.306</v>
      </c>
      <c r="F125" s="17" t="n">
        <v>1.5488</v>
      </c>
      <c r="G125" s="17" t="n">
        <v>1500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260</v>
      </c>
      <c r="B126" s="16" t="s">
        <v>642</v>
      </c>
      <c r="C126" s="45" t="n">
        <v>45540</v>
      </c>
      <c r="D126" s="46" t="n">
        <v>45540</v>
      </c>
      <c r="E126" s="17" t="n">
        <v>1.5368</v>
      </c>
      <c r="F126" s="17" t="n">
        <v>1.5488</v>
      </c>
      <c r="G126" s="17" t="n">
        <v>500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260</v>
      </c>
      <c r="B127" s="16" t="s">
        <v>642</v>
      </c>
      <c r="C127" s="45" t="n">
        <v>45540</v>
      </c>
      <c r="D127" s="46" t="n">
        <v>45540</v>
      </c>
      <c r="E127" s="17" t="n">
        <v>1.5368</v>
      </c>
      <c r="F127" s="17" t="n">
        <v>1.5488</v>
      </c>
      <c r="G127" s="17" t="n">
        <v>4500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260</v>
      </c>
      <c r="B128" s="16" t="s">
        <v>642</v>
      </c>
      <c r="C128" s="45" t="n">
        <v>45540</v>
      </c>
      <c r="D128" s="46" t="n">
        <v>45541</v>
      </c>
      <c r="E128" s="17" t="n">
        <v>1.5803</v>
      </c>
      <c r="F128" s="17" t="n">
        <v>1.5518</v>
      </c>
      <c r="G128" s="17" t="n">
        <v>100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260</v>
      </c>
      <c r="B129" s="16" t="s">
        <v>642</v>
      </c>
      <c r="C129" s="45" t="n">
        <v>45540</v>
      </c>
      <c r="D129" s="46" t="n">
        <v>45541</v>
      </c>
      <c r="E129" s="17" t="n">
        <v>1.597</v>
      </c>
      <c r="F129" s="17" t="n">
        <v>1.5518</v>
      </c>
      <c r="G129" s="17" t="n">
        <v>2000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260</v>
      </c>
      <c r="B130" s="16" t="s">
        <v>642</v>
      </c>
      <c r="C130" s="45" t="n">
        <v>45540</v>
      </c>
      <c r="D130" s="46" t="n">
        <v>45541</v>
      </c>
      <c r="E130" s="17" t="n">
        <v>1.5758</v>
      </c>
      <c r="F130" s="17" t="n">
        <v>1.5518</v>
      </c>
      <c r="G130" s="17" t="n">
        <v>1000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260</v>
      </c>
      <c r="B131" s="16" t="s">
        <v>642</v>
      </c>
      <c r="C131" s="45" t="n">
        <v>45540</v>
      </c>
      <c r="D131" s="46" t="n">
        <v>45541</v>
      </c>
      <c r="E131" s="17" t="n">
        <v>1.6453</v>
      </c>
      <c r="F131" s="17" t="n">
        <v>1.5518</v>
      </c>
      <c r="G131" s="17" t="n">
        <v>4000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260</v>
      </c>
      <c r="B132" s="16" t="s">
        <v>642</v>
      </c>
      <c r="C132" s="45" t="n">
        <v>45540</v>
      </c>
      <c r="D132" s="46" t="n">
        <v>45541</v>
      </c>
      <c r="E132" s="17" t="n">
        <v>1.6373</v>
      </c>
      <c r="F132" s="17" t="n">
        <v>1.5518</v>
      </c>
      <c r="G132" s="17" t="n">
        <v>300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260</v>
      </c>
      <c r="B133" s="16" t="s">
        <v>642</v>
      </c>
      <c r="C133" s="45" t="n">
        <v>45540</v>
      </c>
      <c r="D133" s="46" t="n">
        <v>45541</v>
      </c>
      <c r="E133" s="17" t="n">
        <v>1.6353</v>
      </c>
      <c r="F133" s="17" t="n">
        <v>1.5518</v>
      </c>
      <c r="G133" s="17" t="n">
        <v>100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260</v>
      </c>
      <c r="B134" s="16" t="s">
        <v>642</v>
      </c>
      <c r="C134" s="45" t="n">
        <v>45541</v>
      </c>
      <c r="D134" s="46" t="n">
        <v>45547</v>
      </c>
      <c r="E134" s="17" t="n">
        <v>1.5463</v>
      </c>
      <c r="F134" s="17" t="n">
        <v>1.3929</v>
      </c>
      <c r="G134" s="17" t="n">
        <v>100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260</v>
      </c>
      <c r="B135" s="16" t="s">
        <v>642</v>
      </c>
      <c r="C135" s="45" t="n">
        <v>45541</v>
      </c>
      <c r="D135" s="46" t="n">
        <v>45547</v>
      </c>
      <c r="E135" s="17" t="n">
        <v>1.6153</v>
      </c>
      <c r="F135" s="17" t="n">
        <v>1.3929</v>
      </c>
      <c r="G135" s="17" t="n">
        <v>2500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261</v>
      </c>
      <c r="B136" s="16" t="s">
        <v>643</v>
      </c>
      <c r="C136" s="45" t="n">
        <v>45267</v>
      </c>
      <c r="D136" s="46" t="n">
        <v>45314</v>
      </c>
      <c r="E136" s="17" t="n">
        <v>276.578</v>
      </c>
      <c r="F136" s="17" t="n">
        <v>308.0763</v>
      </c>
      <c r="G136" s="17" t="n">
        <v>5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261</v>
      </c>
      <c r="B137" s="16" t="s">
        <v>643</v>
      </c>
      <c r="C137" s="45" t="n">
        <v>45267</v>
      </c>
      <c r="D137" s="46" t="n">
        <v>45314</v>
      </c>
      <c r="E137" s="17" t="n">
        <v>276.04</v>
      </c>
      <c r="F137" s="17" t="n">
        <v>308.0763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261</v>
      </c>
      <c r="B138" s="16" t="s">
        <v>643</v>
      </c>
      <c r="C138" s="45" t="n">
        <v>45268</v>
      </c>
      <c r="D138" s="46" t="n">
        <v>45314</v>
      </c>
      <c r="E138" s="17" t="n">
        <v>274.9</v>
      </c>
      <c r="F138" s="17" t="n">
        <v>308.0763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262</v>
      </c>
      <c r="B139" s="16" t="s">
        <v>644</v>
      </c>
      <c r="C139" s="45" t="n">
        <v>45273</v>
      </c>
      <c r="D139" s="46" t="n">
        <v>45310</v>
      </c>
      <c r="E139" s="17" t="n">
        <v>35.448</v>
      </c>
      <c r="F139" s="17" t="n">
        <v>37.53</v>
      </c>
      <c r="G139" s="17" t="n">
        <v>20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262</v>
      </c>
      <c r="B140" s="16" t="s">
        <v>644</v>
      </c>
      <c r="C140" s="45" t="n">
        <v>45278</v>
      </c>
      <c r="D140" s="46" t="n">
        <v>45310</v>
      </c>
      <c r="E140" s="17" t="n">
        <v>37.2695</v>
      </c>
      <c r="F140" s="17" t="n">
        <v>37.53</v>
      </c>
      <c r="G140" s="17" t="n">
        <v>20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262</v>
      </c>
      <c r="B141" s="16" t="s">
        <v>644</v>
      </c>
      <c r="C141" s="45" t="n">
        <v>45285</v>
      </c>
      <c r="D141" s="46" t="n">
        <v>45310</v>
      </c>
      <c r="E141" s="17" t="n">
        <v>35.6585</v>
      </c>
      <c r="F141" s="17" t="n">
        <v>37.53</v>
      </c>
      <c r="G141" s="17" t="n">
        <v>40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263</v>
      </c>
      <c r="B142" s="16" t="s">
        <v>645</v>
      </c>
      <c r="C142" s="45" t="n">
        <v>45273</v>
      </c>
      <c r="D142" s="46" t="n">
        <v>45357</v>
      </c>
      <c r="E142" s="17" t="n">
        <v>1.3108</v>
      </c>
      <c r="F142" s="17" t="n">
        <v>1.3576</v>
      </c>
      <c r="G142" s="17" t="n">
        <v>1000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263</v>
      </c>
      <c r="B143" s="16" t="s">
        <v>645</v>
      </c>
      <c r="C143" s="45" t="n">
        <v>45315</v>
      </c>
      <c r="D143" s="46" t="n">
        <v>45357</v>
      </c>
      <c r="E143" s="17" t="n">
        <v>1.3341</v>
      </c>
      <c r="F143" s="17" t="n">
        <v>1.3576</v>
      </c>
      <c r="G143" s="17" t="n">
        <v>46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263</v>
      </c>
      <c r="B144" s="16" t="s">
        <v>645</v>
      </c>
      <c r="C144" s="45" t="n">
        <v>45327</v>
      </c>
      <c r="D144" s="46" t="n">
        <v>45357</v>
      </c>
      <c r="E144" s="17" t="n">
        <v>1.3403</v>
      </c>
      <c r="F144" s="17" t="n">
        <v>1.3576</v>
      </c>
      <c r="G144" s="17" t="n">
        <v>370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263</v>
      </c>
      <c r="B145" s="16" t="s">
        <v>645</v>
      </c>
      <c r="C145" s="45" t="n">
        <v>45385</v>
      </c>
      <c r="D145" s="46" t="n">
        <v>45387</v>
      </c>
      <c r="E145" s="17" t="n">
        <v>1.3736</v>
      </c>
      <c r="F145" s="17" t="n">
        <v>1.3758</v>
      </c>
      <c r="G145" s="17" t="n">
        <v>1350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263</v>
      </c>
      <c r="B146" s="16" t="s">
        <v>645</v>
      </c>
      <c r="C146" s="45" t="n">
        <v>45386</v>
      </c>
      <c r="D146" s="46" t="n">
        <v>45387</v>
      </c>
      <c r="E146" s="17" t="n">
        <v>1.3742</v>
      </c>
      <c r="F146" s="17" t="n">
        <v>1.3758</v>
      </c>
      <c r="G146" s="17" t="n">
        <v>72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263</v>
      </c>
      <c r="B147" s="16" t="s">
        <v>645</v>
      </c>
      <c r="C147" s="45" t="n">
        <v>45387</v>
      </c>
      <c r="D147" s="46" t="n">
        <v>45387</v>
      </c>
      <c r="E147" s="17" t="n">
        <v>1.3742</v>
      </c>
      <c r="F147" s="17" t="n">
        <v>1.3758</v>
      </c>
      <c r="G147" s="17" t="n">
        <v>2090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263</v>
      </c>
      <c r="B148" s="16" t="s">
        <v>645</v>
      </c>
      <c r="C148" s="45" t="n">
        <v>45387</v>
      </c>
      <c r="D148" s="46" t="n">
        <v>45407</v>
      </c>
      <c r="E148" s="17" t="n">
        <v>1.3759</v>
      </c>
      <c r="F148" s="17" t="n">
        <v>1.3856</v>
      </c>
      <c r="G148" s="17" t="n">
        <v>275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263</v>
      </c>
      <c r="B149" s="16" t="s">
        <v>645</v>
      </c>
      <c r="C149" s="45" t="n">
        <v>45392</v>
      </c>
      <c r="D149" s="46" t="n">
        <v>45407</v>
      </c>
      <c r="E149" s="17" t="n">
        <v>1.3779</v>
      </c>
      <c r="F149" s="17" t="n">
        <v>1.3856</v>
      </c>
      <c r="G149" s="17" t="n">
        <v>14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263</v>
      </c>
      <c r="B150" s="16" t="s">
        <v>645</v>
      </c>
      <c r="C150" s="45" t="n">
        <v>45407</v>
      </c>
      <c r="D150" s="46" t="n">
        <v>45407</v>
      </c>
      <c r="E150" s="17" t="n">
        <v>1.3857</v>
      </c>
      <c r="F150" s="17" t="n">
        <v>1.3856</v>
      </c>
      <c r="G150" s="17" t="n">
        <v>990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263</v>
      </c>
      <c r="B151" s="16" t="s">
        <v>645</v>
      </c>
      <c r="C151" s="45" t="n">
        <v>45415</v>
      </c>
      <c r="D151" s="46" t="n">
        <v>45422</v>
      </c>
      <c r="E151" s="17" t="n">
        <v>1.3918</v>
      </c>
      <c r="F151" s="17" t="n">
        <v>1.396</v>
      </c>
      <c r="G151" s="17" t="n">
        <v>1050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263</v>
      </c>
      <c r="B152" s="16" t="s">
        <v>645</v>
      </c>
      <c r="C152" s="45" t="n">
        <v>45422</v>
      </c>
      <c r="D152" s="46" t="n">
        <v>45447</v>
      </c>
      <c r="E152" s="17" t="n">
        <v>1.3961</v>
      </c>
      <c r="F152" s="17" t="n">
        <v>1.4097</v>
      </c>
      <c r="G152" s="17" t="n">
        <v>850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263</v>
      </c>
      <c r="B153" s="16" t="s">
        <v>645</v>
      </c>
      <c r="C153" s="45" t="n">
        <v>45444</v>
      </c>
      <c r="D153" s="46" t="n">
        <v>45447</v>
      </c>
      <c r="E153" s="17" t="n">
        <v>1.4085</v>
      </c>
      <c r="F153" s="17" t="n">
        <v>1.4097</v>
      </c>
      <c r="G153" s="17" t="n">
        <v>36000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263</v>
      </c>
      <c r="B154" s="16" t="s">
        <v>645</v>
      </c>
      <c r="C154" s="45" t="n">
        <v>45444</v>
      </c>
      <c r="D154" s="46" t="n">
        <v>45447</v>
      </c>
      <c r="E154" s="17" t="n">
        <v>1.4085</v>
      </c>
      <c r="F154" s="17" t="n">
        <v>1.4097</v>
      </c>
      <c r="G154" s="17" t="n">
        <v>850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263</v>
      </c>
      <c r="B155" s="16" t="s">
        <v>645</v>
      </c>
      <c r="C155" s="45" t="n">
        <v>45446</v>
      </c>
      <c r="D155" s="46" t="n">
        <v>45447</v>
      </c>
      <c r="E155" s="17" t="n">
        <v>1.4092</v>
      </c>
      <c r="F155" s="17" t="n">
        <v>1.4097</v>
      </c>
      <c r="G155" s="17" t="n">
        <v>23550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263</v>
      </c>
      <c r="B156" s="16" t="s">
        <v>645</v>
      </c>
      <c r="C156" s="45" t="n">
        <v>45447</v>
      </c>
      <c r="D156" s="46" t="n">
        <v>45476</v>
      </c>
      <c r="E156" s="17" t="n">
        <v>1.4098</v>
      </c>
      <c r="F156" s="17" t="n">
        <v>1.4273</v>
      </c>
      <c r="G156" s="17" t="n">
        <v>95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263</v>
      </c>
      <c r="B157" s="16" t="s">
        <v>645</v>
      </c>
      <c r="C157" s="45" t="n">
        <v>45460</v>
      </c>
      <c r="D157" s="46" t="n">
        <v>45476</v>
      </c>
      <c r="E157" s="17" t="n">
        <v>1.4178</v>
      </c>
      <c r="F157" s="17" t="n">
        <v>1.4273</v>
      </c>
      <c r="G157" s="17" t="n">
        <v>240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263</v>
      </c>
      <c r="B158" s="16" t="s">
        <v>645</v>
      </c>
      <c r="C158" s="45" t="n">
        <v>45460</v>
      </c>
      <c r="D158" s="46" t="n">
        <v>45476</v>
      </c>
      <c r="E158" s="17" t="n">
        <v>1.4177</v>
      </c>
      <c r="F158" s="17" t="n">
        <v>1.4273</v>
      </c>
      <c r="G158" s="17" t="n">
        <v>35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263</v>
      </c>
      <c r="B159" s="16" t="s">
        <v>645</v>
      </c>
      <c r="C159" s="45" t="n">
        <v>45467</v>
      </c>
      <c r="D159" s="46" t="n">
        <v>45476</v>
      </c>
      <c r="E159" s="17" t="n">
        <v>1.4225</v>
      </c>
      <c r="F159" s="17" t="n">
        <v>1.4273</v>
      </c>
      <c r="G159" s="17" t="n">
        <v>4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263</v>
      </c>
      <c r="B160" s="16" t="s">
        <v>645</v>
      </c>
      <c r="C160" s="45" t="n">
        <v>45476</v>
      </c>
      <c r="D160" s="46" t="n">
        <v>45527</v>
      </c>
      <c r="E160" s="17" t="n">
        <v>1.4274</v>
      </c>
      <c r="F160" s="17" t="n">
        <v>1.4615</v>
      </c>
      <c r="G160" s="17" t="n">
        <v>118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263</v>
      </c>
      <c r="B161" s="16" t="s">
        <v>645</v>
      </c>
      <c r="C161" s="45" t="n">
        <v>45485</v>
      </c>
      <c r="D161" s="46" t="n">
        <v>45527</v>
      </c>
      <c r="E161" s="17" t="n">
        <v>1.435</v>
      </c>
      <c r="F161" s="17" t="n">
        <v>1.4615</v>
      </c>
      <c r="G161" s="17" t="n">
        <v>4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263</v>
      </c>
      <c r="B162" s="16" t="s">
        <v>645</v>
      </c>
      <c r="C162" s="45" t="n">
        <v>45504</v>
      </c>
      <c r="D162" s="46" t="n">
        <v>45527</v>
      </c>
      <c r="E162" s="17" t="n">
        <v>1.4445</v>
      </c>
      <c r="F162" s="17" t="n">
        <v>1.4615</v>
      </c>
      <c r="G162" s="17" t="n">
        <v>55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263</v>
      </c>
      <c r="B163" s="16" t="s">
        <v>645</v>
      </c>
      <c r="C163" s="45" t="n">
        <v>45504</v>
      </c>
      <c r="D163" s="46" t="n">
        <v>45527</v>
      </c>
      <c r="E163" s="17" t="n">
        <v>1.445</v>
      </c>
      <c r="F163" s="17" t="n">
        <v>1.4615</v>
      </c>
      <c r="G163" s="17" t="n">
        <v>2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263</v>
      </c>
      <c r="B164" s="16" t="s">
        <v>645</v>
      </c>
      <c r="C164" s="45" t="n">
        <v>45527</v>
      </c>
      <c r="D164" s="46" t="n">
        <v>45539</v>
      </c>
      <c r="E164" s="17" t="n">
        <v>1.4616</v>
      </c>
      <c r="F164" s="17" t="n">
        <v>1.4682</v>
      </c>
      <c r="G164" s="17" t="n">
        <v>6562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263</v>
      </c>
      <c r="B165" s="16" t="s">
        <v>645</v>
      </c>
      <c r="C165" s="45" t="n">
        <v>45527</v>
      </c>
      <c r="D165" s="46" t="n">
        <v>45539</v>
      </c>
      <c r="E165" s="17" t="n">
        <v>1.4616</v>
      </c>
      <c r="F165" s="17" t="n">
        <v>1.468</v>
      </c>
      <c r="G165" s="17" t="n">
        <v>10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263</v>
      </c>
      <c r="B166" s="16" t="s">
        <v>645</v>
      </c>
      <c r="C166" s="45" t="n">
        <v>45527</v>
      </c>
      <c r="D166" s="46" t="n">
        <v>45539</v>
      </c>
      <c r="E166" s="17" t="n">
        <v>1.4616</v>
      </c>
      <c r="F166" s="17" t="n">
        <v>1.4683</v>
      </c>
      <c r="G166" s="17" t="n">
        <v>3000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263</v>
      </c>
      <c r="B167" s="16" t="s">
        <v>645</v>
      </c>
      <c r="C167" s="45" t="n">
        <v>45527</v>
      </c>
      <c r="D167" s="46" t="n">
        <v>45539</v>
      </c>
      <c r="E167" s="17" t="n">
        <v>1.4616</v>
      </c>
      <c r="F167" s="17" t="n">
        <v>1.4683</v>
      </c>
      <c r="G167" s="17" t="n">
        <v>6990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263</v>
      </c>
      <c r="B168" s="16" t="s">
        <v>645</v>
      </c>
      <c r="C168" s="45" t="n">
        <v>45527</v>
      </c>
      <c r="D168" s="46" t="n">
        <v>45539</v>
      </c>
      <c r="E168" s="17" t="n">
        <v>1.4616</v>
      </c>
      <c r="F168" s="17" t="n">
        <v>1.4681</v>
      </c>
      <c r="G168" s="17" t="n">
        <v>5000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263</v>
      </c>
      <c r="B169" s="16" t="s">
        <v>645</v>
      </c>
      <c r="C169" s="45" t="n">
        <v>45527</v>
      </c>
      <c r="D169" s="46" t="n">
        <v>45540</v>
      </c>
      <c r="E169" s="17" t="n">
        <v>1.4616</v>
      </c>
      <c r="F169" s="17" t="n">
        <v>1.4689</v>
      </c>
      <c r="G169" s="17" t="n">
        <v>20438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263</v>
      </c>
      <c r="B170" s="16" t="s">
        <v>645</v>
      </c>
      <c r="C170" s="45" t="n">
        <v>45527</v>
      </c>
      <c r="D170" s="46" t="n">
        <v>45540</v>
      </c>
      <c r="E170" s="17" t="n">
        <v>1.4616</v>
      </c>
      <c r="F170" s="17" t="n">
        <v>1.4689</v>
      </c>
      <c r="G170" s="17" t="n">
        <v>4200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263</v>
      </c>
      <c r="B171" s="16" t="s">
        <v>645</v>
      </c>
      <c r="C171" s="45" t="n">
        <v>45527</v>
      </c>
      <c r="D171" s="46" t="n">
        <v>45540</v>
      </c>
      <c r="E171" s="17" t="n">
        <v>1.4616</v>
      </c>
      <c r="F171" s="17" t="n">
        <v>1.4689</v>
      </c>
      <c r="G171" s="17" t="n">
        <v>300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263</v>
      </c>
      <c r="B172" s="16" t="s">
        <v>645</v>
      </c>
      <c r="C172" s="45" t="n">
        <v>45527</v>
      </c>
      <c r="D172" s="46" t="n">
        <v>45540</v>
      </c>
      <c r="E172" s="17" t="n">
        <v>1.4615</v>
      </c>
      <c r="F172" s="17" t="n">
        <v>1.4689</v>
      </c>
      <c r="G172" s="17" t="n">
        <v>59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263</v>
      </c>
      <c r="B173" s="16" t="s">
        <v>645</v>
      </c>
      <c r="C173" s="45" t="n">
        <v>45527</v>
      </c>
      <c r="D173" s="46" t="n">
        <v>45540</v>
      </c>
      <c r="E173" s="17" t="n">
        <v>1.46</v>
      </c>
      <c r="F173" s="17" t="n">
        <v>1.4689</v>
      </c>
      <c r="G173" s="17" t="n">
        <v>3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263</v>
      </c>
      <c r="B174" s="16" t="s">
        <v>645</v>
      </c>
      <c r="C174" s="45" t="n">
        <v>45539</v>
      </c>
      <c r="D174" s="46" t="n">
        <v>45540</v>
      </c>
      <c r="E174" s="17" t="n">
        <v>1.4682</v>
      </c>
      <c r="F174" s="17" t="n">
        <v>1.4689</v>
      </c>
      <c r="G174" s="17" t="n">
        <v>130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263</v>
      </c>
      <c r="B175" s="16" t="s">
        <v>645</v>
      </c>
      <c r="C175" s="45" t="n">
        <v>45540</v>
      </c>
      <c r="D175" s="46" t="n">
        <v>45551</v>
      </c>
      <c r="E175" s="17" t="n">
        <v>1.469</v>
      </c>
      <c r="F175" s="17" t="n">
        <v>1.4775</v>
      </c>
      <c r="G175" s="17" t="n">
        <v>125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263</v>
      </c>
      <c r="B176" s="16" t="s">
        <v>645</v>
      </c>
      <c r="C176" s="45" t="n">
        <v>45541</v>
      </c>
      <c r="D176" s="46" t="n">
        <v>45551</v>
      </c>
      <c r="E176" s="17" t="n">
        <v>1.4714</v>
      </c>
      <c r="F176" s="17" t="n">
        <v>1.4775</v>
      </c>
      <c r="G176" s="17" t="n">
        <v>169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263</v>
      </c>
      <c r="B177" s="16" t="s">
        <v>645</v>
      </c>
      <c r="C177" s="45" t="n">
        <v>45548</v>
      </c>
      <c r="D177" s="46" t="n">
        <v>45551</v>
      </c>
      <c r="E177" s="17" t="n">
        <v>1.4769</v>
      </c>
      <c r="F177" s="17" t="n">
        <v>1.4775</v>
      </c>
      <c r="G177" s="17" t="n">
        <v>4925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263</v>
      </c>
      <c r="B178" s="16" t="s">
        <v>645</v>
      </c>
      <c r="C178" s="45" t="n">
        <v>45548</v>
      </c>
      <c r="D178" s="46" t="n">
        <v>45551</v>
      </c>
      <c r="E178" s="17" t="n">
        <v>1.4769</v>
      </c>
      <c r="F178" s="17" t="n">
        <v>1.4775</v>
      </c>
      <c r="G178" s="17" t="n">
        <v>147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263</v>
      </c>
      <c r="B179" s="16" t="s">
        <v>645</v>
      </c>
      <c r="C179" s="45" t="n">
        <v>45548</v>
      </c>
      <c r="D179" s="46" t="n">
        <v>45551</v>
      </c>
      <c r="E179" s="17" t="n">
        <v>1.4769</v>
      </c>
      <c r="F179" s="17" t="n">
        <v>1.4775</v>
      </c>
      <c r="G179" s="17" t="n">
        <v>26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263</v>
      </c>
      <c r="B180" s="16" t="s">
        <v>645</v>
      </c>
      <c r="C180" s="45" t="n">
        <v>45559</v>
      </c>
      <c r="D180" s="46" t="n">
        <v>45772</v>
      </c>
      <c r="E180" s="17" t="n">
        <v>1.4834</v>
      </c>
      <c r="F180" s="17" t="n">
        <v>1.6693</v>
      </c>
      <c r="G180" s="17" t="n">
        <v>187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263</v>
      </c>
      <c r="B181" s="16" t="s">
        <v>645</v>
      </c>
      <c r="C181" s="45" t="n">
        <v>45559</v>
      </c>
      <c r="D181" s="46" t="n">
        <v>45772</v>
      </c>
      <c r="E181" s="17" t="n">
        <v>1.4833</v>
      </c>
      <c r="F181" s="17" t="n">
        <v>1.6693</v>
      </c>
      <c r="G181" s="17" t="n">
        <v>6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263</v>
      </c>
      <c r="B182" s="16" t="s">
        <v>645</v>
      </c>
      <c r="C182" s="45" t="n">
        <v>45565</v>
      </c>
      <c r="D182" s="46" t="n">
        <v>45772</v>
      </c>
      <c r="E182" s="17" t="n">
        <v>1.4878</v>
      </c>
      <c r="F182" s="17" t="n">
        <v>1.6693</v>
      </c>
      <c r="G182" s="17" t="n">
        <v>82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263</v>
      </c>
      <c r="B183" s="16" t="s">
        <v>645</v>
      </c>
      <c r="C183" s="45" t="n">
        <v>45582</v>
      </c>
      <c r="D183" s="46" t="n">
        <v>45772</v>
      </c>
      <c r="E183" s="17" t="n">
        <v>1.5</v>
      </c>
      <c r="F183" s="17" t="n">
        <v>1.6693</v>
      </c>
      <c r="G183" s="17" t="n">
        <v>2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263</v>
      </c>
      <c r="B184" s="16" t="s">
        <v>645</v>
      </c>
      <c r="C184" s="45" t="n">
        <v>45801</v>
      </c>
      <c r="D184" s="46" t="n">
        <v>45847</v>
      </c>
      <c r="E184" s="17" t="n">
        <v>1.6959</v>
      </c>
      <c r="F184" s="17" t="n">
        <v>1.7385</v>
      </c>
      <c r="G184" s="17" t="n">
        <v>34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263</v>
      </c>
      <c r="B185" s="16" t="s">
        <v>645</v>
      </c>
      <c r="C185" s="45" t="n">
        <v>45804</v>
      </c>
      <c r="D185" s="46" t="n">
        <v>45847</v>
      </c>
      <c r="E185" s="17" t="n">
        <v>1.6978</v>
      </c>
      <c r="F185" s="17" t="n">
        <v>1.7385</v>
      </c>
      <c r="G185" s="17" t="n">
        <v>41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263</v>
      </c>
      <c r="B186" s="16" t="s">
        <v>645</v>
      </c>
      <c r="C186" s="45" t="n">
        <v>45847</v>
      </c>
      <c r="D186" s="46" t="n">
        <v>45847</v>
      </c>
      <c r="E186" s="17" t="n">
        <v>1.7386</v>
      </c>
      <c r="F186" s="17" t="n">
        <v>1.7385</v>
      </c>
      <c r="G186" s="17" t="n">
        <v>1034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263</v>
      </c>
      <c r="B187" s="16" t="s">
        <v>645</v>
      </c>
      <c r="C187" s="45" t="n">
        <v>46009</v>
      </c>
      <c r="D187" s="46" t="n">
        <v>46010</v>
      </c>
      <c r="E187" s="17" t="n">
        <v>1.8747</v>
      </c>
      <c r="F187" s="17" t="n">
        <v>1.8769</v>
      </c>
      <c r="G187" s="17" t="n">
        <v>32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263</v>
      </c>
      <c r="B188" s="16" t="s">
        <v>645</v>
      </c>
      <c r="C188" s="45" t="n">
        <v>46009</v>
      </c>
      <c r="D188" s="46" t="n">
        <v>46038</v>
      </c>
      <c r="E188" s="17" t="n">
        <v>1.8747</v>
      </c>
      <c r="F188" s="17" t="n">
        <v>1.899</v>
      </c>
      <c r="G188" s="17" t="n">
        <v>10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263</v>
      </c>
      <c r="B189" s="16" t="s">
        <v>645</v>
      </c>
      <c r="C189" s="45" t="n">
        <v>46009</v>
      </c>
      <c r="D189" s="46" t="n">
        <v>46057</v>
      </c>
      <c r="E189" s="17" t="n">
        <v>1.8747</v>
      </c>
      <c r="F189" s="17" t="n">
        <v>1.91</v>
      </c>
      <c r="G189" s="17" t="n">
        <v>1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263</v>
      </c>
      <c r="B190" s="16" t="s">
        <v>645</v>
      </c>
      <c r="C190" s="45" t="n">
        <v>46009</v>
      </c>
      <c r="D190" s="46" t="n">
        <v>46114</v>
      </c>
      <c r="E190" s="17" t="n">
        <v>1.8747</v>
      </c>
      <c r="F190" s="17" t="n">
        <v>1.9582</v>
      </c>
      <c r="G190" s="17" t="n">
        <v>32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263</v>
      </c>
      <c r="B191" s="16" t="s">
        <v>645</v>
      </c>
      <c r="C191" s="45" t="n">
        <v>46017</v>
      </c>
      <c r="D191" s="46" t="n">
        <v>46114</v>
      </c>
      <c r="E191" s="17" t="n">
        <v>1.8825</v>
      </c>
      <c r="F191" s="17" t="n">
        <v>1.9582</v>
      </c>
      <c r="G191" s="17" t="n">
        <v>8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263</v>
      </c>
      <c r="B192" s="16" t="s">
        <v>645</v>
      </c>
      <c r="C192" s="45" t="n">
        <v>46044</v>
      </c>
      <c r="D192" s="46" t="n">
        <v>46114</v>
      </c>
      <c r="E192" s="17" t="n">
        <v>1.9028</v>
      </c>
      <c r="F192" s="17" t="n">
        <v>1.9582</v>
      </c>
      <c r="G192" s="17" t="n">
        <v>18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263</v>
      </c>
      <c r="B193" s="16" t="s">
        <v>645</v>
      </c>
      <c r="C193" s="45" t="n">
        <v>46086</v>
      </c>
      <c r="D193" s="46" t="n">
        <v>46114</v>
      </c>
      <c r="E193" s="17" t="n">
        <v>1.936</v>
      </c>
      <c r="F193" s="17" t="n">
        <v>1.9582</v>
      </c>
      <c r="G193" s="17" t="n">
        <v>10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263</v>
      </c>
      <c r="B194" s="16" t="s">
        <v>645</v>
      </c>
      <c r="C194" s="45" t="n">
        <v>46087</v>
      </c>
      <c r="D194" s="46" t="n">
        <v>46114</v>
      </c>
      <c r="E194" s="17" t="n">
        <v>1.9387</v>
      </c>
      <c r="F194" s="17" t="n">
        <v>1.9582</v>
      </c>
      <c r="G194" s="17" t="n">
        <v>492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263</v>
      </c>
      <c r="B195" s="16" t="s">
        <v>645</v>
      </c>
      <c r="C195" s="45" t="n">
        <v>46087</v>
      </c>
      <c r="D195" s="46" t="n">
        <v>46129</v>
      </c>
      <c r="E195" s="17" t="n">
        <v>1.9387</v>
      </c>
      <c r="F195" s="17" t="n">
        <v>1.9713</v>
      </c>
      <c r="G195" s="17" t="n">
        <v>57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263</v>
      </c>
      <c r="B196" s="16" t="s">
        <v>645</v>
      </c>
      <c r="C196" s="45" t="n">
        <v>46125</v>
      </c>
      <c r="D196" s="46" t="n">
        <v>46129</v>
      </c>
      <c r="E196" s="17" t="n">
        <v>1.9667</v>
      </c>
      <c r="F196" s="17" t="n">
        <v>1.9713</v>
      </c>
      <c r="G196" s="17" t="n">
        <v>21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263</v>
      </c>
      <c r="B197" s="16" t="s">
        <v>645</v>
      </c>
      <c r="C197" s="45" t="n">
        <v>46129</v>
      </c>
      <c r="D197" s="46" t="n">
        <v>46129</v>
      </c>
      <c r="E197" s="17" t="n">
        <v>1.9714</v>
      </c>
      <c r="F197" s="17" t="n">
        <v>1.9713</v>
      </c>
      <c r="G197" s="17" t="n">
        <v>516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263</v>
      </c>
      <c r="B198" s="16" t="s">
        <v>645</v>
      </c>
      <c r="C198" s="45" t="n">
        <v>46129</v>
      </c>
      <c r="D198" s="46" t="n">
        <v>46129</v>
      </c>
      <c r="E198" s="17" t="n">
        <v>1.9714</v>
      </c>
      <c r="F198" s="17" t="n">
        <v>1.9713</v>
      </c>
      <c r="G198" s="17" t="n">
        <v>53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263</v>
      </c>
      <c r="B199" s="16" t="s">
        <v>645</v>
      </c>
      <c r="C199" s="45" t="n">
        <v>46129</v>
      </c>
      <c r="D199" s="46" t="n">
        <v>46129</v>
      </c>
      <c r="E199" s="17" t="n">
        <v>1.97</v>
      </c>
      <c r="F199" s="17" t="n">
        <v>1.9713</v>
      </c>
      <c r="G199" s="17" t="n">
        <v>1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263</v>
      </c>
      <c r="B200" s="16" t="s">
        <v>645</v>
      </c>
      <c r="C200" s="45" t="n">
        <v>46140</v>
      </c>
      <c r="D200" s="46" t="n">
        <v>46142</v>
      </c>
      <c r="E200" s="17" t="n">
        <v>1.9782</v>
      </c>
      <c r="F200" s="17" t="n">
        <v>1.9817</v>
      </c>
      <c r="G200" s="17" t="n">
        <v>12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263</v>
      </c>
      <c r="B201" s="16" t="s">
        <v>645</v>
      </c>
      <c r="C201" s="45" t="n">
        <v>46140</v>
      </c>
      <c r="D201" s="46" t="n">
        <v>46265</v>
      </c>
      <c r="E201" s="17" t="n">
        <v>1.9782</v>
      </c>
      <c r="F201" s="17" t="n">
        <v>2.074</v>
      </c>
      <c r="G201" s="17" t="n">
        <v>38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263</v>
      </c>
      <c r="B202" s="16" t="s">
        <v>645</v>
      </c>
      <c r="C202" s="45" t="n">
        <v>46176</v>
      </c>
      <c r="D202" s="46" t="n">
        <v>46265</v>
      </c>
      <c r="E202" s="17" t="n">
        <v>2.0056</v>
      </c>
      <c r="F202" s="17" t="n">
        <v>2.074</v>
      </c>
      <c r="G202" s="17" t="n">
        <v>16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263</v>
      </c>
      <c r="B203" s="16" t="s">
        <v>645</v>
      </c>
      <c r="C203" s="45" t="n">
        <v>46211</v>
      </c>
      <c r="D203" s="46" t="n">
        <v>46265</v>
      </c>
      <c r="E203" s="17" t="n">
        <v>2.0325</v>
      </c>
      <c r="F203" s="17" t="n">
        <v>2.074</v>
      </c>
      <c r="G203" s="17" t="n">
        <v>8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263</v>
      </c>
      <c r="B204" s="16" t="s">
        <v>645</v>
      </c>
      <c r="C204" s="45" t="n">
        <v>46232</v>
      </c>
      <c r="D204" s="46" t="n">
        <v>46265</v>
      </c>
      <c r="E204" s="17" t="n">
        <v>2.0488</v>
      </c>
      <c r="F204" s="17" t="n">
        <v>2.074</v>
      </c>
      <c r="G204" s="17" t="n">
        <v>227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263</v>
      </c>
      <c r="B205" s="16" t="s">
        <v>645</v>
      </c>
      <c r="C205" s="45" t="n">
        <v>46246</v>
      </c>
      <c r="D205" s="46" t="n">
        <v>46265</v>
      </c>
      <c r="E205" s="17" t="n">
        <v>2.0596</v>
      </c>
      <c r="F205" s="17" t="n">
        <v>2.074</v>
      </c>
      <c r="G205" s="17" t="n">
        <v>116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263</v>
      </c>
      <c r="B206" s="16" t="s">
        <v>645</v>
      </c>
      <c r="C206" s="45" t="n">
        <v>46246</v>
      </c>
      <c r="D206" s="46" t="n">
        <v>46265</v>
      </c>
      <c r="E206" s="17" t="n">
        <v>2.0596</v>
      </c>
      <c r="F206" s="17" t="n">
        <v>2.0743</v>
      </c>
      <c r="G206" s="17" t="n">
        <v>7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264</v>
      </c>
      <c r="B207" s="16" t="s">
        <v>646</v>
      </c>
      <c r="C207" s="45" t="n">
        <v>45274</v>
      </c>
      <c r="D207" s="46" t="n">
        <v>45278</v>
      </c>
      <c r="E207" s="17" t="n">
        <v>32.826</v>
      </c>
      <c r="F207" s="17" t="n">
        <v>33.684</v>
      </c>
      <c r="G207" s="17" t="n">
        <v>5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264</v>
      </c>
      <c r="B208" s="16" t="s">
        <v>646</v>
      </c>
      <c r="C208" s="45" t="n">
        <v>45314</v>
      </c>
      <c r="D208" s="46" t="n">
        <v>45327</v>
      </c>
      <c r="E208" s="17" t="n">
        <v>75.6605</v>
      </c>
      <c r="F208" s="17" t="n">
        <v>67.8458</v>
      </c>
      <c r="G208" s="17" t="n">
        <v>43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265</v>
      </c>
      <c r="B209" s="16" t="s">
        <v>608</v>
      </c>
      <c r="C209" s="45" t="n">
        <v>45275</v>
      </c>
      <c r="D209" s="46" t="n">
        <v>45383</v>
      </c>
      <c r="E209" s="17" t="n">
        <v>711.59</v>
      </c>
      <c r="F209" s="17" t="n">
        <v>722.91</v>
      </c>
      <c r="G209" s="17" t="n">
        <v>1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265</v>
      </c>
      <c r="B210" s="16" t="s">
        <v>608</v>
      </c>
      <c r="C210" s="45" t="n">
        <v>45275</v>
      </c>
      <c r="D210" s="46" t="n">
        <v>45383</v>
      </c>
      <c r="E210" s="17" t="n">
        <v>711.59</v>
      </c>
      <c r="F210" s="17" t="n">
        <v>722.91</v>
      </c>
      <c r="G210" s="17" t="n">
        <v>2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266</v>
      </c>
      <c r="B211" s="16" t="s">
        <v>647</v>
      </c>
      <c r="C211" s="45" t="n">
        <v>45285</v>
      </c>
      <c r="D211" s="46" t="n">
        <v>45352</v>
      </c>
      <c r="E211" s="17" t="n">
        <v>203.5625</v>
      </c>
      <c r="F211" s="17" t="n">
        <v>218.005</v>
      </c>
      <c r="G211" s="17" t="n">
        <v>10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266</v>
      </c>
      <c r="B212" s="16" t="s">
        <v>647</v>
      </c>
      <c r="C212" s="45" t="n">
        <v>45285</v>
      </c>
      <c r="D212" s="46" t="n">
        <v>45352</v>
      </c>
      <c r="E212" s="17" t="n">
        <v>203.5625</v>
      </c>
      <c r="F212" s="17" t="n">
        <v>218.011</v>
      </c>
      <c r="G212" s="17" t="n">
        <v>10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266</v>
      </c>
      <c r="B213" s="16" t="s">
        <v>647</v>
      </c>
      <c r="C213" s="45" t="n">
        <v>45288</v>
      </c>
      <c r="D213" s="46" t="n">
        <v>45352</v>
      </c>
      <c r="E213" s="17" t="n">
        <v>198.598</v>
      </c>
      <c r="F213" s="17" t="n">
        <v>218.011</v>
      </c>
      <c r="G213" s="17" t="n">
        <v>10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266</v>
      </c>
      <c r="B214" s="16" t="s">
        <v>647</v>
      </c>
      <c r="C214" s="45" t="n">
        <v>45288</v>
      </c>
      <c r="D214" s="46" t="n">
        <v>45352</v>
      </c>
      <c r="E214" s="17" t="n">
        <v>198.578</v>
      </c>
      <c r="F214" s="17" t="n">
        <v>218.011</v>
      </c>
      <c r="G214" s="17" t="n">
        <v>10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266</v>
      </c>
      <c r="B215" s="16" t="s">
        <v>647</v>
      </c>
      <c r="C215" s="45" t="n">
        <v>45366</v>
      </c>
      <c r="D215" s="46" t="n">
        <v>45444</v>
      </c>
      <c r="E215" s="17" t="n">
        <v>218.3745</v>
      </c>
      <c r="F215" s="17" t="n">
        <v>183.393</v>
      </c>
      <c r="G215" s="17" t="n">
        <v>20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266</v>
      </c>
      <c r="B216" s="16" t="s">
        <v>647</v>
      </c>
      <c r="C216" s="45" t="n">
        <v>45372</v>
      </c>
      <c r="D216" s="46" t="n">
        <v>45444</v>
      </c>
      <c r="E216" s="17" t="n">
        <v>219.676</v>
      </c>
      <c r="F216" s="17" t="n">
        <v>183.3732</v>
      </c>
      <c r="G216" s="17" t="n">
        <v>10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266</v>
      </c>
      <c r="B217" s="16" t="s">
        <v>647</v>
      </c>
      <c r="C217" s="45" t="n">
        <v>45383</v>
      </c>
      <c r="D217" s="46" t="n">
        <v>45444</v>
      </c>
      <c r="E217" s="17" t="n">
        <v>218.4543</v>
      </c>
      <c r="F217" s="17" t="n">
        <v>183.3732</v>
      </c>
      <c r="G217" s="17" t="n">
        <v>30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266</v>
      </c>
      <c r="B218" s="16" t="s">
        <v>647</v>
      </c>
      <c r="C218" s="45" t="n">
        <v>45387</v>
      </c>
      <c r="D218" s="46" t="n">
        <v>45444</v>
      </c>
      <c r="E218" s="17" t="n">
        <v>224.68</v>
      </c>
      <c r="F218" s="17" t="n">
        <v>183.3732</v>
      </c>
      <c r="G218" s="17" t="n">
        <v>10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266</v>
      </c>
      <c r="B219" s="16" t="s">
        <v>647</v>
      </c>
      <c r="C219" s="45" t="n">
        <v>45387</v>
      </c>
      <c r="D219" s="46" t="n">
        <v>45444</v>
      </c>
      <c r="E219" s="17" t="n">
        <v>224.74</v>
      </c>
      <c r="F219" s="17" t="n">
        <v>183.3732</v>
      </c>
      <c r="G219" s="17" t="n">
        <v>10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267</v>
      </c>
      <c r="B220" s="16" t="s">
        <v>593</v>
      </c>
      <c r="C220" s="45" t="n">
        <v>45285</v>
      </c>
      <c r="D220" s="46" t="n">
        <v>45356</v>
      </c>
      <c r="E220" s="17" t="n">
        <v>63.801</v>
      </c>
      <c r="F220" s="17" t="n">
        <v>78.687</v>
      </c>
      <c r="G220" s="17" t="n">
        <v>30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267</v>
      </c>
      <c r="B221" s="16" t="s">
        <v>593</v>
      </c>
      <c r="C221" s="45" t="n">
        <v>45370</v>
      </c>
      <c r="D221" s="46" t="n">
        <v>45420</v>
      </c>
      <c r="E221" s="17" t="n">
        <v>77.562</v>
      </c>
      <c r="F221" s="17" t="n">
        <v>86.7306</v>
      </c>
      <c r="G221" s="17" t="n">
        <v>10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267</v>
      </c>
      <c r="B222" s="16" t="s">
        <v>593</v>
      </c>
      <c r="C222" s="45" t="n">
        <v>45370</v>
      </c>
      <c r="D222" s="46" t="n">
        <v>45420</v>
      </c>
      <c r="E222" s="17" t="n">
        <v>77.212</v>
      </c>
      <c r="F222" s="17" t="n">
        <v>86.7306</v>
      </c>
      <c r="G222" s="17" t="n">
        <v>10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267</v>
      </c>
      <c r="B223" s="16" t="s">
        <v>593</v>
      </c>
      <c r="C223" s="45" t="n">
        <v>45373</v>
      </c>
      <c r="D223" s="46" t="n">
        <v>45420</v>
      </c>
      <c r="E223" s="17" t="n">
        <v>78.7628</v>
      </c>
      <c r="F223" s="17" t="n">
        <v>86.7306</v>
      </c>
      <c r="G223" s="17" t="n">
        <v>40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267</v>
      </c>
      <c r="B224" s="16" t="s">
        <v>593</v>
      </c>
      <c r="C224" s="45" t="n">
        <v>45384</v>
      </c>
      <c r="D224" s="46" t="n">
        <v>45420</v>
      </c>
      <c r="E224" s="17" t="n">
        <v>85.619</v>
      </c>
      <c r="F224" s="17" t="n">
        <v>86.7306</v>
      </c>
      <c r="G224" s="17" t="n">
        <v>10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267</v>
      </c>
      <c r="B225" s="16" t="s">
        <v>593</v>
      </c>
      <c r="C225" s="45" t="n">
        <v>45384</v>
      </c>
      <c r="D225" s="46" t="n">
        <v>45420</v>
      </c>
      <c r="E225" s="17" t="n">
        <v>85.6184</v>
      </c>
      <c r="F225" s="17" t="n">
        <v>86.7306</v>
      </c>
      <c r="G225" s="17" t="n">
        <v>120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267</v>
      </c>
      <c r="B226" s="16" t="s">
        <v>593</v>
      </c>
      <c r="C226" s="45" t="n">
        <v>45407</v>
      </c>
      <c r="D226" s="46" t="n">
        <v>45420</v>
      </c>
      <c r="E226" s="17" t="n">
        <v>86.8935</v>
      </c>
      <c r="F226" s="17" t="n">
        <v>86.7306</v>
      </c>
      <c r="G226" s="17" t="n">
        <v>20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267</v>
      </c>
      <c r="B227" s="16" t="s">
        <v>593</v>
      </c>
      <c r="C227" s="45" t="n">
        <v>45539</v>
      </c>
      <c r="D227" s="46" t="n">
        <v>45565</v>
      </c>
      <c r="E227" s="17" t="n">
        <v>68.555</v>
      </c>
      <c r="F227" s="17" t="n">
        <v>70.8933</v>
      </c>
      <c r="G227" s="17" t="n">
        <v>20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267</v>
      </c>
      <c r="B228" s="16" t="s">
        <v>593</v>
      </c>
      <c r="C228" s="45" t="n">
        <v>45539</v>
      </c>
      <c r="D228" s="46" t="n">
        <v>45565</v>
      </c>
      <c r="E228" s="17" t="n">
        <v>68.5548</v>
      </c>
      <c r="F228" s="17" t="n">
        <v>70.8933</v>
      </c>
      <c r="G228" s="17" t="n">
        <v>60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267</v>
      </c>
      <c r="B229" s="16" t="s">
        <v>593</v>
      </c>
      <c r="C229" s="45" t="n">
        <v>45540</v>
      </c>
      <c r="D229" s="46" t="n">
        <v>45565</v>
      </c>
      <c r="E229" s="17" t="n">
        <v>69.2554</v>
      </c>
      <c r="F229" s="17" t="n">
        <v>70.8934</v>
      </c>
      <c r="G229" s="17" t="n">
        <v>50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268</v>
      </c>
      <c r="B230" s="16" t="s">
        <v>648</v>
      </c>
      <c r="C230" s="45" t="n">
        <v>45324</v>
      </c>
      <c r="D230" s="46" t="n">
        <v>45384</v>
      </c>
      <c r="E230" s="17" t="n">
        <v>549.48</v>
      </c>
      <c r="F230" s="17" t="n">
        <v>681.6</v>
      </c>
      <c r="G230" s="17" t="n">
        <v>1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268</v>
      </c>
      <c r="B231" s="16" t="s">
        <v>648</v>
      </c>
      <c r="C231" s="45" t="n">
        <v>45324</v>
      </c>
      <c r="D231" s="46" t="n">
        <v>45384</v>
      </c>
      <c r="E231" s="17" t="n">
        <v>549.48</v>
      </c>
      <c r="F231" s="17" t="n">
        <v>681.5543</v>
      </c>
      <c r="G231" s="17" t="n">
        <v>1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268</v>
      </c>
      <c r="B232" s="16" t="s">
        <v>648</v>
      </c>
      <c r="C232" s="45" t="n">
        <v>45327</v>
      </c>
      <c r="D232" s="46" t="n">
        <v>45384</v>
      </c>
      <c r="E232" s="17" t="n">
        <v>553.9912</v>
      </c>
      <c r="F232" s="17" t="n">
        <v>681.5543</v>
      </c>
      <c r="G232" s="17" t="n">
        <v>8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268</v>
      </c>
      <c r="B233" s="16" t="s">
        <v>648</v>
      </c>
      <c r="C233" s="45" t="n">
        <v>45327</v>
      </c>
      <c r="D233" s="46" t="n">
        <v>45384</v>
      </c>
      <c r="E233" s="17" t="n">
        <v>557.396</v>
      </c>
      <c r="F233" s="17" t="n">
        <v>681.5543</v>
      </c>
      <c r="G233" s="17" t="n">
        <v>5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269</v>
      </c>
      <c r="B234" s="16" t="s">
        <v>649</v>
      </c>
      <c r="C234" s="45" t="n">
        <v>45324</v>
      </c>
      <c r="D234" s="46" t="n">
        <v>45370</v>
      </c>
      <c r="E234" s="17" t="n">
        <v>681.944</v>
      </c>
      <c r="F234" s="17" t="n">
        <v>645.484</v>
      </c>
      <c r="G234" s="17" t="n">
        <v>5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269</v>
      </c>
      <c r="B235" s="16" t="s">
        <v>649</v>
      </c>
      <c r="C235" s="45" t="n">
        <v>45351</v>
      </c>
      <c r="D235" s="46" t="n">
        <v>45370</v>
      </c>
      <c r="E235" s="17" t="n">
        <v>652.322</v>
      </c>
      <c r="F235" s="17" t="n">
        <v>645.484</v>
      </c>
      <c r="G235" s="17" t="n">
        <v>5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269</v>
      </c>
      <c r="B236" s="16" t="s">
        <v>649</v>
      </c>
      <c r="C236" s="45" t="n">
        <v>45371</v>
      </c>
      <c r="D236" s="46" t="n">
        <v>45372</v>
      </c>
      <c r="E236" s="17" t="n">
        <v>627.915</v>
      </c>
      <c r="F236" s="17" t="n">
        <v>629.485</v>
      </c>
      <c r="G236" s="17" t="n">
        <v>2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269</v>
      </c>
      <c r="B237" s="16" t="s">
        <v>649</v>
      </c>
      <c r="C237" s="45" t="n">
        <v>45371</v>
      </c>
      <c r="D237" s="46" t="n">
        <v>45372</v>
      </c>
      <c r="E237" s="17" t="n">
        <v>627.915</v>
      </c>
      <c r="F237" s="17" t="n">
        <v>629.485</v>
      </c>
      <c r="G237" s="17" t="n">
        <v>2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31</v>
      </c>
      <c r="B238" s="16" t="s">
        <v>32</v>
      </c>
      <c r="C238" s="45" t="n">
        <v>45358</v>
      </c>
      <c r="D238" s="46" t="n">
        <v>45366</v>
      </c>
      <c r="E238" s="17" t="n">
        <v>207.954</v>
      </c>
      <c r="F238" s="17" t="n">
        <v>209.802</v>
      </c>
      <c r="G238" s="17" t="n">
        <v>30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270</v>
      </c>
      <c r="B239" s="16" t="s">
        <v>650</v>
      </c>
      <c r="C239" s="45" t="n">
        <v>45362</v>
      </c>
      <c r="D239" s="46" t="n">
        <v>45371</v>
      </c>
      <c r="E239" s="17" t="n">
        <v>0.7771</v>
      </c>
      <c r="F239" s="17" t="n">
        <v>0.7246</v>
      </c>
      <c r="G239" s="17" t="n">
        <v>10000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270</v>
      </c>
      <c r="B240" s="16" t="s">
        <v>650</v>
      </c>
      <c r="C240" s="45" t="n">
        <v>45366</v>
      </c>
      <c r="D240" s="46" t="n">
        <v>45371</v>
      </c>
      <c r="E240" s="17" t="n">
        <v>0.7503</v>
      </c>
      <c r="F240" s="17" t="n">
        <v>0.7246</v>
      </c>
      <c r="G240" s="17" t="n">
        <v>2000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270</v>
      </c>
      <c r="B241" s="16" t="s">
        <v>650</v>
      </c>
      <c r="C241" s="45" t="n">
        <v>45369</v>
      </c>
      <c r="D241" s="46" t="n">
        <v>45371</v>
      </c>
      <c r="E241" s="17" t="n">
        <v>0.7488</v>
      </c>
      <c r="F241" s="17" t="n">
        <v>0.7246</v>
      </c>
      <c r="G241" s="17" t="n">
        <v>1000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270</v>
      </c>
      <c r="B242" s="16" t="s">
        <v>650</v>
      </c>
      <c r="C242" s="45" t="n">
        <v>45370</v>
      </c>
      <c r="D242" s="46" t="n">
        <v>45371</v>
      </c>
      <c r="E242" s="17" t="n">
        <v>0.7435</v>
      </c>
      <c r="F242" s="17" t="n">
        <v>0.7246</v>
      </c>
      <c r="G242" s="17" t="n">
        <v>2000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270</v>
      </c>
      <c r="B243" s="16" t="s">
        <v>650</v>
      </c>
      <c r="C243" s="45" t="n">
        <v>45370</v>
      </c>
      <c r="D243" s="46" t="n">
        <v>45371</v>
      </c>
      <c r="E243" s="17" t="n">
        <v>0.7435</v>
      </c>
      <c r="F243" s="17" t="n">
        <v>0.7246</v>
      </c>
      <c r="G243" s="17" t="n">
        <v>1000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270</v>
      </c>
      <c r="B244" s="16" t="s">
        <v>650</v>
      </c>
      <c r="C244" s="45" t="n">
        <v>45371</v>
      </c>
      <c r="D244" s="46" t="n">
        <v>45387</v>
      </c>
      <c r="E244" s="17" t="n">
        <v>0.7284</v>
      </c>
      <c r="F244" s="17" t="n">
        <v>0.7321</v>
      </c>
      <c r="G244" s="17" t="n">
        <v>1000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270</v>
      </c>
      <c r="B245" s="16" t="s">
        <v>650</v>
      </c>
      <c r="C245" s="45" t="n">
        <v>45380</v>
      </c>
      <c r="D245" s="46" t="n">
        <v>45387</v>
      </c>
      <c r="E245" s="17" t="n">
        <v>0.7156</v>
      </c>
      <c r="F245" s="17" t="n">
        <v>0.7321</v>
      </c>
      <c r="G245" s="17" t="n">
        <v>3000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271</v>
      </c>
      <c r="B246" s="16" t="s">
        <v>651</v>
      </c>
      <c r="C246" s="45" t="n">
        <v>45366</v>
      </c>
      <c r="D246" s="46" t="n">
        <v>45370</v>
      </c>
      <c r="E246" s="17" t="n">
        <v>29.2785</v>
      </c>
      <c r="F246" s="17" t="n">
        <v>29.6363</v>
      </c>
      <c r="G246" s="17" t="n">
        <v>200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272</v>
      </c>
      <c r="B247" s="16" t="s">
        <v>652</v>
      </c>
      <c r="C247" s="45" t="n">
        <v>45366</v>
      </c>
      <c r="D247" s="46" t="n">
        <v>45407</v>
      </c>
      <c r="E247" s="17" t="n">
        <v>0.3265</v>
      </c>
      <c r="F247" s="17" t="n">
        <v>0.3585</v>
      </c>
      <c r="G247" s="17" t="n">
        <v>10000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272</v>
      </c>
      <c r="B248" s="16" t="s">
        <v>652</v>
      </c>
      <c r="C248" s="45" t="n">
        <v>45366</v>
      </c>
      <c r="D248" s="46" t="n">
        <v>45407</v>
      </c>
      <c r="E248" s="17" t="n">
        <v>0.3265</v>
      </c>
      <c r="F248" s="17" t="n">
        <v>0.3585</v>
      </c>
      <c r="G248" s="17" t="n">
        <v>10000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272</v>
      </c>
      <c r="B249" s="16" t="s">
        <v>652</v>
      </c>
      <c r="C249" s="45" t="n">
        <v>45372</v>
      </c>
      <c r="D249" s="46" t="n">
        <v>45407</v>
      </c>
      <c r="E249" s="17" t="n">
        <v>0.3247</v>
      </c>
      <c r="F249" s="17" t="n">
        <v>0.3585</v>
      </c>
      <c r="G249" s="17" t="n">
        <v>30000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272</v>
      </c>
      <c r="B250" s="16" t="s">
        <v>652</v>
      </c>
      <c r="C250" s="45" t="n">
        <v>45372</v>
      </c>
      <c r="D250" s="46" t="n">
        <v>45407</v>
      </c>
      <c r="E250" s="17" t="n">
        <v>0.3247</v>
      </c>
      <c r="F250" s="17" t="n">
        <v>0.3586</v>
      </c>
      <c r="G250" s="17" t="n">
        <v>30000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272</v>
      </c>
      <c r="B251" s="16" t="s">
        <v>652</v>
      </c>
      <c r="C251" s="45" t="n">
        <v>45372</v>
      </c>
      <c r="D251" s="46" t="n">
        <v>45407</v>
      </c>
      <c r="E251" s="17" t="n">
        <v>0.3246</v>
      </c>
      <c r="F251" s="17" t="n">
        <v>0.3586</v>
      </c>
      <c r="G251" s="17" t="n">
        <v>10000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272</v>
      </c>
      <c r="B252" s="16" t="s">
        <v>652</v>
      </c>
      <c r="C252" s="45" t="n">
        <v>45415</v>
      </c>
      <c r="D252" s="46" t="n">
        <v>45446</v>
      </c>
      <c r="E252" s="17" t="n">
        <v>0.3763</v>
      </c>
      <c r="F252" s="17" t="n">
        <v>0.3274</v>
      </c>
      <c r="G252" s="17" t="n">
        <v>10000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272</v>
      </c>
      <c r="B253" s="16" t="s">
        <v>652</v>
      </c>
      <c r="C253" s="45" t="n">
        <v>45415</v>
      </c>
      <c r="D253" s="46" t="n">
        <v>45446</v>
      </c>
      <c r="E253" s="17" t="n">
        <v>0.3763</v>
      </c>
      <c r="F253" s="17" t="n">
        <v>0.3275</v>
      </c>
      <c r="G253" s="17" t="n">
        <v>40000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272</v>
      </c>
      <c r="B254" s="16" t="s">
        <v>652</v>
      </c>
      <c r="C254" s="45" t="n">
        <v>45420</v>
      </c>
      <c r="D254" s="46" t="n">
        <v>45446</v>
      </c>
      <c r="E254" s="17" t="n">
        <v>0.3711</v>
      </c>
      <c r="F254" s="17" t="n">
        <v>0.3275</v>
      </c>
      <c r="G254" s="17" t="n">
        <v>30000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272</v>
      </c>
      <c r="B255" s="16" t="s">
        <v>652</v>
      </c>
      <c r="C255" s="45" t="n">
        <v>45420</v>
      </c>
      <c r="D255" s="46" t="n">
        <v>45446</v>
      </c>
      <c r="E255" s="17" t="n">
        <v>0.3711</v>
      </c>
      <c r="F255" s="17" t="n">
        <v>0.3275</v>
      </c>
      <c r="G255" s="17" t="n">
        <v>10000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272</v>
      </c>
      <c r="B256" s="16" t="s">
        <v>652</v>
      </c>
      <c r="C256" s="45" t="n">
        <v>45422</v>
      </c>
      <c r="D256" s="46" t="n">
        <v>45446</v>
      </c>
      <c r="E256" s="17" t="n">
        <v>0.3661</v>
      </c>
      <c r="F256" s="17" t="n">
        <v>0.3275</v>
      </c>
      <c r="G256" s="17" t="n">
        <v>10000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273</v>
      </c>
      <c r="B257" s="16" t="s">
        <v>653</v>
      </c>
      <c r="C257" s="45" t="n">
        <v>45366</v>
      </c>
      <c r="D257" s="46" t="n">
        <v>45369</v>
      </c>
      <c r="E257" s="17" t="n">
        <v>338.2205</v>
      </c>
      <c r="F257" s="17" t="n">
        <v>326.7385</v>
      </c>
      <c r="G257" s="17" t="n">
        <v>20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274</v>
      </c>
      <c r="B258" s="16" t="s">
        <v>591</v>
      </c>
      <c r="C258" s="45" t="n">
        <v>45366</v>
      </c>
      <c r="D258" s="46" t="n">
        <v>45444</v>
      </c>
      <c r="E258" s="17" t="n">
        <v>299.189</v>
      </c>
      <c r="F258" s="17" t="n">
        <v>312.51</v>
      </c>
      <c r="G258" s="17" t="n">
        <v>10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274</v>
      </c>
      <c r="B259" s="16" t="s">
        <v>591</v>
      </c>
      <c r="C259" s="45" t="n">
        <v>45366</v>
      </c>
      <c r="D259" s="46" t="n">
        <v>45444</v>
      </c>
      <c r="E259" s="17" t="n">
        <v>299.189</v>
      </c>
      <c r="F259" s="17" t="n">
        <v>312.6035</v>
      </c>
      <c r="G259" s="17" t="n">
        <v>10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274</v>
      </c>
      <c r="B260" s="16" t="s">
        <v>591</v>
      </c>
      <c r="C260" s="45" t="n">
        <v>45371</v>
      </c>
      <c r="D260" s="46" t="n">
        <v>45444</v>
      </c>
      <c r="E260" s="17" t="n">
        <v>296.147</v>
      </c>
      <c r="F260" s="17" t="n">
        <v>312.6035</v>
      </c>
      <c r="G260" s="17" t="n">
        <v>10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274</v>
      </c>
      <c r="B261" s="16" t="s">
        <v>591</v>
      </c>
      <c r="C261" s="45" t="n">
        <v>45447</v>
      </c>
      <c r="D261" s="46" t="n">
        <v>45527</v>
      </c>
      <c r="E261" s="17" t="n">
        <v>314.6015</v>
      </c>
      <c r="F261" s="17" t="n">
        <v>256.7244</v>
      </c>
      <c r="G261" s="17" t="n">
        <v>40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274</v>
      </c>
      <c r="B262" s="16" t="s">
        <v>591</v>
      </c>
      <c r="C262" s="45" t="n">
        <v>45476</v>
      </c>
      <c r="D262" s="46" t="n">
        <v>45527</v>
      </c>
      <c r="E262" s="17" t="n">
        <v>329.7236</v>
      </c>
      <c r="F262" s="17" t="n">
        <v>256.7244</v>
      </c>
      <c r="G262" s="17" t="n">
        <v>50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274</v>
      </c>
      <c r="B263" s="16" t="s">
        <v>591</v>
      </c>
      <c r="C263" s="45" t="n">
        <v>45476</v>
      </c>
      <c r="D263" s="46" t="n">
        <v>45527</v>
      </c>
      <c r="E263" s="17" t="n">
        <v>329.734</v>
      </c>
      <c r="F263" s="17" t="n">
        <v>256.7244</v>
      </c>
      <c r="G263" s="17" t="n">
        <v>10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47</v>
      </c>
      <c r="B264" s="16" t="s">
        <v>48</v>
      </c>
      <c r="C264" s="45" t="n">
        <v>45369</v>
      </c>
      <c r="D264" s="46" t="n">
        <v>45369</v>
      </c>
      <c r="E264" s="17" t="n">
        <v>3039.02</v>
      </c>
      <c r="F264" s="17" t="n">
        <v>3046.56</v>
      </c>
      <c r="G264" s="17" t="n">
        <v>1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47</v>
      </c>
      <c r="B265" s="16" t="s">
        <v>48</v>
      </c>
      <c r="C265" s="45" t="n">
        <v>45369</v>
      </c>
      <c r="D265" s="46" t="n">
        <v>45369</v>
      </c>
      <c r="E265" s="17" t="n">
        <v>3039.02</v>
      </c>
      <c r="F265" s="17" t="n">
        <v>3047.48</v>
      </c>
      <c r="G265" s="17" t="n">
        <v>1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47</v>
      </c>
      <c r="B266" s="16" t="s">
        <v>48</v>
      </c>
      <c r="C266" s="45" t="n">
        <v>45370</v>
      </c>
      <c r="D266" s="46" t="n">
        <v>45370</v>
      </c>
      <c r="E266" s="17" t="n">
        <v>3157.08</v>
      </c>
      <c r="F266" s="17" t="n">
        <v>3166.4167</v>
      </c>
      <c r="G266" s="17" t="n">
        <v>1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47</v>
      </c>
      <c r="B267" s="16" t="s">
        <v>48</v>
      </c>
      <c r="C267" s="45" t="n">
        <v>45370</v>
      </c>
      <c r="D267" s="46" t="n">
        <v>45370</v>
      </c>
      <c r="E267" s="17" t="n">
        <v>3168.085</v>
      </c>
      <c r="F267" s="17" t="n">
        <v>3166.4167</v>
      </c>
      <c r="G267" s="17" t="n">
        <v>2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47</v>
      </c>
      <c r="B268" s="16" t="s">
        <v>48</v>
      </c>
      <c r="C268" s="45" t="n">
        <v>45370</v>
      </c>
      <c r="D268" s="46" t="n">
        <v>45371</v>
      </c>
      <c r="E268" s="17" t="n">
        <v>3215.0725</v>
      </c>
      <c r="F268" s="17" t="n">
        <v>3122.5</v>
      </c>
      <c r="G268" s="17" t="n">
        <v>4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47</v>
      </c>
      <c r="B269" s="16" t="s">
        <v>48</v>
      </c>
      <c r="C269" s="45" t="n">
        <v>45371</v>
      </c>
      <c r="D269" s="46" t="n">
        <v>45371</v>
      </c>
      <c r="E269" s="17" t="n">
        <v>3138.57</v>
      </c>
      <c r="F269" s="17" t="n">
        <v>3152.42</v>
      </c>
      <c r="G269" s="17" t="n">
        <v>1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47</v>
      </c>
      <c r="B270" s="16" t="s">
        <v>48</v>
      </c>
      <c r="C270" s="45" t="n">
        <v>46009</v>
      </c>
      <c r="D270" s="46" t="n">
        <v>46129</v>
      </c>
      <c r="E270" s="17" t="n">
        <v>325.761</v>
      </c>
      <c r="F270" s="17" t="n">
        <v>324.9391</v>
      </c>
      <c r="G270" s="17" t="n">
        <v>10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47</v>
      </c>
      <c r="B271" s="16" t="s">
        <v>48</v>
      </c>
      <c r="C271" s="45" t="n">
        <v>46129</v>
      </c>
      <c r="D271" s="46" t="n">
        <v>46129</v>
      </c>
      <c r="E271" s="17" t="n">
        <v>326.58</v>
      </c>
      <c r="F271" s="17" t="n">
        <v>324.9391</v>
      </c>
      <c r="G271" s="17" t="n">
        <v>1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275</v>
      </c>
      <c r="B272" s="16" t="s">
        <v>654</v>
      </c>
      <c r="C272" s="45" t="n">
        <v>45370</v>
      </c>
      <c r="D272" s="46" t="n">
        <v>45370</v>
      </c>
      <c r="E272" s="17" t="n">
        <v>187.35</v>
      </c>
      <c r="F272" s="17" t="n">
        <v>185.507</v>
      </c>
      <c r="G272" s="17" t="n">
        <v>20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51</v>
      </c>
      <c r="B273" s="16" t="s">
        <v>52</v>
      </c>
      <c r="C273" s="45" t="n">
        <v>45370</v>
      </c>
      <c r="D273" s="46" t="n">
        <v>45415</v>
      </c>
      <c r="E273" s="17" t="n">
        <v>61.986</v>
      </c>
      <c r="F273" s="17" t="n">
        <v>67.3461</v>
      </c>
      <c r="G273" s="17" t="n">
        <v>100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51</v>
      </c>
      <c r="B274" s="16" t="s">
        <v>52</v>
      </c>
      <c r="C274" s="45" t="n">
        <v>45383</v>
      </c>
      <c r="D274" s="46" t="n">
        <v>45415</v>
      </c>
      <c r="E274" s="17" t="n">
        <v>66.8885</v>
      </c>
      <c r="F274" s="17" t="n">
        <v>67.3461</v>
      </c>
      <c r="G274" s="17" t="n">
        <v>200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51</v>
      </c>
      <c r="B275" s="16" t="s">
        <v>52</v>
      </c>
      <c r="C275" s="45" t="n">
        <v>46009</v>
      </c>
      <c r="D275" s="46" t="n">
        <v>46010</v>
      </c>
      <c r="E275" s="17" t="n">
        <v>40.9977</v>
      </c>
      <c r="F275" s="17" t="n">
        <v>40.938</v>
      </c>
      <c r="G275" s="17" t="n">
        <v>10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51</v>
      </c>
      <c r="B276" s="16" t="s">
        <v>52</v>
      </c>
      <c r="C276" s="45" t="n">
        <v>46009</v>
      </c>
      <c r="D276" s="46" t="n">
        <v>46129</v>
      </c>
      <c r="E276" s="17" t="n">
        <v>40.9977</v>
      </c>
      <c r="F276" s="17" t="n">
        <v>42.7587</v>
      </c>
      <c r="G276" s="17" t="n">
        <v>60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276</v>
      </c>
      <c r="B277" s="16" t="s">
        <v>655</v>
      </c>
      <c r="C277" s="45" t="n">
        <v>45371</v>
      </c>
      <c r="D277" s="46" t="n">
        <v>45372</v>
      </c>
      <c r="E277" s="17" t="n">
        <v>624.025</v>
      </c>
      <c r="F277" s="17" t="n">
        <v>622.2877</v>
      </c>
      <c r="G277" s="17" t="n">
        <v>4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276</v>
      </c>
      <c r="B278" s="16" t="s">
        <v>655</v>
      </c>
      <c r="C278" s="45" t="n">
        <v>45371</v>
      </c>
      <c r="D278" s="46" t="n">
        <v>45372</v>
      </c>
      <c r="E278" s="17" t="n">
        <v>624.4129</v>
      </c>
      <c r="F278" s="17" t="n">
        <v>622.2877</v>
      </c>
      <c r="G278" s="17" t="n">
        <v>35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277</v>
      </c>
      <c r="B279" s="16" t="s">
        <v>656</v>
      </c>
      <c r="C279" s="45" t="n">
        <v>45372</v>
      </c>
      <c r="D279" s="46" t="n">
        <v>45372</v>
      </c>
      <c r="E279" s="17" t="n">
        <v>135.7086</v>
      </c>
      <c r="F279" s="17" t="n">
        <v>130.4954</v>
      </c>
      <c r="G279" s="17" t="n">
        <v>70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278</v>
      </c>
      <c r="B280" s="16" t="s">
        <v>657</v>
      </c>
      <c r="C280" s="45" t="n">
        <v>45373</v>
      </c>
      <c r="D280" s="46" t="n">
        <v>45380</v>
      </c>
      <c r="E280" s="17" t="n">
        <v>1.6631</v>
      </c>
      <c r="F280" s="17" t="n">
        <v>1.709</v>
      </c>
      <c r="G280" s="17" t="n">
        <v>98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278</v>
      </c>
      <c r="B281" s="16" t="s">
        <v>657</v>
      </c>
      <c r="C281" s="45" t="n">
        <v>45380</v>
      </c>
      <c r="D281" s="46" t="n">
        <v>45380</v>
      </c>
      <c r="E281" s="17" t="n">
        <v>1.7115</v>
      </c>
      <c r="F281" s="17" t="n">
        <v>1.709</v>
      </c>
      <c r="G281" s="17" t="n">
        <v>320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278</v>
      </c>
      <c r="B282" s="16" t="s">
        <v>657</v>
      </c>
      <c r="C282" s="45" t="n">
        <v>45867</v>
      </c>
      <c r="D282" s="46" t="n">
        <v>46010</v>
      </c>
      <c r="E282" s="17" t="n">
        <v>2.2002</v>
      </c>
      <c r="F282" s="17" t="n">
        <v>2.7267</v>
      </c>
      <c r="G282" s="17" t="n">
        <v>3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278</v>
      </c>
      <c r="B283" s="16" t="s">
        <v>657</v>
      </c>
      <c r="C283" s="45" t="n">
        <v>45867</v>
      </c>
      <c r="D283" s="46" t="n">
        <v>46038</v>
      </c>
      <c r="E283" s="17" t="n">
        <v>2.2002</v>
      </c>
      <c r="F283" s="17" t="n">
        <v>2.8594</v>
      </c>
      <c r="G283" s="17" t="n">
        <v>82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278</v>
      </c>
      <c r="B284" s="16" t="s">
        <v>657</v>
      </c>
      <c r="C284" s="45" t="n">
        <v>45867</v>
      </c>
      <c r="D284" s="46" t="n">
        <v>46057</v>
      </c>
      <c r="E284" s="17" t="n">
        <v>2.2002</v>
      </c>
      <c r="F284" s="17" t="n">
        <v>3.1153</v>
      </c>
      <c r="G284" s="17" t="n">
        <v>94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278</v>
      </c>
      <c r="B285" s="16" t="s">
        <v>657</v>
      </c>
      <c r="C285" s="45" t="n">
        <v>45867</v>
      </c>
      <c r="D285" s="46" t="n">
        <v>46086</v>
      </c>
      <c r="E285" s="17" t="n">
        <v>2.2002</v>
      </c>
      <c r="F285" s="17" t="n">
        <v>3.2007</v>
      </c>
      <c r="G285" s="17" t="n">
        <v>22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278</v>
      </c>
      <c r="B286" s="16" t="s">
        <v>657</v>
      </c>
      <c r="C286" s="45" t="n">
        <v>45868</v>
      </c>
      <c r="D286" s="46" t="n">
        <v>46086</v>
      </c>
      <c r="E286" s="17" t="n">
        <v>2.185</v>
      </c>
      <c r="F286" s="17" t="n">
        <v>3.2007</v>
      </c>
      <c r="G286" s="17" t="n">
        <v>6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278</v>
      </c>
      <c r="B287" s="16" t="s">
        <v>657</v>
      </c>
      <c r="C287" s="45" t="n">
        <v>45868</v>
      </c>
      <c r="D287" s="46" t="n">
        <v>46125</v>
      </c>
      <c r="E287" s="17" t="n">
        <v>2.185</v>
      </c>
      <c r="F287" s="17" t="n">
        <v>2.8956</v>
      </c>
      <c r="G287" s="17" t="n">
        <v>63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278</v>
      </c>
      <c r="B288" s="16" t="s">
        <v>657</v>
      </c>
      <c r="C288" s="45" t="n">
        <v>45868</v>
      </c>
      <c r="D288" s="46" t="n">
        <v>46129</v>
      </c>
      <c r="E288" s="17" t="n">
        <v>2.185</v>
      </c>
      <c r="F288" s="17" t="n">
        <v>2.92</v>
      </c>
      <c r="G288" s="17" t="n">
        <v>1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278</v>
      </c>
      <c r="B289" s="16" t="s">
        <v>657</v>
      </c>
      <c r="C289" s="45" t="n">
        <v>45868</v>
      </c>
      <c r="D289" s="46" t="n">
        <v>46130</v>
      </c>
      <c r="E289" s="17" t="n">
        <v>2.185</v>
      </c>
      <c r="F289" s="17" t="n">
        <v>2.9105</v>
      </c>
      <c r="G289" s="17" t="n">
        <v>52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278</v>
      </c>
      <c r="B290" s="16" t="s">
        <v>657</v>
      </c>
      <c r="C290" s="45" t="n">
        <v>46009</v>
      </c>
      <c r="D290" s="46" t="n">
        <v>46130</v>
      </c>
      <c r="E290" s="17" t="n">
        <v>2.7105</v>
      </c>
      <c r="F290" s="17" t="n">
        <v>2.9105</v>
      </c>
      <c r="G290" s="17" t="n">
        <v>1470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278</v>
      </c>
      <c r="B291" s="16" t="s">
        <v>657</v>
      </c>
      <c r="C291" s="45" t="n">
        <v>46017</v>
      </c>
      <c r="D291" s="46" t="n">
        <v>46130</v>
      </c>
      <c r="E291" s="17" t="n">
        <v>2.7515</v>
      </c>
      <c r="F291" s="17" t="n">
        <v>2.9105</v>
      </c>
      <c r="G291" s="17" t="n">
        <v>65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278</v>
      </c>
      <c r="B292" s="16" t="s">
        <v>657</v>
      </c>
      <c r="C292" s="45" t="n">
        <v>46044</v>
      </c>
      <c r="D292" s="46" t="n">
        <v>46130</v>
      </c>
      <c r="E292" s="17" t="n">
        <v>2.9275</v>
      </c>
      <c r="F292" s="17" t="n">
        <v>2.9105</v>
      </c>
      <c r="G292" s="17" t="n">
        <v>12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278</v>
      </c>
      <c r="B293" s="16" t="s">
        <v>657</v>
      </c>
      <c r="C293" s="45" t="n">
        <v>46114</v>
      </c>
      <c r="D293" s="46" t="n">
        <v>46130</v>
      </c>
      <c r="E293" s="17" t="n">
        <v>2.97</v>
      </c>
      <c r="F293" s="17" t="n">
        <v>2.9105</v>
      </c>
      <c r="G293" s="17" t="n">
        <v>6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278</v>
      </c>
      <c r="B294" s="16" t="s">
        <v>657</v>
      </c>
      <c r="C294" s="45" t="n">
        <v>46114</v>
      </c>
      <c r="D294" s="46" t="n">
        <v>46130</v>
      </c>
      <c r="E294" s="17" t="n">
        <v>2.9686</v>
      </c>
      <c r="F294" s="17" t="n">
        <v>2.9105</v>
      </c>
      <c r="G294" s="17" t="n">
        <v>91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278</v>
      </c>
      <c r="B295" s="16" t="s">
        <v>657</v>
      </c>
      <c r="C295" s="45" t="n">
        <v>46129</v>
      </c>
      <c r="D295" s="46" t="n">
        <v>46130</v>
      </c>
      <c r="E295" s="17" t="n">
        <v>2.9376</v>
      </c>
      <c r="F295" s="17" t="n">
        <v>2.9105</v>
      </c>
      <c r="G295" s="17" t="n">
        <v>68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279</v>
      </c>
      <c r="B296" s="16" t="s">
        <v>658</v>
      </c>
      <c r="C296" s="45" t="n">
        <v>45383</v>
      </c>
      <c r="D296" s="46" t="n">
        <v>45384</v>
      </c>
      <c r="E296" s="17" t="n">
        <v>165.132</v>
      </c>
      <c r="F296" s="17" t="n">
        <v>164.329</v>
      </c>
      <c r="G296" s="17" t="n">
        <v>10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280</v>
      </c>
      <c r="B297" s="16" t="s">
        <v>603</v>
      </c>
      <c r="C297" s="45" t="n">
        <v>45384</v>
      </c>
      <c r="D297" s="46" t="n">
        <v>45385</v>
      </c>
      <c r="E297" s="17" t="n">
        <v>1643.31</v>
      </c>
      <c r="F297" s="17" t="n">
        <v>1632.19</v>
      </c>
      <c r="G297" s="17" t="n">
        <v>1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280</v>
      </c>
      <c r="B298" s="16" t="s">
        <v>603</v>
      </c>
      <c r="C298" s="45" t="n">
        <v>46057</v>
      </c>
      <c r="D298" s="46" t="n">
        <v>46140</v>
      </c>
      <c r="E298" s="17" t="n">
        <v>1418.1333</v>
      </c>
      <c r="F298" s="17" t="n">
        <v>1369.33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280</v>
      </c>
      <c r="B299" s="16" t="s">
        <v>603</v>
      </c>
      <c r="C299" s="45" t="n">
        <v>46057</v>
      </c>
      <c r="D299" s="46" t="n">
        <v>46140</v>
      </c>
      <c r="E299" s="17" t="n">
        <v>1418.1333</v>
      </c>
      <c r="F299" s="17" t="n">
        <v>1369.33</v>
      </c>
      <c r="G299" s="17" t="n">
        <v>2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281</v>
      </c>
      <c r="B300" s="16" t="s">
        <v>659</v>
      </c>
      <c r="C300" s="45" t="n">
        <v>45407</v>
      </c>
      <c r="D300" s="46" t="n">
        <v>45444</v>
      </c>
      <c r="E300" s="17" t="n">
        <v>308.2964</v>
      </c>
      <c r="F300" s="17" t="n">
        <v>283.023</v>
      </c>
      <c r="G300" s="17" t="n">
        <v>10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281</v>
      </c>
      <c r="B301" s="16" t="s">
        <v>659</v>
      </c>
      <c r="C301" s="45" t="n">
        <v>45407</v>
      </c>
      <c r="D301" s="46" t="n">
        <v>45444</v>
      </c>
      <c r="E301" s="17" t="n">
        <v>308.2964</v>
      </c>
      <c r="F301" s="17" t="n">
        <v>282.9734</v>
      </c>
      <c r="G301" s="17" t="n">
        <v>90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281</v>
      </c>
      <c r="B302" s="16" t="s">
        <v>659</v>
      </c>
      <c r="C302" s="45" t="n">
        <v>45447</v>
      </c>
      <c r="D302" s="46" t="n">
        <v>45476</v>
      </c>
      <c r="E302" s="17" t="n">
        <v>293.3346</v>
      </c>
      <c r="F302" s="17" t="n">
        <v>294.6641</v>
      </c>
      <c r="G302" s="17" t="n">
        <v>70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281</v>
      </c>
      <c r="B303" s="16" t="s">
        <v>659</v>
      </c>
      <c r="C303" s="45" t="n">
        <v>45447</v>
      </c>
      <c r="D303" s="46" t="n">
        <v>45476</v>
      </c>
      <c r="E303" s="17" t="n">
        <v>293.3346</v>
      </c>
      <c r="F303" s="17" t="n">
        <v>294.664</v>
      </c>
      <c r="G303" s="17" t="n">
        <v>20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281</v>
      </c>
      <c r="B304" s="16" t="s">
        <v>659</v>
      </c>
      <c r="C304" s="45" t="n">
        <v>45447</v>
      </c>
      <c r="D304" s="46" t="n">
        <v>45476</v>
      </c>
      <c r="E304" s="17" t="n">
        <v>293.3346</v>
      </c>
      <c r="F304" s="17" t="n">
        <v>294.664</v>
      </c>
      <c r="G304" s="17" t="n">
        <v>10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281</v>
      </c>
      <c r="B305" s="16" t="s">
        <v>659</v>
      </c>
      <c r="C305" s="45" t="n">
        <v>46038</v>
      </c>
      <c r="D305" s="46" t="n">
        <v>46125</v>
      </c>
      <c r="E305" s="17" t="n">
        <v>222.628</v>
      </c>
      <c r="F305" s="17" t="n">
        <v>219.724</v>
      </c>
      <c r="G305" s="17" t="n">
        <v>10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281</v>
      </c>
      <c r="B306" s="16" t="s">
        <v>659</v>
      </c>
      <c r="C306" s="45" t="n">
        <v>46038</v>
      </c>
      <c r="D306" s="46" t="n">
        <v>46125</v>
      </c>
      <c r="E306" s="17" t="n">
        <v>222.628</v>
      </c>
      <c r="F306" s="17" t="n">
        <v>219.724</v>
      </c>
      <c r="G306" s="17" t="n">
        <v>10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282</v>
      </c>
      <c r="B307" s="16" t="s">
        <v>660</v>
      </c>
      <c r="C307" s="45" t="n">
        <v>45447</v>
      </c>
      <c r="D307" s="46" t="n">
        <v>45460</v>
      </c>
      <c r="E307" s="17" t="n">
        <v>677.5416</v>
      </c>
      <c r="F307" s="17" t="n">
        <v>677.86</v>
      </c>
      <c r="G307" s="17" t="n">
        <v>1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282</v>
      </c>
      <c r="B308" s="16" t="s">
        <v>660</v>
      </c>
      <c r="C308" s="45" t="n">
        <v>45447</v>
      </c>
      <c r="D308" s="46" t="n">
        <v>45460</v>
      </c>
      <c r="E308" s="17" t="n">
        <v>677.5416</v>
      </c>
      <c r="F308" s="17" t="n">
        <v>677.6571</v>
      </c>
      <c r="G308" s="17" t="n">
        <v>24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283</v>
      </c>
      <c r="B309" s="16" t="s">
        <v>592</v>
      </c>
      <c r="C309" s="45" t="n">
        <v>45460</v>
      </c>
      <c r="D309" s="46" t="n">
        <v>45460</v>
      </c>
      <c r="E309" s="17" t="n">
        <v>1072.855</v>
      </c>
      <c r="F309" s="17" t="n">
        <v>1056.9533</v>
      </c>
      <c r="G309" s="17" t="n">
        <v>2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283</v>
      </c>
      <c r="B310" s="16" t="s">
        <v>592</v>
      </c>
      <c r="C310" s="45" t="n">
        <v>45460</v>
      </c>
      <c r="D310" s="46" t="n">
        <v>45460</v>
      </c>
      <c r="E310" s="17" t="n">
        <v>1072.8567</v>
      </c>
      <c r="F310" s="17" t="n">
        <v>1056.9533</v>
      </c>
      <c r="G310" s="17" t="n">
        <v>1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283</v>
      </c>
      <c r="B311" s="16" t="s">
        <v>592</v>
      </c>
      <c r="C311" s="45" t="n">
        <v>45460</v>
      </c>
      <c r="D311" s="46" t="n">
        <v>45460</v>
      </c>
      <c r="E311" s="17" t="n">
        <v>1072.8567</v>
      </c>
      <c r="F311" s="17" t="n">
        <v>1056.9538</v>
      </c>
      <c r="G311" s="17" t="n">
        <v>2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283</v>
      </c>
      <c r="B312" s="16" t="s">
        <v>592</v>
      </c>
      <c r="C312" s="45" t="n">
        <v>45460</v>
      </c>
      <c r="D312" s="46" t="n">
        <v>45460</v>
      </c>
      <c r="E312" s="17" t="n">
        <v>1071.4567</v>
      </c>
      <c r="F312" s="17" t="n">
        <v>1056.9538</v>
      </c>
      <c r="G312" s="17" t="n">
        <v>6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283</v>
      </c>
      <c r="B313" s="16" t="s">
        <v>592</v>
      </c>
      <c r="C313" s="45" t="n">
        <v>45540</v>
      </c>
      <c r="D313" s="46" t="n">
        <v>45565</v>
      </c>
      <c r="E313" s="17" t="n">
        <v>829.914</v>
      </c>
      <c r="F313" s="17" t="n">
        <v>903.77</v>
      </c>
      <c r="G313" s="17" t="n">
        <v>1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283</v>
      </c>
      <c r="B314" s="16" t="s">
        <v>592</v>
      </c>
      <c r="C314" s="45" t="n">
        <v>45540</v>
      </c>
      <c r="D314" s="46" t="n">
        <v>45565</v>
      </c>
      <c r="E314" s="17" t="n">
        <v>829.914</v>
      </c>
      <c r="F314" s="17" t="n">
        <v>903.37</v>
      </c>
      <c r="G314" s="17" t="n">
        <v>1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283</v>
      </c>
      <c r="B315" s="16" t="s">
        <v>592</v>
      </c>
      <c r="C315" s="45" t="n">
        <v>45540</v>
      </c>
      <c r="D315" s="46" t="n">
        <v>45565</v>
      </c>
      <c r="E315" s="17" t="n">
        <v>829.914</v>
      </c>
      <c r="F315" s="17" t="n">
        <v>903.2768</v>
      </c>
      <c r="G315" s="17" t="n">
        <v>3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283</v>
      </c>
      <c r="B316" s="16" t="s">
        <v>592</v>
      </c>
      <c r="C316" s="45" t="n">
        <v>45551</v>
      </c>
      <c r="D316" s="46" t="n">
        <v>45565</v>
      </c>
      <c r="E316" s="17" t="n">
        <v>830.9644</v>
      </c>
      <c r="F316" s="17" t="n">
        <v>903.2768</v>
      </c>
      <c r="G316" s="17" t="n">
        <v>9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283</v>
      </c>
      <c r="B317" s="16" t="s">
        <v>592</v>
      </c>
      <c r="C317" s="45" t="n">
        <v>45554</v>
      </c>
      <c r="D317" s="46" t="n">
        <v>45565</v>
      </c>
      <c r="E317" s="17" t="n">
        <v>837.6692</v>
      </c>
      <c r="F317" s="17" t="n">
        <v>903.2768</v>
      </c>
      <c r="G317" s="17" t="n">
        <v>12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283</v>
      </c>
      <c r="B318" s="16" t="s">
        <v>592</v>
      </c>
      <c r="C318" s="45" t="n">
        <v>45554</v>
      </c>
      <c r="D318" s="46" t="n">
        <v>45565</v>
      </c>
      <c r="E318" s="17" t="n">
        <v>837.6693</v>
      </c>
      <c r="F318" s="17" t="n">
        <v>903.2768</v>
      </c>
      <c r="G318" s="17" t="n">
        <v>1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283</v>
      </c>
      <c r="B319" s="16" t="s">
        <v>592</v>
      </c>
      <c r="C319" s="45" t="n">
        <v>45554</v>
      </c>
      <c r="D319" s="46" t="n">
        <v>45565</v>
      </c>
      <c r="E319" s="17" t="n">
        <v>837.6693</v>
      </c>
      <c r="F319" s="17" t="n">
        <v>902.976</v>
      </c>
      <c r="G319" s="17" t="n">
        <v>5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283</v>
      </c>
      <c r="B320" s="16" t="s">
        <v>592</v>
      </c>
      <c r="C320" s="45" t="n">
        <v>45554</v>
      </c>
      <c r="D320" s="46" t="n">
        <v>45565</v>
      </c>
      <c r="E320" s="17" t="n">
        <v>837.6693</v>
      </c>
      <c r="F320" s="17" t="n">
        <v>902.8768</v>
      </c>
      <c r="G320" s="17" t="n">
        <v>8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283</v>
      </c>
      <c r="B321" s="16" t="s">
        <v>592</v>
      </c>
      <c r="C321" s="45" t="n">
        <v>45554</v>
      </c>
      <c r="D321" s="46" t="n">
        <v>45565</v>
      </c>
      <c r="E321" s="17" t="n">
        <v>837.42</v>
      </c>
      <c r="F321" s="17" t="n">
        <v>902.8768</v>
      </c>
      <c r="G321" s="17" t="n">
        <v>1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283</v>
      </c>
      <c r="B322" s="16" t="s">
        <v>592</v>
      </c>
      <c r="C322" s="45" t="n">
        <v>45554</v>
      </c>
      <c r="D322" s="46" t="n">
        <v>45565</v>
      </c>
      <c r="E322" s="17" t="n">
        <v>837.4175</v>
      </c>
      <c r="F322" s="17" t="n">
        <v>902.8768</v>
      </c>
      <c r="G322" s="17" t="n">
        <v>4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283</v>
      </c>
      <c r="B323" s="16" t="s">
        <v>592</v>
      </c>
      <c r="C323" s="45" t="n">
        <v>45554</v>
      </c>
      <c r="D323" s="46" t="n">
        <v>45565</v>
      </c>
      <c r="E323" s="17" t="n">
        <v>837.4183</v>
      </c>
      <c r="F323" s="17" t="n">
        <v>902.8768</v>
      </c>
      <c r="G323" s="17" t="n">
        <v>12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283</v>
      </c>
      <c r="B324" s="16" t="s">
        <v>592</v>
      </c>
      <c r="C324" s="45" t="n">
        <v>45565</v>
      </c>
      <c r="D324" s="46" t="n">
        <v>45847</v>
      </c>
      <c r="E324" s="17" t="n">
        <v>910.4277</v>
      </c>
      <c r="F324" s="17" t="n">
        <v>1034.3729</v>
      </c>
      <c r="G324" s="17" t="n">
        <v>7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283</v>
      </c>
      <c r="B325" s="16" t="s">
        <v>592</v>
      </c>
      <c r="C325" s="45" t="n">
        <v>45565</v>
      </c>
      <c r="D325" s="46" t="n">
        <v>45847</v>
      </c>
      <c r="E325" s="17" t="n">
        <v>910.4277</v>
      </c>
      <c r="F325" s="17" t="n">
        <v>1034.4725</v>
      </c>
      <c r="G325" s="17" t="n">
        <v>12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283</v>
      </c>
      <c r="B326" s="16" t="s">
        <v>592</v>
      </c>
      <c r="C326" s="45" t="n">
        <v>45565</v>
      </c>
      <c r="D326" s="46" t="n">
        <v>45847</v>
      </c>
      <c r="E326" s="17" t="n">
        <v>910.4277</v>
      </c>
      <c r="F326" s="17" t="n">
        <v>1034.4717</v>
      </c>
      <c r="G326" s="17" t="n">
        <v>59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283</v>
      </c>
      <c r="B327" s="16" t="s">
        <v>592</v>
      </c>
      <c r="C327" s="45" t="n">
        <v>45565</v>
      </c>
      <c r="D327" s="46" t="n">
        <v>45847</v>
      </c>
      <c r="E327" s="17" t="n">
        <v>910.4277</v>
      </c>
      <c r="F327" s="17" t="n">
        <v>1034.47</v>
      </c>
      <c r="G327" s="17" t="n">
        <v>1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283</v>
      </c>
      <c r="B328" s="16" t="s">
        <v>592</v>
      </c>
      <c r="C328" s="45" t="n">
        <v>45565</v>
      </c>
      <c r="D328" s="46" t="n">
        <v>45847</v>
      </c>
      <c r="E328" s="17" t="n">
        <v>910.4277</v>
      </c>
      <c r="F328" s="17" t="n">
        <v>1034.6825</v>
      </c>
      <c r="G328" s="17" t="n">
        <v>4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284</v>
      </c>
      <c r="B329" s="16" t="s">
        <v>661</v>
      </c>
      <c r="C329" s="45" t="n">
        <v>45460</v>
      </c>
      <c r="D329" s="46" t="n">
        <v>45527</v>
      </c>
      <c r="E329" s="17" t="n">
        <v>96.057</v>
      </c>
      <c r="F329" s="17" t="n">
        <v>76.15</v>
      </c>
      <c r="G329" s="17" t="n">
        <v>10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284</v>
      </c>
      <c r="B330" s="16" t="s">
        <v>661</v>
      </c>
      <c r="C330" s="45" t="n">
        <v>45460</v>
      </c>
      <c r="D330" s="46" t="n">
        <v>45527</v>
      </c>
      <c r="E330" s="17" t="n">
        <v>96.057</v>
      </c>
      <c r="F330" s="17" t="n">
        <v>76.15</v>
      </c>
      <c r="G330" s="17" t="n">
        <v>10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284</v>
      </c>
      <c r="B331" s="16" t="s">
        <v>661</v>
      </c>
      <c r="C331" s="45" t="n">
        <v>45460</v>
      </c>
      <c r="D331" s="46" t="n">
        <v>45527</v>
      </c>
      <c r="E331" s="17" t="n">
        <v>96.057</v>
      </c>
      <c r="F331" s="17" t="n">
        <v>76.162</v>
      </c>
      <c r="G331" s="17" t="n">
        <v>10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284</v>
      </c>
      <c r="B332" s="16" t="s">
        <v>661</v>
      </c>
      <c r="C332" s="45" t="n">
        <v>45460</v>
      </c>
      <c r="D332" s="46" t="n">
        <v>45527</v>
      </c>
      <c r="E332" s="17" t="n">
        <v>96.028</v>
      </c>
      <c r="F332" s="17" t="n">
        <v>76.162</v>
      </c>
      <c r="G332" s="17" t="n">
        <v>10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284</v>
      </c>
      <c r="B333" s="16" t="s">
        <v>661</v>
      </c>
      <c r="C333" s="45" t="n">
        <v>45460</v>
      </c>
      <c r="D333" s="46" t="n">
        <v>45527</v>
      </c>
      <c r="E333" s="17" t="n">
        <v>96.028</v>
      </c>
      <c r="F333" s="17" t="n">
        <v>76.162</v>
      </c>
      <c r="G333" s="17" t="n">
        <v>10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284</v>
      </c>
      <c r="B334" s="16" t="s">
        <v>661</v>
      </c>
      <c r="C334" s="45" t="n">
        <v>45504</v>
      </c>
      <c r="D334" s="46" t="n">
        <v>45527</v>
      </c>
      <c r="E334" s="17" t="n">
        <v>85.569</v>
      </c>
      <c r="F334" s="17" t="n">
        <v>76.162</v>
      </c>
      <c r="G334" s="17" t="n">
        <v>10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284</v>
      </c>
      <c r="B335" s="16" t="s">
        <v>661</v>
      </c>
      <c r="C335" s="45" t="n">
        <v>45504</v>
      </c>
      <c r="D335" s="46" t="n">
        <v>45527</v>
      </c>
      <c r="E335" s="17" t="n">
        <v>85.709</v>
      </c>
      <c r="F335" s="17" t="n">
        <v>76.162</v>
      </c>
      <c r="G335" s="17" t="n">
        <v>20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43</v>
      </c>
      <c r="B336" s="16" t="s">
        <v>44</v>
      </c>
      <c r="C336" s="45" t="n">
        <v>45539</v>
      </c>
      <c r="D336" s="46" t="n">
        <v>45548</v>
      </c>
      <c r="E336" s="17" t="n">
        <v>3725.86</v>
      </c>
      <c r="F336" s="17" t="n">
        <v>3906.38</v>
      </c>
      <c r="G336" s="17" t="n">
        <v>1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43</v>
      </c>
      <c r="B337" s="16" t="s">
        <v>44</v>
      </c>
      <c r="C337" s="45" t="n">
        <v>46009</v>
      </c>
      <c r="D337" s="46" t="n">
        <v>46125</v>
      </c>
      <c r="E337" s="17" t="n">
        <v>4399.02</v>
      </c>
      <c r="F337" s="17" t="n">
        <v>4076.24</v>
      </c>
      <c r="G337" s="17" t="n">
        <v>1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43</v>
      </c>
      <c r="B338" s="16" t="s">
        <v>44</v>
      </c>
      <c r="C338" s="45" t="n">
        <v>46114</v>
      </c>
      <c r="D338" s="46" t="n">
        <v>46129</v>
      </c>
      <c r="E338" s="17" t="n">
        <v>4237.39</v>
      </c>
      <c r="F338" s="17" t="n">
        <v>4284.07</v>
      </c>
      <c r="G338" s="17" t="n">
        <v>1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285</v>
      </c>
      <c r="B339" s="16" t="s">
        <v>662</v>
      </c>
      <c r="C339" s="45" t="n">
        <v>45540</v>
      </c>
      <c r="D339" s="46" t="n">
        <v>45554</v>
      </c>
      <c r="E339" s="17" t="n">
        <v>0.6691</v>
      </c>
      <c r="F339" s="17" t="n">
        <v>0.7034</v>
      </c>
      <c r="G339" s="17" t="n">
        <v>4000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285</v>
      </c>
      <c r="B340" s="16" t="s">
        <v>662</v>
      </c>
      <c r="C340" s="45" t="n">
        <v>45540</v>
      </c>
      <c r="D340" s="46" t="n">
        <v>45554</v>
      </c>
      <c r="E340" s="17" t="n">
        <v>0.6691</v>
      </c>
      <c r="F340" s="17" t="n">
        <v>0.7037</v>
      </c>
      <c r="G340" s="17" t="n">
        <v>1000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27</v>
      </c>
      <c r="B341" s="16" t="s">
        <v>28</v>
      </c>
      <c r="C341" s="45" t="n">
        <v>45772</v>
      </c>
      <c r="D341" s="46" t="n">
        <v>45844</v>
      </c>
      <c r="E341" s="17" t="n">
        <v>134.4267</v>
      </c>
      <c r="F341" s="17" t="n">
        <v>105.89</v>
      </c>
      <c r="G341" s="17" t="n">
        <v>2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27</v>
      </c>
      <c r="B342" s="16" t="s">
        <v>28</v>
      </c>
      <c r="C342" s="45" t="n">
        <v>45772</v>
      </c>
      <c r="D342" s="46" t="n">
        <v>45844</v>
      </c>
      <c r="E342" s="17" t="n">
        <v>134.4267</v>
      </c>
      <c r="F342" s="17" t="n">
        <v>105.896</v>
      </c>
      <c r="G342" s="17" t="n">
        <v>1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27</v>
      </c>
      <c r="B343" s="16" t="s">
        <v>28</v>
      </c>
      <c r="C343" s="45" t="n">
        <v>45804</v>
      </c>
      <c r="D343" s="46" t="n">
        <v>45844</v>
      </c>
      <c r="E343" s="17" t="n">
        <v>108.6307</v>
      </c>
      <c r="F343" s="17" t="n">
        <v>105.896</v>
      </c>
      <c r="G343" s="17" t="n">
        <v>4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27</v>
      </c>
      <c r="B344" s="16" t="s">
        <v>28</v>
      </c>
      <c r="C344" s="45" t="n">
        <v>45804</v>
      </c>
      <c r="D344" s="46" t="n">
        <v>45844</v>
      </c>
      <c r="E344" s="17" t="n">
        <v>108.6307</v>
      </c>
      <c r="F344" s="17" t="n">
        <v>105.896</v>
      </c>
      <c r="G344" s="17" t="n">
        <v>5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27</v>
      </c>
      <c r="B345" s="16" t="s">
        <v>28</v>
      </c>
      <c r="C345" s="45" t="n">
        <v>45804</v>
      </c>
      <c r="D345" s="46" t="n">
        <v>45844</v>
      </c>
      <c r="E345" s="17" t="n">
        <v>108.6307</v>
      </c>
      <c r="F345" s="17" t="n">
        <v>105.925</v>
      </c>
      <c r="G345" s="17" t="n">
        <v>2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27</v>
      </c>
      <c r="B346" s="16" t="s">
        <v>28</v>
      </c>
      <c r="C346" s="45" t="n">
        <v>45804</v>
      </c>
      <c r="D346" s="46" t="n">
        <v>45844</v>
      </c>
      <c r="E346" s="17" t="n">
        <v>108.6307</v>
      </c>
      <c r="F346" s="17" t="n">
        <v>105.9267</v>
      </c>
      <c r="G346" s="17" t="n">
        <v>3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86</v>
      </c>
      <c r="B347" s="16" t="s">
        <v>87</v>
      </c>
      <c r="C347" s="45" t="n">
        <v>45847</v>
      </c>
      <c r="D347" s="46" t="n">
        <v>46009</v>
      </c>
      <c r="E347" s="17" t="n">
        <v>594.1282</v>
      </c>
      <c r="F347" s="17" t="n">
        <v>625.479</v>
      </c>
      <c r="G347" s="17" t="n">
        <v>60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86</v>
      </c>
      <c r="B348" s="16" t="s">
        <v>87</v>
      </c>
      <c r="C348" s="45" t="n">
        <v>45847</v>
      </c>
      <c r="D348" s="46" t="n">
        <v>46009</v>
      </c>
      <c r="E348" s="17" t="n">
        <v>594.1282</v>
      </c>
      <c r="F348" s="17" t="n">
        <v>625.4788</v>
      </c>
      <c r="G348" s="17" t="n">
        <v>25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86</v>
      </c>
      <c r="B349" s="16" t="s">
        <v>87</v>
      </c>
      <c r="C349" s="45" t="n">
        <v>45847</v>
      </c>
      <c r="D349" s="46" t="n">
        <v>46009</v>
      </c>
      <c r="E349" s="17" t="n">
        <v>594.1282</v>
      </c>
      <c r="F349" s="17" t="n">
        <v>625.4789</v>
      </c>
      <c r="G349" s="17" t="n">
        <v>35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86</v>
      </c>
      <c r="B350" s="16" t="s">
        <v>87</v>
      </c>
      <c r="C350" s="45" t="n">
        <v>45847</v>
      </c>
      <c r="D350" s="46" t="n">
        <v>46009</v>
      </c>
      <c r="E350" s="17" t="n">
        <v>594.1282</v>
      </c>
      <c r="F350" s="17" t="n">
        <v>625.4788</v>
      </c>
      <c r="G350" s="17" t="n">
        <v>17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86</v>
      </c>
      <c r="B351" s="16" t="s">
        <v>87</v>
      </c>
      <c r="C351" s="45" t="n">
        <v>45847</v>
      </c>
      <c r="D351" s="46" t="n">
        <v>46009</v>
      </c>
      <c r="E351" s="17" t="n">
        <v>594.1282</v>
      </c>
      <c r="F351" s="17" t="n">
        <v>625.479</v>
      </c>
      <c r="G351" s="17" t="n">
        <v>1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86</v>
      </c>
      <c r="B352" s="16" t="s">
        <v>87</v>
      </c>
      <c r="C352" s="45" t="n">
        <v>45847</v>
      </c>
      <c r="D352" s="46" t="n">
        <v>46009</v>
      </c>
      <c r="E352" s="17" t="n">
        <v>594.1278</v>
      </c>
      <c r="F352" s="17" t="n">
        <v>625.479</v>
      </c>
      <c r="G352" s="17" t="n">
        <v>9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86</v>
      </c>
      <c r="B353" s="16" t="s">
        <v>87</v>
      </c>
      <c r="C353" s="45" t="n">
        <v>45868</v>
      </c>
      <c r="D353" s="46" t="n">
        <v>46009</v>
      </c>
      <c r="E353" s="17" t="n">
        <v>600.6814</v>
      </c>
      <c r="F353" s="17" t="n">
        <v>625.4786</v>
      </c>
      <c r="G353" s="17" t="n">
        <v>7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314</v>
      </c>
      <c r="B354" s="16" t="s">
        <v>598</v>
      </c>
      <c r="C354" s="45" t="n">
        <v>46009</v>
      </c>
      <c r="D354" s="46" t="n">
        <v>46010</v>
      </c>
      <c r="E354" s="17" t="n">
        <v>597.8771</v>
      </c>
      <c r="F354" s="17" t="n">
        <v>594.72</v>
      </c>
      <c r="G354" s="17" t="n">
        <v>1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314</v>
      </c>
      <c r="B355" s="16" t="s">
        <v>598</v>
      </c>
      <c r="C355" s="45" t="n">
        <v>46009</v>
      </c>
      <c r="D355" s="46" t="n">
        <v>46038</v>
      </c>
      <c r="E355" s="17" t="n">
        <v>597.8771</v>
      </c>
      <c r="F355" s="17" t="n">
        <v>558.45</v>
      </c>
      <c r="G355" s="17" t="n">
        <v>1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314</v>
      </c>
      <c r="B356" s="16" t="s">
        <v>598</v>
      </c>
      <c r="C356" s="45" t="n">
        <v>46009</v>
      </c>
      <c r="D356" s="46" t="n">
        <v>46114</v>
      </c>
      <c r="E356" s="17" t="n">
        <v>597.8771</v>
      </c>
      <c r="F356" s="17" t="n">
        <v>654.88</v>
      </c>
      <c r="G356" s="17" t="n">
        <v>1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314</v>
      </c>
      <c r="B357" s="16" t="s">
        <v>598</v>
      </c>
      <c r="C357" s="45" t="n">
        <v>46009</v>
      </c>
      <c r="D357" s="46" t="n">
        <v>46135</v>
      </c>
      <c r="E357" s="17" t="n">
        <v>597.8771</v>
      </c>
      <c r="F357" s="17" t="n">
        <v>601.4986</v>
      </c>
      <c r="G357" s="17" t="n">
        <v>4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314</v>
      </c>
      <c r="B358" s="16" t="s">
        <v>598</v>
      </c>
      <c r="C358" s="45" t="n">
        <v>46017</v>
      </c>
      <c r="D358" s="46" t="n">
        <v>46135</v>
      </c>
      <c r="E358" s="17" t="n">
        <v>575.36</v>
      </c>
      <c r="F358" s="17" t="n">
        <v>601.4986</v>
      </c>
      <c r="G358" s="17" t="n">
        <v>1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314</v>
      </c>
      <c r="B359" s="16" t="s">
        <v>598</v>
      </c>
      <c r="C359" s="45" t="n">
        <v>46044</v>
      </c>
      <c r="D359" s="46" t="n">
        <v>46135</v>
      </c>
      <c r="E359" s="17" t="n">
        <v>563.15</v>
      </c>
      <c r="F359" s="17" t="n">
        <v>601.4986</v>
      </c>
      <c r="G359" s="17" t="n">
        <v>1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314</v>
      </c>
      <c r="B360" s="16" t="s">
        <v>598</v>
      </c>
      <c r="C360" s="45" t="n">
        <v>46125</v>
      </c>
      <c r="D360" s="46" t="n">
        <v>46135</v>
      </c>
      <c r="E360" s="17" t="n">
        <v>627.2</v>
      </c>
      <c r="F360" s="17" t="n">
        <v>601.4986</v>
      </c>
      <c r="G360" s="17" t="n">
        <v>1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315</v>
      </c>
      <c r="B361" s="16" t="s">
        <v>596</v>
      </c>
      <c r="C361" s="45" t="n">
        <v>46009</v>
      </c>
      <c r="D361" s="46" t="n">
        <v>46010</v>
      </c>
      <c r="E361" s="17" t="n">
        <v>2298.84</v>
      </c>
      <c r="F361" s="17" t="n">
        <v>2306.36</v>
      </c>
      <c r="G361" s="17" t="n">
        <v>1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315</v>
      </c>
      <c r="B362" s="16" t="s">
        <v>596</v>
      </c>
      <c r="C362" s="45" t="n">
        <v>46009</v>
      </c>
      <c r="D362" s="46" t="n">
        <v>46140</v>
      </c>
      <c r="E362" s="17" t="n">
        <v>2298.84</v>
      </c>
      <c r="F362" s="17" t="n">
        <v>2161.3</v>
      </c>
      <c r="G362" s="17" t="n">
        <v>1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315</v>
      </c>
      <c r="B363" s="16" t="s">
        <v>596</v>
      </c>
      <c r="C363" s="45" t="n">
        <v>46086</v>
      </c>
      <c r="D363" s="46" t="n">
        <v>46140</v>
      </c>
      <c r="E363" s="17" t="n">
        <v>2478.59</v>
      </c>
      <c r="F363" s="17" t="n">
        <v>2161.3</v>
      </c>
      <c r="G363" s="17" t="n">
        <v>1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286</v>
      </c>
      <c r="B364" s="16" t="s">
        <v>663</v>
      </c>
      <c r="C364" s="45" t="n">
        <v>46009</v>
      </c>
      <c r="D364" s="46" t="n">
        <v>46010</v>
      </c>
      <c r="E364" s="17" t="n">
        <v>79.294</v>
      </c>
      <c r="F364" s="17" t="n">
        <v>78.4473</v>
      </c>
      <c r="G364" s="17" t="n">
        <v>10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286</v>
      </c>
      <c r="B365" s="16" t="s">
        <v>663</v>
      </c>
      <c r="C365" s="45" t="n">
        <v>46009</v>
      </c>
      <c r="D365" s="46" t="n">
        <v>46010</v>
      </c>
      <c r="E365" s="17" t="n">
        <v>79.284</v>
      </c>
      <c r="F365" s="17" t="n">
        <v>78.4473</v>
      </c>
      <c r="G365" s="17" t="n">
        <v>10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286</v>
      </c>
      <c r="B366" s="16" t="s">
        <v>663</v>
      </c>
      <c r="C366" s="45" t="n">
        <v>46009</v>
      </c>
      <c r="D366" s="46" t="n">
        <v>46010</v>
      </c>
      <c r="E366" s="17" t="n">
        <v>79.294</v>
      </c>
      <c r="F366" s="17" t="n">
        <v>78.4473</v>
      </c>
      <c r="G366" s="17" t="n">
        <v>10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286</v>
      </c>
      <c r="B367" s="16" t="s">
        <v>663</v>
      </c>
      <c r="C367" s="45" t="n">
        <v>46009</v>
      </c>
      <c r="D367" s="46" t="n">
        <v>46010</v>
      </c>
      <c r="E367" s="17" t="n">
        <v>79.304</v>
      </c>
      <c r="F367" s="17" t="n">
        <v>78.4473</v>
      </c>
      <c r="G367" s="17" t="n">
        <v>10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39</v>
      </c>
      <c r="B368" s="16" t="s">
        <v>40</v>
      </c>
      <c r="C368" s="45" t="n">
        <v>46009</v>
      </c>
      <c r="D368" s="46" t="n">
        <v>46140</v>
      </c>
      <c r="E368" s="17" t="n">
        <v>142.8943</v>
      </c>
      <c r="F368" s="17" t="n">
        <v>134.9567</v>
      </c>
      <c r="G368" s="17" t="n">
        <v>30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316</v>
      </c>
      <c r="B369" s="16" t="s">
        <v>664</v>
      </c>
      <c r="C369" s="45" t="n">
        <v>46009</v>
      </c>
      <c r="D369" s="46" t="n">
        <v>46086</v>
      </c>
      <c r="E369" s="17" t="n">
        <v>64.3214</v>
      </c>
      <c r="F369" s="17" t="n">
        <v>60.782</v>
      </c>
      <c r="G369" s="17" t="n">
        <v>10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316</v>
      </c>
      <c r="B370" s="16" t="s">
        <v>664</v>
      </c>
      <c r="C370" s="45" t="n">
        <v>46009</v>
      </c>
      <c r="D370" s="46" t="n">
        <v>46086</v>
      </c>
      <c r="E370" s="17" t="n">
        <v>64.3214</v>
      </c>
      <c r="F370" s="17" t="n">
        <v>60.7713</v>
      </c>
      <c r="G370" s="17" t="n">
        <v>40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316</v>
      </c>
      <c r="B371" s="16" t="s">
        <v>664</v>
      </c>
      <c r="C371" s="45" t="n">
        <v>46010</v>
      </c>
      <c r="D371" s="46" t="n">
        <v>46086</v>
      </c>
      <c r="E371" s="17" t="n">
        <v>64.751</v>
      </c>
      <c r="F371" s="17" t="n">
        <v>60.7713</v>
      </c>
      <c r="G371" s="17" t="n">
        <v>10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316</v>
      </c>
      <c r="B372" s="16" t="s">
        <v>664</v>
      </c>
      <c r="C372" s="45" t="n">
        <v>46017</v>
      </c>
      <c r="D372" s="46" t="n">
        <v>46086</v>
      </c>
      <c r="E372" s="17" t="n">
        <v>63.691</v>
      </c>
      <c r="F372" s="17" t="n">
        <v>60.7713</v>
      </c>
      <c r="G372" s="17" t="n">
        <v>10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35</v>
      </c>
      <c r="B373" s="16" t="s">
        <v>36</v>
      </c>
      <c r="C373" s="45" t="n">
        <v>46009</v>
      </c>
      <c r="D373" s="46" t="n">
        <v>46038</v>
      </c>
      <c r="E373" s="17" t="n">
        <v>2997.4</v>
      </c>
      <c r="F373" s="17" t="n">
        <v>2554.45</v>
      </c>
      <c r="G373" s="17" t="n">
        <v>1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35</v>
      </c>
      <c r="B374" s="16" t="s">
        <v>36</v>
      </c>
      <c r="C374" s="45" t="n">
        <v>46125</v>
      </c>
      <c r="D374" s="46" t="n">
        <v>46129</v>
      </c>
      <c r="E374" s="17" t="n">
        <v>2410.93</v>
      </c>
      <c r="F374" s="17" t="n">
        <v>2410.57</v>
      </c>
      <c r="G374" s="17" t="n">
        <v>1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35</v>
      </c>
      <c r="B375" s="16" t="s">
        <v>36</v>
      </c>
      <c r="C375" s="45" t="n">
        <v>46129</v>
      </c>
      <c r="D375" s="46" t="n">
        <v>46129</v>
      </c>
      <c r="E375" s="17" t="n">
        <v>2417.44</v>
      </c>
      <c r="F375" s="17" t="n">
        <v>2410.57</v>
      </c>
      <c r="G375" s="17" t="n">
        <v>1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317</v>
      </c>
      <c r="B376" s="16" t="s">
        <v>665</v>
      </c>
      <c r="C376" s="45" t="n">
        <v>46009</v>
      </c>
      <c r="D376" s="46" t="n">
        <v>46017</v>
      </c>
      <c r="E376" s="17" t="n">
        <v>141.5782</v>
      </c>
      <c r="F376" s="17" t="n">
        <v>140.122</v>
      </c>
      <c r="G376" s="17" t="n">
        <v>30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317</v>
      </c>
      <c r="B377" s="16" t="s">
        <v>665</v>
      </c>
      <c r="C377" s="45" t="n">
        <v>46009</v>
      </c>
      <c r="D377" s="46" t="n">
        <v>46057</v>
      </c>
      <c r="E377" s="17" t="n">
        <v>141.5782</v>
      </c>
      <c r="F377" s="17" t="n">
        <v>144.82</v>
      </c>
      <c r="G377" s="17" t="n">
        <v>2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317</v>
      </c>
      <c r="B378" s="16" t="s">
        <v>665</v>
      </c>
      <c r="C378" s="45" t="n">
        <v>46009</v>
      </c>
      <c r="D378" s="46" t="n">
        <v>46086</v>
      </c>
      <c r="E378" s="17" t="n">
        <v>141.5782</v>
      </c>
      <c r="F378" s="17" t="n">
        <v>145.821</v>
      </c>
      <c r="G378" s="17" t="n">
        <v>20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317</v>
      </c>
      <c r="B379" s="16" t="s">
        <v>665</v>
      </c>
      <c r="C379" s="45" t="n">
        <v>46009</v>
      </c>
      <c r="D379" s="46" t="n">
        <v>46114</v>
      </c>
      <c r="E379" s="17" t="n">
        <v>141.5782</v>
      </c>
      <c r="F379" s="17" t="n">
        <v>144.0207</v>
      </c>
      <c r="G379" s="17" t="n">
        <v>15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317</v>
      </c>
      <c r="B380" s="16" t="s">
        <v>665</v>
      </c>
      <c r="C380" s="45" t="n">
        <v>46009</v>
      </c>
      <c r="D380" s="46" t="n">
        <v>46129</v>
      </c>
      <c r="E380" s="17" t="n">
        <v>141.5782</v>
      </c>
      <c r="F380" s="17" t="n">
        <v>142.3715</v>
      </c>
      <c r="G380" s="17" t="n">
        <v>24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317</v>
      </c>
      <c r="B381" s="16" t="s">
        <v>665</v>
      </c>
      <c r="C381" s="45" t="n">
        <v>46010</v>
      </c>
      <c r="D381" s="46" t="n">
        <v>46129</v>
      </c>
      <c r="E381" s="17" t="n">
        <v>142.4788</v>
      </c>
      <c r="F381" s="17" t="n">
        <v>142.3715</v>
      </c>
      <c r="G381" s="17" t="n">
        <v>10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317</v>
      </c>
      <c r="B382" s="16" t="s">
        <v>665</v>
      </c>
      <c r="C382" s="45" t="n">
        <v>46010</v>
      </c>
      <c r="D382" s="46" t="n">
        <v>46129</v>
      </c>
      <c r="E382" s="17" t="n">
        <v>142.4788</v>
      </c>
      <c r="F382" s="17" t="n">
        <v>141.2716</v>
      </c>
      <c r="G382" s="17" t="n">
        <v>14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317</v>
      </c>
      <c r="B383" s="16" t="s">
        <v>665</v>
      </c>
      <c r="C383" s="45" t="n">
        <v>46038</v>
      </c>
      <c r="D383" s="46" t="n">
        <v>46129</v>
      </c>
      <c r="E383" s="17" t="n">
        <v>141.48</v>
      </c>
      <c r="F383" s="17" t="n">
        <v>141.2716</v>
      </c>
      <c r="G383" s="17" t="n">
        <v>1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317</v>
      </c>
      <c r="B384" s="16" t="s">
        <v>665</v>
      </c>
      <c r="C384" s="45" t="n">
        <v>46044</v>
      </c>
      <c r="D384" s="46" t="n">
        <v>46129</v>
      </c>
      <c r="E384" s="17" t="n">
        <v>143.578</v>
      </c>
      <c r="F384" s="17" t="n">
        <v>141.2716</v>
      </c>
      <c r="G384" s="17" t="n">
        <v>5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317</v>
      </c>
      <c r="B385" s="16" t="s">
        <v>665</v>
      </c>
      <c r="C385" s="45" t="n">
        <v>46125</v>
      </c>
      <c r="D385" s="46" t="n">
        <v>46129</v>
      </c>
      <c r="E385" s="17" t="n">
        <v>141.8783</v>
      </c>
      <c r="F385" s="17" t="n">
        <v>141.2716</v>
      </c>
      <c r="G385" s="17" t="n">
        <v>47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318</v>
      </c>
      <c r="B386" s="16" t="s">
        <v>597</v>
      </c>
      <c r="C386" s="45" t="n">
        <v>46010</v>
      </c>
      <c r="D386" s="46" t="n">
        <v>46129</v>
      </c>
      <c r="E386" s="17" t="n">
        <v>4238.89</v>
      </c>
      <c r="F386" s="17" t="n">
        <v>4365.82</v>
      </c>
      <c r="G386" s="17" t="n">
        <v>1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319</v>
      </c>
      <c r="B387" s="16" t="s">
        <v>666</v>
      </c>
      <c r="C387" s="45" t="n">
        <v>46010</v>
      </c>
      <c r="D387" s="46" t="n">
        <v>46129</v>
      </c>
      <c r="E387" s="17" t="n">
        <v>1805.44</v>
      </c>
      <c r="F387" s="17" t="n">
        <v>2250.89</v>
      </c>
      <c r="G387" s="17" t="n">
        <v>1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319</v>
      </c>
      <c r="B388" s="16" t="s">
        <v>666</v>
      </c>
      <c r="C388" s="45" t="n">
        <v>46010</v>
      </c>
      <c r="D388" s="46" t="n">
        <v>46129</v>
      </c>
      <c r="E388" s="17" t="n">
        <v>1805.44</v>
      </c>
      <c r="F388" s="17" t="n">
        <v>2250.89</v>
      </c>
      <c r="G388" s="17" t="n">
        <v>1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307</v>
      </c>
      <c r="B389" s="16" t="s">
        <v>595</v>
      </c>
      <c r="C389" s="45" t="n">
        <v>45896</v>
      </c>
      <c r="D389" s="46" t="n">
        <v>45988</v>
      </c>
      <c r="E389" s="17" t="n">
        <v>1024.106</v>
      </c>
      <c r="F389" s="17" t="n">
        <v>1027.8</v>
      </c>
      <c r="G389" s="17" t="n">
        <v>5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17</v>
      </c>
      <c r="B390" s="16" t="s">
        <v>19</v>
      </c>
      <c r="C390" s="45" t="n">
        <v>45926</v>
      </c>
      <c r="D390" s="46" t="n">
        <v>45989</v>
      </c>
      <c r="E390" s="17" t="n">
        <v>303.45</v>
      </c>
      <c r="F390" s="17" t="n">
        <v>300.1268</v>
      </c>
      <c r="G390" s="17" t="n">
        <v>2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17</v>
      </c>
      <c r="B391" s="16" t="s">
        <v>19</v>
      </c>
      <c r="C391" s="45" t="n">
        <v>45988</v>
      </c>
      <c r="D391" s="46" t="n">
        <v>45989</v>
      </c>
      <c r="E391" s="17" t="n">
        <v>300.7094</v>
      </c>
      <c r="F391" s="17" t="n">
        <v>300.1268</v>
      </c>
      <c r="G391" s="17" t="n">
        <v>17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310</v>
      </c>
      <c r="B392" s="16" t="s">
        <v>310</v>
      </c>
      <c r="C392" s="45" t="n">
        <v>45939</v>
      </c>
      <c r="D392" s="46" t="n">
        <v>45989</v>
      </c>
      <c r="E392" s="17" t="n">
        <v>4.031</v>
      </c>
      <c r="F392" s="17" t="n">
        <v>3.985</v>
      </c>
      <c r="G392" s="17" t="n">
        <v>30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310</v>
      </c>
      <c r="B393" s="16" t="s">
        <v>310</v>
      </c>
      <c r="C393" s="45" t="n">
        <v>45940</v>
      </c>
      <c r="D393" s="46" t="n">
        <v>45989</v>
      </c>
      <c r="E393" s="17" t="n">
        <v>4.0113</v>
      </c>
      <c r="F393" s="17" t="n">
        <v>3.985</v>
      </c>
      <c r="G393" s="17" t="n">
        <v>15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310</v>
      </c>
      <c r="B394" s="16" t="s">
        <v>310</v>
      </c>
      <c r="C394" s="45" t="n">
        <v>45979</v>
      </c>
      <c r="D394" s="46" t="n">
        <v>45989</v>
      </c>
      <c r="E394" s="17" t="n">
        <v>3.9818</v>
      </c>
      <c r="F394" s="17" t="n">
        <v>3.985</v>
      </c>
      <c r="G394" s="17" t="n">
        <v>11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313</v>
      </c>
      <c r="B395" s="16" t="s">
        <v>667</v>
      </c>
      <c r="C395" s="45" t="n">
        <v>46007</v>
      </c>
      <c r="D395" s="46" t="n">
        <v>46076</v>
      </c>
      <c r="E395" s="17" t="n">
        <v>64.56</v>
      </c>
      <c r="F395" s="17" t="n">
        <v>63.372</v>
      </c>
      <c r="G395" s="17" t="n">
        <v>1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313</v>
      </c>
      <c r="B396" s="16" t="s">
        <v>667</v>
      </c>
      <c r="C396" s="45" t="n">
        <v>46007</v>
      </c>
      <c r="D396" s="46" t="n">
        <v>46076</v>
      </c>
      <c r="E396" s="17" t="n">
        <v>64.3</v>
      </c>
      <c r="F396" s="17" t="n">
        <v>63.372</v>
      </c>
      <c r="G396" s="17" t="n">
        <v>1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313</v>
      </c>
      <c r="B397" s="16" t="s">
        <v>667</v>
      </c>
      <c r="C397" s="45" t="n">
        <v>46009</v>
      </c>
      <c r="D397" s="46" t="n">
        <v>46076</v>
      </c>
      <c r="E397" s="17" t="n">
        <v>63.61</v>
      </c>
      <c r="F397" s="17" t="n">
        <v>63.372</v>
      </c>
      <c r="G397" s="17" t="n">
        <v>1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313</v>
      </c>
      <c r="B398" s="16" t="s">
        <v>667</v>
      </c>
      <c r="C398" s="45" t="n">
        <v>46009</v>
      </c>
      <c r="D398" s="46" t="n">
        <v>46076</v>
      </c>
      <c r="E398" s="17" t="n">
        <v>63.61</v>
      </c>
      <c r="F398" s="17" t="n">
        <v>63.372</v>
      </c>
      <c r="G398" s="17" t="n">
        <v>1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313</v>
      </c>
      <c r="B399" s="16" t="s">
        <v>667</v>
      </c>
      <c r="C399" s="45" t="n">
        <v>46014</v>
      </c>
      <c r="D399" s="46" t="n">
        <v>46076</v>
      </c>
      <c r="E399" s="17" t="n">
        <v>59.11</v>
      </c>
      <c r="F399" s="17" t="n">
        <v>63.372</v>
      </c>
      <c r="G399" s="17" t="n">
        <v>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313</v>
      </c>
      <c r="B400" s="16" t="s">
        <v>667</v>
      </c>
      <c r="C400" s="45" t="n">
        <v>46015</v>
      </c>
      <c r="D400" s="46" t="n">
        <v>46076</v>
      </c>
      <c r="E400" s="17" t="n">
        <v>60.05</v>
      </c>
      <c r="F400" s="17" t="n">
        <v>63.372</v>
      </c>
      <c r="G400" s="17" t="n">
        <v>1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313</v>
      </c>
      <c r="B401" s="16" t="s">
        <v>667</v>
      </c>
      <c r="C401" s="45" t="n">
        <v>46015</v>
      </c>
      <c r="D401" s="46" t="n">
        <v>46076</v>
      </c>
      <c r="E401" s="17" t="n">
        <v>60.0456</v>
      </c>
      <c r="F401" s="17" t="n">
        <v>63.372</v>
      </c>
      <c r="G401" s="17" t="n">
        <v>9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313</v>
      </c>
      <c r="B402" s="16" t="s">
        <v>667</v>
      </c>
      <c r="C402" s="45" t="n">
        <v>46019</v>
      </c>
      <c r="D402" s="46" t="n">
        <v>46076</v>
      </c>
      <c r="E402" s="17" t="n">
        <v>58.886</v>
      </c>
      <c r="F402" s="17" t="n">
        <v>63.372</v>
      </c>
      <c r="G402" s="17" t="n">
        <v>5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244</v>
      </c>
      <c r="B403" s="16" t="s">
        <v>633</v>
      </c>
      <c r="C403" s="45" t="n">
        <v>46012</v>
      </c>
      <c r="D403" s="46" t="n">
        <v>46044</v>
      </c>
      <c r="E403" s="17" t="n">
        <v>127.61</v>
      </c>
      <c r="F403" s="17" t="n">
        <v>126.715</v>
      </c>
      <c r="G403" s="17" t="n">
        <v>1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244</v>
      </c>
      <c r="B404" s="16" t="s">
        <v>633</v>
      </c>
      <c r="C404" s="45" t="n">
        <v>46016</v>
      </c>
      <c r="D404" s="46" t="n">
        <v>46044</v>
      </c>
      <c r="E404" s="17" t="n">
        <v>124.1233</v>
      </c>
      <c r="F404" s="17" t="n">
        <v>126.715</v>
      </c>
      <c r="G404" s="17" t="n">
        <v>1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244</v>
      </c>
      <c r="B405" s="16" t="s">
        <v>633</v>
      </c>
      <c r="C405" s="45" t="n">
        <v>46016</v>
      </c>
      <c r="D405" s="46" t="n">
        <v>46044</v>
      </c>
      <c r="E405" s="17" t="n">
        <v>124.1233</v>
      </c>
      <c r="F405" s="17" t="n">
        <v>126.715</v>
      </c>
      <c r="G405" s="17" t="n">
        <v>2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274</v>
      </c>
      <c r="B406" s="16" t="s">
        <v>591</v>
      </c>
      <c r="C406" s="45" t="n">
        <v>46012</v>
      </c>
      <c r="D406" s="46" t="n">
        <v>46019</v>
      </c>
      <c r="E406" s="17" t="n">
        <v>298.46</v>
      </c>
      <c r="F406" s="17" t="n">
        <v>300.04</v>
      </c>
      <c r="G406" s="17" t="n">
        <v>1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249</v>
      </c>
      <c r="B407" s="16" t="s">
        <v>636</v>
      </c>
      <c r="C407" s="45" t="n">
        <v>46047</v>
      </c>
      <c r="D407" s="46" t="n">
        <v>46076</v>
      </c>
      <c r="E407" s="17" t="n">
        <v>52.277</v>
      </c>
      <c r="F407" s="17" t="n">
        <v>57.535</v>
      </c>
      <c r="G407" s="17" t="n">
        <v>10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330</v>
      </c>
      <c r="B408" s="16" t="s">
        <v>668</v>
      </c>
      <c r="C408" s="45" t="n">
        <v>46128</v>
      </c>
      <c r="D408" s="46" t="n">
        <v>46174</v>
      </c>
      <c r="E408" s="17" t="n">
        <v>18.3075</v>
      </c>
      <c r="F408" s="17" t="n">
        <v>18.629</v>
      </c>
      <c r="G408" s="17" t="n">
        <v>12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330</v>
      </c>
      <c r="B409" s="16" t="s">
        <v>668</v>
      </c>
      <c r="C409" s="45" t="n">
        <v>46140</v>
      </c>
      <c r="D409" s="46" t="n">
        <v>46174</v>
      </c>
      <c r="E409" s="17" t="n">
        <v>18.3922</v>
      </c>
      <c r="F409" s="17" t="n">
        <v>18.629</v>
      </c>
      <c r="G409" s="17" t="n">
        <v>1344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330</v>
      </c>
      <c r="B410" s="16" t="s">
        <v>668</v>
      </c>
      <c r="C410" s="45" t="n">
        <v>46140</v>
      </c>
      <c r="D410" s="46" t="n">
        <v>46174</v>
      </c>
      <c r="E410" s="17" t="n">
        <v>18.3927</v>
      </c>
      <c r="F410" s="17" t="n">
        <v>18.629</v>
      </c>
      <c r="G410" s="17" t="n">
        <v>15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330</v>
      </c>
      <c r="B411" s="16" t="s">
        <v>668</v>
      </c>
      <c r="C411" s="45" t="n">
        <v>46154</v>
      </c>
      <c r="D411" s="46" t="n">
        <v>46174</v>
      </c>
      <c r="E411" s="17" t="n">
        <v>18.49</v>
      </c>
      <c r="F411" s="17" t="n">
        <v>18.629</v>
      </c>
      <c r="G411" s="17" t="n">
        <v>10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263</v>
      </c>
      <c r="B412" s="16" t="s">
        <v>645</v>
      </c>
      <c r="C412" s="45" t="n">
        <v>45686</v>
      </c>
      <c r="D412" s="46" t="n">
        <v>45715</v>
      </c>
      <c r="E412" s="17" t="n">
        <v>1.5891</v>
      </c>
      <c r="F412" s="17" t="n">
        <v>1.6127</v>
      </c>
      <c r="G412" s="17" t="n">
        <v>1000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263</v>
      </c>
      <c r="B413" s="16" t="s">
        <v>645</v>
      </c>
      <c r="C413" s="45" t="n">
        <v>45686</v>
      </c>
      <c r="D413" s="46" t="n">
        <v>45715</v>
      </c>
      <c r="E413" s="17" t="n">
        <v>1.5891</v>
      </c>
      <c r="F413" s="17" t="n">
        <v>1.6127</v>
      </c>
      <c r="G413" s="17" t="n">
        <v>2903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263</v>
      </c>
      <c r="B414" s="16" t="s">
        <v>645</v>
      </c>
      <c r="C414" s="45" t="n">
        <v>45695</v>
      </c>
      <c r="D414" s="46" t="n">
        <v>45715</v>
      </c>
      <c r="E414" s="17" t="n">
        <v>1.5986</v>
      </c>
      <c r="F414" s="17" t="n">
        <v>1.6127</v>
      </c>
      <c r="G414" s="17" t="n">
        <v>35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263</v>
      </c>
      <c r="B415" s="16" t="s">
        <v>645</v>
      </c>
      <c r="C415" s="45" t="n">
        <v>45698</v>
      </c>
      <c r="D415" s="46" t="n">
        <v>45715</v>
      </c>
      <c r="E415" s="17" t="n">
        <v>1.5994</v>
      </c>
      <c r="F415" s="17" t="n">
        <v>1.6127</v>
      </c>
      <c r="G415" s="17" t="n">
        <v>7062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263</v>
      </c>
      <c r="B416" s="16" t="s">
        <v>645</v>
      </c>
      <c r="C416" s="45" t="n">
        <v>45698</v>
      </c>
      <c r="D416" s="46" t="n">
        <v>45715</v>
      </c>
      <c r="E416" s="17" t="n">
        <v>1.5994</v>
      </c>
      <c r="F416" s="17" t="n">
        <v>1.6127</v>
      </c>
      <c r="G416" s="17" t="n">
        <v>20000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263</v>
      </c>
      <c r="B417" s="16" t="s">
        <v>645</v>
      </c>
      <c r="C417" s="45" t="n">
        <v>45698</v>
      </c>
      <c r="D417" s="46" t="n">
        <v>45719</v>
      </c>
      <c r="E417" s="17" t="n">
        <v>1.5994</v>
      </c>
      <c r="F417" s="17" t="n">
        <v>1.6164</v>
      </c>
      <c r="G417" s="17" t="n">
        <v>276638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263</v>
      </c>
      <c r="B418" s="16" t="s">
        <v>645</v>
      </c>
      <c r="C418" s="45" t="n">
        <v>45709</v>
      </c>
      <c r="D418" s="46" t="n">
        <v>45719</v>
      </c>
      <c r="E418" s="17" t="n">
        <v>1.611</v>
      </c>
      <c r="F418" s="17" t="n">
        <v>1.6164</v>
      </c>
      <c r="G418" s="17" t="n">
        <v>36400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245</v>
      </c>
      <c r="B419" s="16" t="s">
        <v>634</v>
      </c>
      <c r="C419" s="45" t="n">
        <v>45699</v>
      </c>
      <c r="D419" s="46" t="n">
        <v>45701</v>
      </c>
      <c r="E419" s="17" t="n">
        <v>34.167</v>
      </c>
      <c r="F419" s="17" t="n">
        <v>35.6822</v>
      </c>
      <c r="G419" s="17" t="n">
        <v>50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254</v>
      </c>
      <c r="B420" s="16" t="s">
        <v>600</v>
      </c>
      <c r="C420" s="45" t="n">
        <v>45699</v>
      </c>
      <c r="D420" s="46" t="n">
        <v>45701</v>
      </c>
      <c r="E420" s="17" t="n">
        <v>1160.9</v>
      </c>
      <c r="F420" s="17" t="n">
        <v>1236.58</v>
      </c>
      <c r="G420" s="17" t="n">
        <v>1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254</v>
      </c>
      <c r="B421" s="16" t="s">
        <v>600</v>
      </c>
      <c r="C421" s="45" t="n">
        <v>45699</v>
      </c>
      <c r="D421" s="46" t="n">
        <v>45701</v>
      </c>
      <c r="E421" s="17" t="n">
        <v>1159.38</v>
      </c>
      <c r="F421" s="17" t="n">
        <v>1236.58</v>
      </c>
      <c r="G421" s="17" t="n">
        <v>1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254</v>
      </c>
      <c r="B422" s="16" t="s">
        <v>600</v>
      </c>
      <c r="C422" s="45" t="n">
        <v>46000</v>
      </c>
      <c r="D422" s="46" t="n">
        <v>46000</v>
      </c>
      <c r="E422" s="17" t="n">
        <v>1182.5</v>
      </c>
      <c r="F422" s="17" t="n">
        <v>1186.23</v>
      </c>
      <c r="G422" s="17" t="n">
        <v>1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248</v>
      </c>
      <c r="B423" s="16" t="s">
        <v>635</v>
      </c>
      <c r="C423" s="45" t="n">
        <v>45705</v>
      </c>
      <c r="D423" s="46" t="n">
        <v>45708</v>
      </c>
      <c r="E423" s="17" t="n">
        <v>37.919</v>
      </c>
      <c r="F423" s="17" t="n">
        <v>38.4908</v>
      </c>
      <c r="G423" s="17" t="n">
        <v>10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248</v>
      </c>
      <c r="B424" s="16" t="s">
        <v>635</v>
      </c>
      <c r="C424" s="45" t="n">
        <v>45707</v>
      </c>
      <c r="D424" s="46" t="n">
        <v>45708</v>
      </c>
      <c r="E424" s="17" t="n">
        <v>37.424</v>
      </c>
      <c r="F424" s="17" t="n">
        <v>38.4908</v>
      </c>
      <c r="G424" s="17" t="n">
        <v>10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248</v>
      </c>
      <c r="B425" s="16" t="s">
        <v>635</v>
      </c>
      <c r="C425" s="45" t="n">
        <v>45707</v>
      </c>
      <c r="D425" s="46" t="n">
        <v>45708</v>
      </c>
      <c r="E425" s="17" t="n">
        <v>37.624</v>
      </c>
      <c r="F425" s="17" t="n">
        <v>38.4908</v>
      </c>
      <c r="G425" s="17" t="n">
        <v>20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39</v>
      </c>
      <c r="B426" s="16" t="s">
        <v>40</v>
      </c>
      <c r="C426" s="45" t="n">
        <v>45705</v>
      </c>
      <c r="D426" s="46" t="n">
        <v>45708</v>
      </c>
      <c r="E426" s="17" t="n">
        <v>137.909</v>
      </c>
      <c r="F426" s="17" t="n">
        <v>138.2708</v>
      </c>
      <c r="G426" s="17" t="n">
        <v>10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39</v>
      </c>
      <c r="B427" s="16" t="s">
        <v>40</v>
      </c>
      <c r="C427" s="45" t="n">
        <v>45706</v>
      </c>
      <c r="D427" s="46" t="n">
        <v>45708</v>
      </c>
      <c r="E427" s="17" t="n">
        <v>136.068</v>
      </c>
      <c r="F427" s="17" t="n">
        <v>138.2708</v>
      </c>
      <c r="G427" s="17" t="n">
        <v>10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39</v>
      </c>
      <c r="B428" s="16" t="s">
        <v>40</v>
      </c>
      <c r="C428" s="45" t="n">
        <v>45707</v>
      </c>
      <c r="D428" s="46" t="n">
        <v>45708</v>
      </c>
      <c r="E428" s="17" t="n">
        <v>134.6275</v>
      </c>
      <c r="F428" s="17" t="n">
        <v>138.2708</v>
      </c>
      <c r="G428" s="17" t="n">
        <v>20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39</v>
      </c>
      <c r="B429" s="16" t="s">
        <v>40</v>
      </c>
      <c r="C429" s="45" t="n">
        <v>45717</v>
      </c>
      <c r="D429" s="46" t="n">
        <v>45720</v>
      </c>
      <c r="E429" s="17" t="n">
        <v>139.52</v>
      </c>
      <c r="F429" s="17" t="n">
        <v>139.2683</v>
      </c>
      <c r="G429" s="17" t="n">
        <v>10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39</v>
      </c>
      <c r="B430" s="16" t="s">
        <v>40</v>
      </c>
      <c r="C430" s="45" t="n">
        <v>45718</v>
      </c>
      <c r="D430" s="46" t="n">
        <v>45720</v>
      </c>
      <c r="E430" s="17" t="n">
        <v>139.49</v>
      </c>
      <c r="F430" s="17" t="n">
        <v>139.2683</v>
      </c>
      <c r="G430" s="17" t="n">
        <v>10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39</v>
      </c>
      <c r="B431" s="16" t="s">
        <v>40</v>
      </c>
      <c r="C431" s="45" t="n">
        <v>45719</v>
      </c>
      <c r="D431" s="46" t="n">
        <v>45720</v>
      </c>
      <c r="E431" s="17" t="n">
        <v>134.147</v>
      </c>
      <c r="F431" s="17" t="n">
        <v>139.2683</v>
      </c>
      <c r="G431" s="17" t="n">
        <v>40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39</v>
      </c>
      <c r="B432" s="16" t="s">
        <v>40</v>
      </c>
      <c r="C432" s="45" t="n">
        <v>45719</v>
      </c>
      <c r="D432" s="46" t="n">
        <v>45720</v>
      </c>
      <c r="E432" s="17" t="n">
        <v>134.187</v>
      </c>
      <c r="F432" s="17" t="n">
        <v>139.2683</v>
      </c>
      <c r="G432" s="17" t="n">
        <v>60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286</v>
      </c>
      <c r="B433" s="16" t="s">
        <v>663</v>
      </c>
      <c r="C433" s="45" t="n">
        <v>45705</v>
      </c>
      <c r="D433" s="46" t="n">
        <v>45709</v>
      </c>
      <c r="E433" s="17" t="n">
        <v>105.053</v>
      </c>
      <c r="F433" s="17" t="n">
        <v>104.2025</v>
      </c>
      <c r="G433" s="17" t="n">
        <v>10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286</v>
      </c>
      <c r="B434" s="16" t="s">
        <v>663</v>
      </c>
      <c r="C434" s="45" t="n">
        <v>45706</v>
      </c>
      <c r="D434" s="46" t="n">
        <v>45709</v>
      </c>
      <c r="E434" s="17" t="n">
        <v>104.362</v>
      </c>
      <c r="F434" s="17" t="n">
        <v>104.2025</v>
      </c>
      <c r="G434" s="17" t="n">
        <v>10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286</v>
      </c>
      <c r="B435" s="16" t="s">
        <v>663</v>
      </c>
      <c r="C435" s="45" t="n">
        <v>45706</v>
      </c>
      <c r="D435" s="46" t="n">
        <v>45709</v>
      </c>
      <c r="E435" s="17" t="n">
        <v>101.701</v>
      </c>
      <c r="F435" s="17" t="n">
        <v>104.2025</v>
      </c>
      <c r="G435" s="17" t="n">
        <v>10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286</v>
      </c>
      <c r="B436" s="16" t="s">
        <v>663</v>
      </c>
      <c r="C436" s="45" t="n">
        <v>45706</v>
      </c>
      <c r="D436" s="46" t="n">
        <v>45709</v>
      </c>
      <c r="E436" s="17" t="n">
        <v>101.701</v>
      </c>
      <c r="F436" s="17" t="n">
        <v>104.2025</v>
      </c>
      <c r="G436" s="17" t="n">
        <v>10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286</v>
      </c>
      <c r="B437" s="16" t="s">
        <v>663</v>
      </c>
      <c r="C437" s="45" t="n">
        <v>45722</v>
      </c>
      <c r="D437" s="46" t="n">
        <v>45818</v>
      </c>
      <c r="E437" s="17" t="n">
        <v>96.278</v>
      </c>
      <c r="F437" s="17" t="n">
        <v>73.9525</v>
      </c>
      <c r="G437" s="17" t="n">
        <v>10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286</v>
      </c>
      <c r="B438" s="16" t="s">
        <v>663</v>
      </c>
      <c r="C438" s="45" t="n">
        <v>45803</v>
      </c>
      <c r="D438" s="46" t="n">
        <v>45818</v>
      </c>
      <c r="E438" s="17" t="n">
        <v>72.966</v>
      </c>
      <c r="F438" s="17" t="n">
        <v>73.9525</v>
      </c>
      <c r="G438" s="17" t="n">
        <v>10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286</v>
      </c>
      <c r="B439" s="16" t="s">
        <v>663</v>
      </c>
      <c r="C439" s="45" t="n">
        <v>45803</v>
      </c>
      <c r="D439" s="46" t="n">
        <v>45818</v>
      </c>
      <c r="E439" s="17" t="n">
        <v>72.8565</v>
      </c>
      <c r="F439" s="17" t="n">
        <v>73.9525</v>
      </c>
      <c r="G439" s="17" t="n">
        <v>20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35</v>
      </c>
      <c r="B440" s="16" t="s">
        <v>36</v>
      </c>
      <c r="C440" s="45" t="n">
        <v>45705</v>
      </c>
      <c r="D440" s="46" t="n">
        <v>45720</v>
      </c>
      <c r="E440" s="17" t="n">
        <v>3461.23</v>
      </c>
      <c r="F440" s="17" t="n">
        <v>3386.3061</v>
      </c>
      <c r="G440" s="17" t="n">
        <v>1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35</v>
      </c>
      <c r="B441" s="16" t="s">
        <v>36</v>
      </c>
      <c r="C441" s="45" t="n">
        <v>45706</v>
      </c>
      <c r="D441" s="46" t="n">
        <v>45720</v>
      </c>
      <c r="E441" s="17" t="n">
        <v>3428.71</v>
      </c>
      <c r="F441" s="17" t="n">
        <v>3386.3061</v>
      </c>
      <c r="G441" s="17" t="n">
        <v>1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35</v>
      </c>
      <c r="B442" s="16" t="s">
        <v>36</v>
      </c>
      <c r="C442" s="45" t="n">
        <v>45715</v>
      </c>
      <c r="D442" s="46" t="n">
        <v>45720</v>
      </c>
      <c r="E442" s="17" t="n">
        <v>3227.1125</v>
      </c>
      <c r="F442" s="17" t="n">
        <v>3386.3061</v>
      </c>
      <c r="G442" s="17" t="n">
        <v>4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35</v>
      </c>
      <c r="B443" s="16" t="s">
        <v>36</v>
      </c>
      <c r="C443" s="45" t="n">
        <v>45715</v>
      </c>
      <c r="D443" s="46" t="n">
        <v>45720</v>
      </c>
      <c r="E443" s="17" t="n">
        <v>3227.11</v>
      </c>
      <c r="F443" s="17" t="n">
        <v>3386.3061</v>
      </c>
      <c r="G443" s="17" t="n">
        <v>1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35</v>
      </c>
      <c r="B444" s="16" t="s">
        <v>36</v>
      </c>
      <c r="C444" s="45" t="n">
        <v>45715</v>
      </c>
      <c r="D444" s="46" t="n">
        <v>45720</v>
      </c>
      <c r="E444" s="17" t="n">
        <v>3218.6086</v>
      </c>
      <c r="F444" s="17" t="n">
        <v>3386.3061</v>
      </c>
      <c r="G444" s="17" t="n">
        <v>7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35</v>
      </c>
      <c r="B445" s="16" t="s">
        <v>36</v>
      </c>
      <c r="C445" s="45" t="n">
        <v>45719</v>
      </c>
      <c r="D445" s="46" t="n">
        <v>45720</v>
      </c>
      <c r="E445" s="17" t="n">
        <v>3224.6114</v>
      </c>
      <c r="F445" s="17" t="n">
        <v>3386.3061</v>
      </c>
      <c r="G445" s="17" t="n">
        <v>14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35</v>
      </c>
      <c r="B446" s="16" t="s">
        <v>36</v>
      </c>
      <c r="C446" s="45" t="n">
        <v>45884</v>
      </c>
      <c r="D446" s="46" t="n">
        <v>45909</v>
      </c>
      <c r="E446" s="17" t="n">
        <v>3021.01</v>
      </c>
      <c r="F446" s="17" t="n">
        <v>2963.516</v>
      </c>
      <c r="G446" s="17" t="n">
        <v>5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287</v>
      </c>
      <c r="B447" s="16" t="s">
        <v>669</v>
      </c>
      <c r="C447" s="45" t="n">
        <v>45706</v>
      </c>
      <c r="D447" s="46" t="n">
        <v>45709</v>
      </c>
      <c r="E447" s="17" t="n">
        <v>277.04</v>
      </c>
      <c r="F447" s="17" t="n">
        <v>255.3722</v>
      </c>
      <c r="G447" s="17" t="n">
        <v>1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287</v>
      </c>
      <c r="B448" s="16" t="s">
        <v>669</v>
      </c>
      <c r="C448" s="45" t="n">
        <v>45706</v>
      </c>
      <c r="D448" s="46" t="n">
        <v>45709</v>
      </c>
      <c r="E448" s="17" t="n">
        <v>253.63</v>
      </c>
      <c r="F448" s="17" t="n">
        <v>255.3722</v>
      </c>
      <c r="G448" s="17" t="n">
        <v>1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287</v>
      </c>
      <c r="B449" s="16" t="s">
        <v>669</v>
      </c>
      <c r="C449" s="45" t="n">
        <v>45706</v>
      </c>
      <c r="D449" s="46" t="n">
        <v>45709</v>
      </c>
      <c r="E449" s="17" t="n">
        <v>253.525</v>
      </c>
      <c r="F449" s="17" t="n">
        <v>255.3722</v>
      </c>
      <c r="G449" s="17" t="n">
        <v>2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287</v>
      </c>
      <c r="B450" s="16" t="s">
        <v>669</v>
      </c>
      <c r="C450" s="45" t="n">
        <v>45708</v>
      </c>
      <c r="D450" s="46" t="n">
        <v>45709</v>
      </c>
      <c r="E450" s="17" t="n">
        <v>263.0325</v>
      </c>
      <c r="F450" s="17" t="n">
        <v>255.3722</v>
      </c>
      <c r="G450" s="17" t="n">
        <v>4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287</v>
      </c>
      <c r="B451" s="16" t="s">
        <v>669</v>
      </c>
      <c r="C451" s="45" t="n">
        <v>45708</v>
      </c>
      <c r="D451" s="46" t="n">
        <v>45709</v>
      </c>
      <c r="E451" s="17" t="n">
        <v>258.83</v>
      </c>
      <c r="F451" s="17" t="n">
        <v>255.3722</v>
      </c>
      <c r="G451" s="17" t="n">
        <v>8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287</v>
      </c>
      <c r="B452" s="16" t="s">
        <v>669</v>
      </c>
      <c r="C452" s="45" t="n">
        <v>45708</v>
      </c>
      <c r="D452" s="46" t="n">
        <v>45709</v>
      </c>
      <c r="E452" s="17" t="n">
        <v>245.6231</v>
      </c>
      <c r="F452" s="17" t="n">
        <v>255.3722</v>
      </c>
      <c r="G452" s="17" t="n">
        <v>16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47</v>
      </c>
      <c r="B453" s="16" t="s">
        <v>48</v>
      </c>
      <c r="C453" s="45" t="n">
        <v>45706</v>
      </c>
      <c r="D453" s="46" t="n">
        <v>45708</v>
      </c>
      <c r="E453" s="17" t="n">
        <v>3481.4</v>
      </c>
      <c r="F453" s="17" t="n">
        <v>3469.8</v>
      </c>
      <c r="G453" s="17" t="n">
        <v>1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47</v>
      </c>
      <c r="B454" s="16" t="s">
        <v>48</v>
      </c>
      <c r="C454" s="45" t="n">
        <v>45706</v>
      </c>
      <c r="D454" s="46" t="n">
        <v>45708</v>
      </c>
      <c r="E454" s="17" t="n">
        <v>3372.2</v>
      </c>
      <c r="F454" s="17" t="n">
        <v>3469.8</v>
      </c>
      <c r="G454" s="17" t="n">
        <v>1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47</v>
      </c>
      <c r="B455" s="16" t="s">
        <v>48</v>
      </c>
      <c r="C455" s="45" t="n">
        <v>46000</v>
      </c>
      <c r="D455" s="46" t="n">
        <v>46007</v>
      </c>
      <c r="E455" s="17" t="n">
        <v>3211.2</v>
      </c>
      <c r="F455" s="17" t="n">
        <v>3275</v>
      </c>
      <c r="G455" s="17" t="n">
        <v>1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27</v>
      </c>
      <c r="B456" s="16" t="s">
        <v>28</v>
      </c>
      <c r="C456" s="45" t="n">
        <v>45706</v>
      </c>
      <c r="D456" s="46" t="n">
        <v>45708</v>
      </c>
      <c r="E456" s="17" t="n">
        <v>211.43</v>
      </c>
      <c r="F456" s="17" t="n">
        <v>222.35</v>
      </c>
      <c r="G456" s="17" t="n">
        <v>1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27</v>
      </c>
      <c r="B457" s="16" t="s">
        <v>28</v>
      </c>
      <c r="C457" s="45" t="n">
        <v>45706</v>
      </c>
      <c r="D457" s="46" t="n">
        <v>45708</v>
      </c>
      <c r="E457" s="17" t="n">
        <v>211.125</v>
      </c>
      <c r="F457" s="17" t="n">
        <v>222.35</v>
      </c>
      <c r="G457" s="17" t="n">
        <v>2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27</v>
      </c>
      <c r="B458" s="16" t="s">
        <v>28</v>
      </c>
      <c r="C458" s="45" t="n">
        <v>45884</v>
      </c>
      <c r="D458" s="46" t="n">
        <v>45896</v>
      </c>
      <c r="E458" s="17" t="n">
        <v>133.9469</v>
      </c>
      <c r="F458" s="17" t="n">
        <v>136.6314</v>
      </c>
      <c r="G458" s="17" t="n">
        <v>13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27</v>
      </c>
      <c r="B459" s="16" t="s">
        <v>28</v>
      </c>
      <c r="C459" s="45" t="n">
        <v>45885</v>
      </c>
      <c r="D459" s="46" t="n">
        <v>45896</v>
      </c>
      <c r="E459" s="17" t="n">
        <v>130.75</v>
      </c>
      <c r="F459" s="17" t="n">
        <v>136.6314</v>
      </c>
      <c r="G459" s="17" t="n">
        <v>1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27</v>
      </c>
      <c r="B460" s="16" t="s">
        <v>28</v>
      </c>
      <c r="C460" s="45" t="n">
        <v>46014</v>
      </c>
      <c r="D460" s="46" t="n">
        <v>46050</v>
      </c>
      <c r="E460" s="17" t="n">
        <v>111.95</v>
      </c>
      <c r="F460" s="17" t="n">
        <v>123.17</v>
      </c>
      <c r="G460" s="17" t="n">
        <v>1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27</v>
      </c>
      <c r="B461" s="16" t="s">
        <v>28</v>
      </c>
      <c r="C461" s="45" t="n">
        <v>46015</v>
      </c>
      <c r="D461" s="46" t="n">
        <v>46050</v>
      </c>
      <c r="E461" s="17" t="n">
        <v>111.71</v>
      </c>
      <c r="F461" s="17" t="n">
        <v>123.17</v>
      </c>
      <c r="G461" s="17" t="n">
        <v>1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27</v>
      </c>
      <c r="B462" s="16" t="s">
        <v>28</v>
      </c>
      <c r="C462" s="45" t="n">
        <v>46016</v>
      </c>
      <c r="D462" s="46" t="n">
        <v>46050</v>
      </c>
      <c r="E462" s="17" t="n">
        <v>111.675</v>
      </c>
      <c r="F462" s="17" t="n">
        <v>123.17</v>
      </c>
      <c r="G462" s="17" t="n">
        <v>2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279</v>
      </c>
      <c r="B463" s="16" t="s">
        <v>658</v>
      </c>
      <c r="C463" s="45" t="n">
        <v>45707</v>
      </c>
      <c r="D463" s="46" t="n">
        <v>45708</v>
      </c>
      <c r="E463" s="17" t="n">
        <v>121.361</v>
      </c>
      <c r="F463" s="17" t="n">
        <v>122.679</v>
      </c>
      <c r="G463" s="17" t="n">
        <v>10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288</v>
      </c>
      <c r="B464" s="16" t="s">
        <v>670</v>
      </c>
      <c r="C464" s="45" t="n">
        <v>45707</v>
      </c>
      <c r="D464" s="46" t="n">
        <v>45711</v>
      </c>
      <c r="E464" s="17" t="n">
        <v>194.93</v>
      </c>
      <c r="F464" s="17" t="n">
        <v>198.7</v>
      </c>
      <c r="G464" s="17" t="n">
        <v>1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289</v>
      </c>
      <c r="B465" s="16" t="s">
        <v>671</v>
      </c>
      <c r="C465" s="45" t="n">
        <v>45707</v>
      </c>
      <c r="D465" s="46" t="n">
        <v>45708</v>
      </c>
      <c r="E465" s="17" t="n">
        <v>0.3944</v>
      </c>
      <c r="F465" s="17" t="n">
        <v>0.3997</v>
      </c>
      <c r="G465" s="17" t="n">
        <v>1000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259</v>
      </c>
      <c r="B466" s="16" t="s">
        <v>602</v>
      </c>
      <c r="C466" s="45" t="n">
        <v>45707</v>
      </c>
      <c r="D466" s="46" t="n">
        <v>45715</v>
      </c>
      <c r="E466" s="17" t="n">
        <v>94.1967</v>
      </c>
      <c r="F466" s="17" t="n">
        <v>91.5144</v>
      </c>
      <c r="G466" s="17" t="n">
        <v>6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259</v>
      </c>
      <c r="B467" s="16" t="s">
        <v>602</v>
      </c>
      <c r="C467" s="45" t="n">
        <v>45715</v>
      </c>
      <c r="D467" s="46" t="n">
        <v>45715</v>
      </c>
      <c r="E467" s="17" t="n">
        <v>90.185</v>
      </c>
      <c r="F467" s="17" t="n">
        <v>91.5144</v>
      </c>
      <c r="G467" s="17" t="n">
        <v>12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281</v>
      </c>
      <c r="B468" s="16" t="s">
        <v>659</v>
      </c>
      <c r="C468" s="45" t="n">
        <v>45719</v>
      </c>
      <c r="D468" s="46" t="n">
        <v>45720</v>
      </c>
      <c r="E468" s="17" t="n">
        <v>238.14</v>
      </c>
      <c r="F468" s="17" t="n">
        <v>245.427</v>
      </c>
      <c r="G468" s="17" t="n">
        <v>10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281</v>
      </c>
      <c r="B469" s="16" t="s">
        <v>659</v>
      </c>
      <c r="C469" s="45" t="n">
        <v>45719</v>
      </c>
      <c r="D469" s="46" t="n">
        <v>45720</v>
      </c>
      <c r="E469" s="17" t="n">
        <v>236.718</v>
      </c>
      <c r="F469" s="17" t="n">
        <v>245.427</v>
      </c>
      <c r="G469" s="17" t="n">
        <v>10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290</v>
      </c>
      <c r="B470" s="16" t="s">
        <v>672</v>
      </c>
      <c r="C470" s="45" t="n">
        <v>45720</v>
      </c>
      <c r="D470" s="46" t="n">
        <v>45723</v>
      </c>
      <c r="E470" s="17" t="n">
        <v>230.4352</v>
      </c>
      <c r="F470" s="17" t="n">
        <v>216.4621</v>
      </c>
      <c r="G470" s="17" t="n">
        <v>50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290</v>
      </c>
      <c r="B471" s="16" t="s">
        <v>672</v>
      </c>
      <c r="C471" s="45" t="n">
        <v>45720</v>
      </c>
      <c r="D471" s="46" t="n">
        <v>45723</v>
      </c>
      <c r="E471" s="17" t="n">
        <v>228.074</v>
      </c>
      <c r="F471" s="17" t="n">
        <v>216.4621</v>
      </c>
      <c r="G471" s="17" t="n">
        <v>50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290</v>
      </c>
      <c r="B472" s="16" t="s">
        <v>672</v>
      </c>
      <c r="C472" s="45" t="n">
        <v>45720</v>
      </c>
      <c r="D472" s="46" t="n">
        <v>45723</v>
      </c>
      <c r="E472" s="17" t="n">
        <v>228.154</v>
      </c>
      <c r="F472" s="17" t="n">
        <v>216.4621</v>
      </c>
      <c r="G472" s="17" t="n">
        <v>100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290</v>
      </c>
      <c r="B473" s="16" t="s">
        <v>672</v>
      </c>
      <c r="C473" s="45" t="n">
        <v>45720</v>
      </c>
      <c r="D473" s="46" t="n">
        <v>45723</v>
      </c>
      <c r="E473" s="17" t="n">
        <v>225.7128</v>
      </c>
      <c r="F473" s="17" t="n">
        <v>216.4621</v>
      </c>
      <c r="G473" s="17" t="n">
        <v>200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290</v>
      </c>
      <c r="B474" s="16" t="s">
        <v>672</v>
      </c>
      <c r="C474" s="45" t="n">
        <v>45720</v>
      </c>
      <c r="D474" s="46" t="n">
        <v>45723</v>
      </c>
      <c r="E474" s="17" t="n">
        <v>226.3131</v>
      </c>
      <c r="F474" s="17" t="n">
        <v>216.4621</v>
      </c>
      <c r="G474" s="17" t="n">
        <v>400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290</v>
      </c>
      <c r="B475" s="16" t="s">
        <v>672</v>
      </c>
      <c r="C475" s="45" t="n">
        <v>45721</v>
      </c>
      <c r="D475" s="46" t="n">
        <v>45723</v>
      </c>
      <c r="E475" s="17" t="n">
        <v>221.7108</v>
      </c>
      <c r="F475" s="17" t="n">
        <v>216.4621</v>
      </c>
      <c r="G475" s="17" t="n">
        <v>100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290</v>
      </c>
      <c r="B476" s="16" t="s">
        <v>672</v>
      </c>
      <c r="C476" s="45" t="n">
        <v>45721</v>
      </c>
      <c r="D476" s="46" t="n">
        <v>45723</v>
      </c>
      <c r="E476" s="17" t="n">
        <v>222.9114</v>
      </c>
      <c r="F476" s="17" t="n">
        <v>216.4621</v>
      </c>
      <c r="G476" s="17" t="n">
        <v>50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290</v>
      </c>
      <c r="B477" s="16" t="s">
        <v>672</v>
      </c>
      <c r="C477" s="45" t="n">
        <v>45722</v>
      </c>
      <c r="D477" s="46" t="n">
        <v>45723</v>
      </c>
      <c r="E477" s="17" t="n">
        <v>211.1055</v>
      </c>
      <c r="F477" s="17" t="n">
        <v>216.4621</v>
      </c>
      <c r="G477" s="17" t="n">
        <v>400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290</v>
      </c>
      <c r="B478" s="16" t="s">
        <v>672</v>
      </c>
      <c r="C478" s="45" t="n">
        <v>45723</v>
      </c>
      <c r="D478" s="46" t="n">
        <v>45723</v>
      </c>
      <c r="E478" s="17" t="n">
        <v>216.4621</v>
      </c>
      <c r="F478" s="17" t="n">
        <v>218.902</v>
      </c>
      <c r="G478" s="17" t="n">
        <v>1350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291</v>
      </c>
      <c r="B479" s="16" t="s">
        <v>673</v>
      </c>
      <c r="C479" s="45" t="n">
        <v>45722</v>
      </c>
      <c r="D479" s="46" t="n">
        <v>45722</v>
      </c>
      <c r="E479" s="17" t="n">
        <v>2.2189</v>
      </c>
      <c r="F479" s="17" t="n">
        <v>2.2181</v>
      </c>
      <c r="G479" s="17" t="n">
        <v>1000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291</v>
      </c>
      <c r="B480" s="16" t="s">
        <v>673</v>
      </c>
      <c r="C480" s="45" t="n">
        <v>45722</v>
      </c>
      <c r="D480" s="46" t="n">
        <v>45722</v>
      </c>
      <c r="E480" s="17" t="n">
        <v>2.2181</v>
      </c>
      <c r="F480" s="17" t="n">
        <v>2.2129</v>
      </c>
      <c r="G480" s="17" t="n">
        <v>1000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291</v>
      </c>
      <c r="B481" s="16" t="s">
        <v>673</v>
      </c>
      <c r="C481" s="45" t="n">
        <v>45722</v>
      </c>
      <c r="D481" s="46" t="n">
        <v>45723</v>
      </c>
      <c r="E481" s="17" t="n">
        <v>2.2129</v>
      </c>
      <c r="F481" s="17" t="n">
        <v>2.1441</v>
      </c>
      <c r="G481" s="17" t="n">
        <v>3000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291</v>
      </c>
      <c r="B482" s="16" t="s">
        <v>673</v>
      </c>
      <c r="C482" s="45" t="n">
        <v>45722</v>
      </c>
      <c r="D482" s="46" t="n">
        <v>45723</v>
      </c>
      <c r="E482" s="17" t="n">
        <v>2.2139</v>
      </c>
      <c r="F482" s="17" t="n">
        <v>2.1441</v>
      </c>
      <c r="G482" s="17" t="n">
        <v>4000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291</v>
      </c>
      <c r="B483" s="16" t="s">
        <v>673</v>
      </c>
      <c r="C483" s="45" t="n">
        <v>45722</v>
      </c>
      <c r="D483" s="46" t="n">
        <v>45723</v>
      </c>
      <c r="E483" s="17" t="n">
        <v>2.2139</v>
      </c>
      <c r="F483" s="17" t="n">
        <v>2.1441</v>
      </c>
      <c r="G483" s="17" t="n">
        <v>7000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291</v>
      </c>
      <c r="B484" s="16" t="s">
        <v>673</v>
      </c>
      <c r="C484" s="45" t="n">
        <v>45722</v>
      </c>
      <c r="D484" s="46" t="n">
        <v>45723</v>
      </c>
      <c r="E484" s="17" t="n">
        <v>2.2219</v>
      </c>
      <c r="F484" s="17" t="n">
        <v>2.1441</v>
      </c>
      <c r="G484" s="17" t="n">
        <v>10000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291</v>
      </c>
      <c r="B485" s="16" t="s">
        <v>673</v>
      </c>
      <c r="C485" s="45" t="n">
        <v>45722</v>
      </c>
      <c r="D485" s="46" t="n">
        <v>45723</v>
      </c>
      <c r="E485" s="17" t="n">
        <v>2.2219</v>
      </c>
      <c r="F485" s="17" t="n">
        <v>2.1441</v>
      </c>
      <c r="G485" s="17" t="n">
        <v>17000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291</v>
      </c>
      <c r="B486" s="16" t="s">
        <v>673</v>
      </c>
      <c r="C486" s="45" t="n">
        <v>45722</v>
      </c>
      <c r="D486" s="46" t="n">
        <v>45723</v>
      </c>
      <c r="E486" s="17" t="n">
        <v>2.2329</v>
      </c>
      <c r="F486" s="17" t="n">
        <v>2.1441</v>
      </c>
      <c r="G486" s="17" t="n">
        <v>8000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292</v>
      </c>
      <c r="B487" s="16" t="s">
        <v>674</v>
      </c>
      <c r="C487" s="45" t="n">
        <v>45727</v>
      </c>
      <c r="D487" s="46" t="n">
        <v>45801</v>
      </c>
      <c r="E487" s="17" t="n">
        <v>129.94</v>
      </c>
      <c r="F487" s="17" t="n">
        <v>135.42</v>
      </c>
      <c r="G487" s="17" t="n">
        <v>5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292</v>
      </c>
      <c r="B488" s="16" t="s">
        <v>674</v>
      </c>
      <c r="C488" s="45" t="n">
        <v>45727</v>
      </c>
      <c r="D488" s="46" t="n">
        <v>45801</v>
      </c>
      <c r="E488" s="17" t="n">
        <v>129.94</v>
      </c>
      <c r="F488" s="17" t="n">
        <v>135.42</v>
      </c>
      <c r="G488" s="17" t="n">
        <v>1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292</v>
      </c>
      <c r="B489" s="16" t="s">
        <v>674</v>
      </c>
      <c r="C489" s="45" t="n">
        <v>45861</v>
      </c>
      <c r="D489" s="46" t="n">
        <v>45861</v>
      </c>
      <c r="E489" s="17" t="n">
        <v>139.52</v>
      </c>
      <c r="F489" s="17" t="n">
        <v>139.51</v>
      </c>
      <c r="G489" s="17" t="n">
        <v>1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292</v>
      </c>
      <c r="B490" s="16" t="s">
        <v>674</v>
      </c>
      <c r="C490" s="45" t="n">
        <v>45861</v>
      </c>
      <c r="D490" s="46" t="n">
        <v>45863</v>
      </c>
      <c r="E490" s="17" t="n">
        <v>139.52</v>
      </c>
      <c r="F490" s="17" t="n">
        <v>139.67</v>
      </c>
      <c r="G490" s="17" t="n">
        <v>11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292</v>
      </c>
      <c r="B491" s="16" t="s">
        <v>674</v>
      </c>
      <c r="C491" s="45" t="n">
        <v>45861</v>
      </c>
      <c r="D491" s="46" t="n">
        <v>45868</v>
      </c>
      <c r="E491" s="17" t="n">
        <v>139.52</v>
      </c>
      <c r="F491" s="17" t="n">
        <v>139.97</v>
      </c>
      <c r="G491" s="17" t="n">
        <v>2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292</v>
      </c>
      <c r="B492" s="16" t="s">
        <v>674</v>
      </c>
      <c r="C492" s="45" t="n">
        <v>45863</v>
      </c>
      <c r="D492" s="46" t="n">
        <v>45868</v>
      </c>
      <c r="E492" s="17" t="n">
        <v>139.67</v>
      </c>
      <c r="F492" s="17" t="n">
        <v>139.97</v>
      </c>
      <c r="G492" s="17" t="n">
        <v>11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292</v>
      </c>
      <c r="B493" s="16" t="s">
        <v>674</v>
      </c>
      <c r="C493" s="45" t="n">
        <v>45866</v>
      </c>
      <c r="D493" s="46" t="n">
        <v>45868</v>
      </c>
      <c r="E493" s="17" t="n">
        <v>139.85</v>
      </c>
      <c r="F493" s="17" t="n">
        <v>139.97</v>
      </c>
      <c r="G493" s="17" t="n">
        <v>2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292</v>
      </c>
      <c r="B494" s="16" t="s">
        <v>674</v>
      </c>
      <c r="C494" s="45" t="n">
        <v>45983</v>
      </c>
      <c r="D494" s="46" t="n">
        <v>46003</v>
      </c>
      <c r="E494" s="17" t="n">
        <v>147.18</v>
      </c>
      <c r="F494" s="17" t="n">
        <v>148.37</v>
      </c>
      <c r="G494" s="17" t="n">
        <v>1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292</v>
      </c>
      <c r="B495" s="16" t="s">
        <v>674</v>
      </c>
      <c r="C495" s="45" t="n">
        <v>46001</v>
      </c>
      <c r="D495" s="46" t="n">
        <v>46003</v>
      </c>
      <c r="E495" s="17" t="n">
        <v>148.19</v>
      </c>
      <c r="F495" s="17" t="n">
        <v>148.37</v>
      </c>
      <c r="G495" s="17" t="n">
        <v>7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292</v>
      </c>
      <c r="B496" s="16" t="s">
        <v>674</v>
      </c>
      <c r="C496" s="45" t="n">
        <v>46001</v>
      </c>
      <c r="D496" s="46" t="n">
        <v>46016</v>
      </c>
      <c r="E496" s="17" t="n">
        <v>148.19</v>
      </c>
      <c r="F496" s="17" t="n">
        <v>149.08</v>
      </c>
      <c r="G496" s="17" t="n">
        <v>68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293</v>
      </c>
      <c r="B497" s="16" t="s">
        <v>675</v>
      </c>
      <c r="C497" s="45" t="n">
        <v>45861</v>
      </c>
      <c r="D497" s="46" t="n">
        <v>45866</v>
      </c>
      <c r="E497" s="17" t="n">
        <v>1169.61</v>
      </c>
      <c r="F497" s="17" t="n">
        <v>1194.335</v>
      </c>
      <c r="G497" s="17" t="n">
        <v>2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106</v>
      </c>
      <c r="B498" s="16" t="s">
        <v>107</v>
      </c>
      <c r="C498" s="45" t="n">
        <v>45861</v>
      </c>
      <c r="D498" s="46" t="n">
        <v>45866</v>
      </c>
      <c r="E498" s="17" t="n">
        <v>912.27</v>
      </c>
      <c r="F498" s="17" t="n">
        <v>919.38</v>
      </c>
      <c r="G498" s="17" t="n">
        <v>3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294</v>
      </c>
      <c r="B499" s="16" t="s">
        <v>609</v>
      </c>
      <c r="C499" s="45" t="n">
        <v>45861</v>
      </c>
      <c r="D499" s="46" t="n">
        <v>45881</v>
      </c>
      <c r="E499" s="17" t="n">
        <v>1104.18</v>
      </c>
      <c r="F499" s="17" t="n">
        <v>1097.645</v>
      </c>
      <c r="G499" s="17" t="n">
        <v>2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295</v>
      </c>
      <c r="B500" s="16" t="s">
        <v>676</v>
      </c>
      <c r="C500" s="45" t="n">
        <v>45861</v>
      </c>
      <c r="D500" s="46" t="n">
        <v>45866</v>
      </c>
      <c r="E500" s="17" t="n">
        <v>1148.98</v>
      </c>
      <c r="F500" s="17" t="n">
        <v>1153</v>
      </c>
      <c r="G500" s="17" t="n">
        <v>2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296</v>
      </c>
      <c r="B501" s="16" t="s">
        <v>677</v>
      </c>
      <c r="C501" s="45" t="n">
        <v>45861</v>
      </c>
      <c r="D501" s="46" t="n">
        <v>45881</v>
      </c>
      <c r="E501" s="17" t="n">
        <v>1073</v>
      </c>
      <c r="F501" s="17" t="n">
        <v>1101.775</v>
      </c>
      <c r="G501" s="17" t="n">
        <v>2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297</v>
      </c>
      <c r="B502" s="16" t="s">
        <v>678</v>
      </c>
      <c r="C502" s="45" t="n">
        <v>45861</v>
      </c>
      <c r="D502" s="46" t="n">
        <v>45861</v>
      </c>
      <c r="E502" s="17" t="n">
        <v>1097.03</v>
      </c>
      <c r="F502" s="17" t="n">
        <v>1098.33</v>
      </c>
      <c r="G502" s="17" t="n">
        <v>2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298</v>
      </c>
      <c r="B503" s="16" t="s">
        <v>612</v>
      </c>
      <c r="C503" s="45" t="n">
        <v>45861</v>
      </c>
      <c r="D503" s="46" t="n">
        <v>45881</v>
      </c>
      <c r="E503" s="17" t="n">
        <v>1082.61</v>
      </c>
      <c r="F503" s="17" t="n">
        <v>1078.75</v>
      </c>
      <c r="G503" s="17" t="n">
        <v>1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299</v>
      </c>
      <c r="B504" s="16" t="s">
        <v>613</v>
      </c>
      <c r="C504" s="45" t="n">
        <v>45861</v>
      </c>
      <c r="D504" s="46" t="n">
        <v>45881</v>
      </c>
      <c r="E504" s="17" t="n">
        <v>1183.41</v>
      </c>
      <c r="F504" s="17" t="n">
        <v>1087.17</v>
      </c>
      <c r="G504" s="17" t="n">
        <v>1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300</v>
      </c>
      <c r="B505" s="16" t="s">
        <v>610</v>
      </c>
      <c r="C505" s="45" t="n">
        <v>45861</v>
      </c>
      <c r="D505" s="46" t="n">
        <v>45881</v>
      </c>
      <c r="E505" s="17" t="n">
        <v>1135.98</v>
      </c>
      <c r="F505" s="17" t="n">
        <v>1131.43</v>
      </c>
      <c r="G505" s="17" t="n">
        <v>1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301</v>
      </c>
      <c r="B506" s="16" t="s">
        <v>679</v>
      </c>
      <c r="C506" s="45" t="n">
        <v>45861</v>
      </c>
      <c r="D506" s="46" t="n">
        <v>45881</v>
      </c>
      <c r="E506" s="17" t="n">
        <v>1004.74</v>
      </c>
      <c r="F506" s="17" t="n">
        <v>1034.44</v>
      </c>
      <c r="G506" s="17" t="n">
        <v>1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301</v>
      </c>
      <c r="B507" s="16" t="s">
        <v>679</v>
      </c>
      <c r="C507" s="45" t="n">
        <v>45861</v>
      </c>
      <c r="D507" s="46" t="n">
        <v>45881</v>
      </c>
      <c r="E507" s="17" t="n">
        <v>1002.54</v>
      </c>
      <c r="F507" s="17" t="n">
        <v>1034.44</v>
      </c>
      <c r="G507" s="17" t="n">
        <v>1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302</v>
      </c>
      <c r="B508" s="16" t="s">
        <v>680</v>
      </c>
      <c r="C508" s="45" t="n">
        <v>45861</v>
      </c>
      <c r="D508" s="46" t="n">
        <v>45861</v>
      </c>
      <c r="E508" s="17" t="n">
        <v>9.75</v>
      </c>
      <c r="F508" s="17" t="n">
        <v>9.76</v>
      </c>
      <c r="G508" s="17" t="n">
        <v>54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303</v>
      </c>
      <c r="B509" s="16" t="s">
        <v>611</v>
      </c>
      <c r="C509" s="45" t="n">
        <v>45861</v>
      </c>
      <c r="D509" s="46" t="n">
        <v>45881</v>
      </c>
      <c r="E509" s="17" t="n">
        <v>1062.5</v>
      </c>
      <c r="F509" s="17" t="n">
        <v>1069.02</v>
      </c>
      <c r="G509" s="17" t="n">
        <v>1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304</v>
      </c>
      <c r="B510" s="16" t="s">
        <v>594</v>
      </c>
      <c r="C510" s="45" t="n">
        <v>45866</v>
      </c>
      <c r="D510" s="46" t="n">
        <v>45884</v>
      </c>
      <c r="E510" s="17" t="n">
        <v>101.15</v>
      </c>
      <c r="F510" s="17" t="n">
        <v>101.18</v>
      </c>
      <c r="G510" s="17" t="n">
        <v>30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304</v>
      </c>
      <c r="B511" s="16" t="s">
        <v>594</v>
      </c>
      <c r="C511" s="45" t="n">
        <v>45866</v>
      </c>
      <c r="D511" s="46" t="n">
        <v>45884</v>
      </c>
      <c r="E511" s="17" t="n">
        <v>101.15</v>
      </c>
      <c r="F511" s="17" t="n">
        <v>101.18</v>
      </c>
      <c r="G511" s="17" t="n">
        <v>24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304</v>
      </c>
      <c r="B512" s="16" t="s">
        <v>594</v>
      </c>
      <c r="C512" s="45" t="n">
        <v>45866</v>
      </c>
      <c r="D512" s="46" t="n">
        <v>45884</v>
      </c>
      <c r="E512" s="17" t="n">
        <v>101.14</v>
      </c>
      <c r="F512" s="17" t="n">
        <v>101.18</v>
      </c>
      <c r="G512" s="17" t="n">
        <v>27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304</v>
      </c>
      <c r="B513" s="16" t="s">
        <v>594</v>
      </c>
      <c r="C513" s="45" t="n">
        <v>45867</v>
      </c>
      <c r="D513" s="46" t="n">
        <v>45884</v>
      </c>
      <c r="E513" s="17" t="n">
        <v>101.17</v>
      </c>
      <c r="F513" s="17" t="n">
        <v>101.18</v>
      </c>
      <c r="G513" s="17" t="n">
        <v>1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304</v>
      </c>
      <c r="B514" s="16" t="s">
        <v>594</v>
      </c>
      <c r="C514" s="45" t="n">
        <v>45868</v>
      </c>
      <c r="D514" s="46" t="n">
        <v>45884</v>
      </c>
      <c r="E514" s="17" t="n">
        <v>101.36</v>
      </c>
      <c r="F514" s="17" t="n">
        <v>101.18</v>
      </c>
      <c r="G514" s="17" t="n">
        <v>20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304</v>
      </c>
      <c r="B515" s="16" t="s">
        <v>594</v>
      </c>
      <c r="C515" s="45" t="n">
        <v>45869</v>
      </c>
      <c r="D515" s="46" t="n">
        <v>45884</v>
      </c>
      <c r="E515" s="17" t="n">
        <v>99.93</v>
      </c>
      <c r="F515" s="17" t="n">
        <v>101.18</v>
      </c>
      <c r="G515" s="17" t="n">
        <v>1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304</v>
      </c>
      <c r="B516" s="16" t="s">
        <v>594</v>
      </c>
      <c r="C516" s="45" t="n">
        <v>45876</v>
      </c>
      <c r="D516" s="46" t="n">
        <v>45884</v>
      </c>
      <c r="E516" s="17" t="n">
        <v>100.59</v>
      </c>
      <c r="F516" s="17" t="n">
        <v>101.18</v>
      </c>
      <c r="G516" s="17" t="n">
        <v>45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304</v>
      </c>
      <c r="B517" s="16" t="s">
        <v>594</v>
      </c>
      <c r="C517" s="45" t="n">
        <v>45876</v>
      </c>
      <c r="D517" s="46" t="n">
        <v>45884</v>
      </c>
      <c r="E517" s="17" t="n">
        <v>100.5</v>
      </c>
      <c r="F517" s="17" t="n">
        <v>101.18</v>
      </c>
      <c r="G517" s="17" t="n">
        <v>3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304</v>
      </c>
      <c r="B518" s="16" t="s">
        <v>594</v>
      </c>
      <c r="C518" s="45" t="n">
        <v>45877</v>
      </c>
      <c r="D518" s="46" t="n">
        <v>45884</v>
      </c>
      <c r="E518" s="17" t="n">
        <v>100.57</v>
      </c>
      <c r="F518" s="17" t="n">
        <v>101.18</v>
      </c>
      <c r="G518" s="17" t="n">
        <v>16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304</v>
      </c>
      <c r="B519" s="16" t="s">
        <v>594</v>
      </c>
      <c r="C519" s="45" t="n">
        <v>46036</v>
      </c>
      <c r="D519" s="46" t="n">
        <v>46099</v>
      </c>
      <c r="E519" s="17" t="n">
        <v>100.75</v>
      </c>
      <c r="F519" s="17" t="n">
        <v>100.83</v>
      </c>
      <c r="G519" s="17" t="n">
        <v>2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304</v>
      </c>
      <c r="B520" s="16" t="s">
        <v>594</v>
      </c>
      <c r="C520" s="45" t="n">
        <v>46050</v>
      </c>
      <c r="D520" s="46" t="n">
        <v>46099</v>
      </c>
      <c r="E520" s="17" t="n">
        <v>101.22</v>
      </c>
      <c r="F520" s="17" t="n">
        <v>100.83</v>
      </c>
      <c r="G520" s="17" t="n">
        <v>1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304</v>
      </c>
      <c r="B521" s="16" t="s">
        <v>594</v>
      </c>
      <c r="C521" s="45" t="n">
        <v>46050</v>
      </c>
      <c r="D521" s="46" t="n">
        <v>46099</v>
      </c>
      <c r="E521" s="17" t="n">
        <v>101.22</v>
      </c>
      <c r="F521" s="17" t="n">
        <v>100.83</v>
      </c>
      <c r="G521" s="17" t="n">
        <v>34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304</v>
      </c>
      <c r="B522" s="16" t="s">
        <v>594</v>
      </c>
      <c r="C522" s="45" t="n">
        <v>46050</v>
      </c>
      <c r="D522" s="46" t="n">
        <v>46099</v>
      </c>
      <c r="E522" s="17" t="n">
        <v>101.22</v>
      </c>
      <c r="F522" s="17" t="n">
        <v>100.83</v>
      </c>
      <c r="G522" s="17" t="n">
        <v>1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304</v>
      </c>
      <c r="B523" s="16" t="s">
        <v>594</v>
      </c>
      <c r="C523" s="45" t="n">
        <v>46050</v>
      </c>
      <c r="D523" s="46" t="n">
        <v>46099</v>
      </c>
      <c r="E523" s="17" t="n">
        <v>101.22</v>
      </c>
      <c r="F523" s="17" t="n">
        <v>100.83</v>
      </c>
      <c r="G523" s="17" t="n">
        <v>365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304</v>
      </c>
      <c r="B524" s="16" t="s">
        <v>594</v>
      </c>
      <c r="C524" s="45" t="n">
        <v>46050</v>
      </c>
      <c r="D524" s="46" t="n">
        <v>46099</v>
      </c>
      <c r="E524" s="17" t="n">
        <v>101.22</v>
      </c>
      <c r="F524" s="17" t="n">
        <v>100.83</v>
      </c>
      <c r="G524" s="17" t="n">
        <v>11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304</v>
      </c>
      <c r="B525" s="16" t="s">
        <v>594</v>
      </c>
      <c r="C525" s="45" t="n">
        <v>46091</v>
      </c>
      <c r="D525" s="46" t="n">
        <v>46099</v>
      </c>
      <c r="E525" s="17" t="n">
        <v>100.58</v>
      </c>
      <c r="F525" s="17" t="n">
        <v>100.83</v>
      </c>
      <c r="G525" s="17" t="n">
        <v>4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304</v>
      </c>
      <c r="B526" s="16" t="s">
        <v>594</v>
      </c>
      <c r="C526" s="45" t="n">
        <v>46178</v>
      </c>
      <c r="D526" s="46" t="n">
        <v>46247</v>
      </c>
      <c r="E526" s="17" t="n">
        <v>101.3</v>
      </c>
      <c r="F526" s="17" t="n">
        <v>102.12</v>
      </c>
      <c r="G526" s="17" t="n">
        <v>1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304</v>
      </c>
      <c r="B527" s="16" t="s">
        <v>594</v>
      </c>
      <c r="C527" s="45" t="n">
        <v>46178</v>
      </c>
      <c r="D527" s="46" t="n">
        <v>46251</v>
      </c>
      <c r="E527" s="17" t="n">
        <v>101.3</v>
      </c>
      <c r="F527" s="17" t="n">
        <v>102.08</v>
      </c>
      <c r="G527" s="17" t="n">
        <v>1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276</v>
      </c>
      <c r="B528" s="16" t="s">
        <v>655</v>
      </c>
      <c r="C528" s="45" t="n">
        <v>45868</v>
      </c>
      <c r="D528" s="46" t="n">
        <v>45876</v>
      </c>
      <c r="E528" s="17" t="n">
        <v>609.78</v>
      </c>
      <c r="F528" s="17" t="n">
        <v>611.38</v>
      </c>
      <c r="G528" s="17" t="n">
        <v>7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276</v>
      </c>
      <c r="B529" s="16" t="s">
        <v>655</v>
      </c>
      <c r="C529" s="45" t="n">
        <v>45868</v>
      </c>
      <c r="D529" s="46" t="n">
        <v>45876</v>
      </c>
      <c r="E529" s="17" t="n">
        <v>610.17</v>
      </c>
      <c r="F529" s="17" t="n">
        <v>611.38</v>
      </c>
      <c r="G529" s="17" t="n">
        <v>1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276</v>
      </c>
      <c r="B530" s="16" t="s">
        <v>655</v>
      </c>
      <c r="C530" s="45" t="n">
        <v>46036</v>
      </c>
      <c r="D530" s="46" t="n">
        <v>46050</v>
      </c>
      <c r="E530" s="17" t="n">
        <v>590.7</v>
      </c>
      <c r="F530" s="17" t="n">
        <v>594.41</v>
      </c>
      <c r="G530" s="17" t="n">
        <v>1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305</v>
      </c>
      <c r="B531" s="16" t="s">
        <v>614</v>
      </c>
      <c r="C531" s="45" t="n">
        <v>45881</v>
      </c>
      <c r="D531" s="46" t="n">
        <v>45918</v>
      </c>
      <c r="E531" s="17" t="n">
        <v>1126.237</v>
      </c>
      <c r="F531" s="17" t="n">
        <v>1141.407</v>
      </c>
      <c r="G531" s="17" t="n">
        <v>10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274</v>
      </c>
      <c r="B532" s="16" t="s">
        <v>591</v>
      </c>
      <c r="C532" s="45" t="n">
        <v>45887</v>
      </c>
      <c r="D532" s="46" t="n">
        <v>45896</v>
      </c>
      <c r="E532" s="17" t="n">
        <v>315.22</v>
      </c>
      <c r="F532" s="17" t="n">
        <v>310.37</v>
      </c>
      <c r="G532" s="17" t="n">
        <v>1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306</v>
      </c>
      <c r="B533" s="16" t="s">
        <v>681</v>
      </c>
      <c r="C533" s="45" t="n">
        <v>45896</v>
      </c>
      <c r="D533" s="46" t="n">
        <v>45918</v>
      </c>
      <c r="E533" s="17" t="n">
        <v>1005.18</v>
      </c>
      <c r="F533" s="17" t="n">
        <v>1026.64</v>
      </c>
      <c r="G533" s="17" t="n">
        <v>1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306</v>
      </c>
      <c r="B534" s="16" t="s">
        <v>681</v>
      </c>
      <c r="C534" s="45" t="n">
        <v>45896</v>
      </c>
      <c r="D534" s="46" t="n">
        <v>45918</v>
      </c>
      <c r="E534" s="17" t="n">
        <v>1005.18</v>
      </c>
      <c r="F534" s="17" t="n">
        <v>1024.87</v>
      </c>
      <c r="G534" s="17" t="n">
        <v>1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306</v>
      </c>
      <c r="B535" s="16" t="s">
        <v>681</v>
      </c>
      <c r="C535" s="45" t="n">
        <v>45896</v>
      </c>
      <c r="D535" s="46" t="n">
        <v>45918</v>
      </c>
      <c r="E535" s="17" t="n">
        <v>1004.68</v>
      </c>
      <c r="F535" s="17" t="n">
        <v>1024.87</v>
      </c>
      <c r="G535" s="17" t="n">
        <v>1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306</v>
      </c>
      <c r="B536" s="16" t="s">
        <v>681</v>
      </c>
      <c r="C536" s="45" t="n">
        <v>45909</v>
      </c>
      <c r="D536" s="46" t="n">
        <v>45918</v>
      </c>
      <c r="E536" s="17" t="n">
        <v>1017.47</v>
      </c>
      <c r="F536" s="17" t="n">
        <v>1024.87</v>
      </c>
      <c r="G536" s="17" t="n">
        <v>1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308</v>
      </c>
      <c r="B537" s="16" t="s">
        <v>682</v>
      </c>
      <c r="C537" s="45" t="n">
        <v>45909</v>
      </c>
      <c r="D537" s="46" t="n">
        <v>45918</v>
      </c>
      <c r="E537" s="17" t="n">
        <v>1020.6767</v>
      </c>
      <c r="F537" s="17" t="n">
        <v>1037.8678</v>
      </c>
      <c r="G537" s="17" t="n">
        <v>9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311</v>
      </c>
      <c r="B538" s="16" t="s">
        <v>683</v>
      </c>
      <c r="C538" s="45" t="n">
        <v>45991</v>
      </c>
      <c r="D538" s="46" t="n">
        <v>46001</v>
      </c>
      <c r="E538" s="17" t="n">
        <v>50.97</v>
      </c>
      <c r="F538" s="17" t="n">
        <v>50.967</v>
      </c>
      <c r="G538" s="17" t="n">
        <v>10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17</v>
      </c>
      <c r="B539" s="16" t="s">
        <v>19</v>
      </c>
      <c r="C539" s="45" t="n">
        <v>45995</v>
      </c>
      <c r="D539" s="46" t="n">
        <v>46000</v>
      </c>
      <c r="E539" s="17" t="n">
        <v>302.35</v>
      </c>
      <c r="F539" s="17" t="n">
        <v>305.26</v>
      </c>
      <c r="G539" s="17" t="n">
        <v>1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65</v>
      </c>
      <c r="B540" s="16" t="s">
        <v>66</v>
      </c>
      <c r="C540" s="45" t="n">
        <v>46000</v>
      </c>
      <c r="D540" s="46" t="n">
        <v>46000</v>
      </c>
      <c r="E540" s="17" t="n">
        <v>6.29</v>
      </c>
      <c r="F540" s="17" t="n">
        <v>6.32</v>
      </c>
      <c r="G540" s="17" t="n">
        <v>1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65</v>
      </c>
      <c r="B541" s="16" t="s">
        <v>66</v>
      </c>
      <c r="C541" s="45" t="n">
        <v>46178</v>
      </c>
      <c r="D541" s="46" t="n">
        <v>46247</v>
      </c>
      <c r="E541" s="17" t="n">
        <v>6.12</v>
      </c>
      <c r="F541" s="17" t="n">
        <v>5.5963</v>
      </c>
      <c r="G541" s="17" t="n">
        <v>1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65</v>
      </c>
      <c r="B542" s="16" t="s">
        <v>66</v>
      </c>
      <c r="C542" s="45" t="n">
        <v>46186</v>
      </c>
      <c r="D542" s="46" t="n">
        <v>46247</v>
      </c>
      <c r="E542" s="17" t="n">
        <v>6.03</v>
      </c>
      <c r="F542" s="17" t="n">
        <v>5.5963</v>
      </c>
      <c r="G542" s="17" t="n">
        <v>8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65</v>
      </c>
      <c r="B543" s="16" t="s">
        <v>66</v>
      </c>
      <c r="C543" s="45" t="n">
        <v>46189</v>
      </c>
      <c r="D543" s="46" t="n">
        <v>46247</v>
      </c>
      <c r="E543" s="17" t="n">
        <v>5.97</v>
      </c>
      <c r="F543" s="17" t="n">
        <v>5.5963</v>
      </c>
      <c r="G543" s="17" t="n">
        <v>2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65</v>
      </c>
      <c r="B544" s="16" t="s">
        <v>66</v>
      </c>
      <c r="C544" s="45" t="n">
        <v>46209</v>
      </c>
      <c r="D544" s="46" t="n">
        <v>46247</v>
      </c>
      <c r="E544" s="17" t="n">
        <v>5.4</v>
      </c>
      <c r="F544" s="17" t="n">
        <v>5.5963</v>
      </c>
      <c r="G544" s="17" t="n">
        <v>8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65</v>
      </c>
      <c r="B545" s="16" t="s">
        <v>66</v>
      </c>
      <c r="C545" s="45" t="n">
        <v>46209</v>
      </c>
      <c r="D545" s="46" t="n">
        <v>46247</v>
      </c>
      <c r="E545" s="17" t="n">
        <v>5.23</v>
      </c>
      <c r="F545" s="17" t="n">
        <v>5.5963</v>
      </c>
      <c r="G545" s="17" t="n">
        <v>1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65</v>
      </c>
      <c r="B546" s="16" t="s">
        <v>66</v>
      </c>
      <c r="C546" s="45" t="n">
        <v>46212</v>
      </c>
      <c r="D546" s="46" t="n">
        <v>46247</v>
      </c>
      <c r="E546" s="17" t="n">
        <v>5.35</v>
      </c>
      <c r="F546" s="17" t="n">
        <v>5.5963</v>
      </c>
      <c r="G546" s="17" t="n">
        <v>26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65</v>
      </c>
      <c r="B547" s="16" t="s">
        <v>66</v>
      </c>
      <c r="C547" s="45" t="n">
        <v>46212</v>
      </c>
      <c r="D547" s="46" t="n">
        <v>46247</v>
      </c>
      <c r="E547" s="17" t="n">
        <v>5.35</v>
      </c>
      <c r="F547" s="17" t="n">
        <v>5.5963</v>
      </c>
      <c r="G547" s="17" t="n">
        <v>1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65</v>
      </c>
      <c r="B548" s="16" t="s">
        <v>66</v>
      </c>
      <c r="C548" s="45" t="n">
        <v>46222</v>
      </c>
      <c r="D548" s="46" t="n">
        <v>46247</v>
      </c>
      <c r="E548" s="17" t="n">
        <v>4.78</v>
      </c>
      <c r="F548" s="17" t="n">
        <v>5.5963</v>
      </c>
      <c r="G548" s="17" t="n">
        <v>6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65</v>
      </c>
      <c r="B549" s="16" t="s">
        <v>66</v>
      </c>
      <c r="C549" s="45" t="n">
        <v>46222</v>
      </c>
      <c r="D549" s="46" t="n">
        <v>46247</v>
      </c>
      <c r="E549" s="17" t="n">
        <v>4.78</v>
      </c>
      <c r="F549" s="17" t="n">
        <v>5.5963</v>
      </c>
      <c r="G549" s="17" t="n">
        <v>1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65</v>
      </c>
      <c r="B550" s="16" t="s">
        <v>66</v>
      </c>
      <c r="C550" s="45" t="n">
        <v>46239</v>
      </c>
      <c r="D550" s="46" t="n">
        <v>46247</v>
      </c>
      <c r="E550" s="17" t="n">
        <v>5.68</v>
      </c>
      <c r="F550" s="17" t="n">
        <v>5.5963</v>
      </c>
      <c r="G550" s="17" t="n">
        <v>4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65</v>
      </c>
      <c r="B551" s="16" t="s">
        <v>66</v>
      </c>
      <c r="C551" s="45" t="n">
        <v>46239</v>
      </c>
      <c r="D551" s="46" t="n">
        <v>46247</v>
      </c>
      <c r="E551" s="17" t="n">
        <v>5.69</v>
      </c>
      <c r="F551" s="17" t="n">
        <v>5.5963</v>
      </c>
      <c r="G551" s="17" t="n">
        <v>1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312</v>
      </c>
      <c r="B552" s="16" t="s">
        <v>684</v>
      </c>
      <c r="C552" s="45" t="n">
        <v>46000</v>
      </c>
      <c r="D552" s="46" t="n">
        <v>46027</v>
      </c>
      <c r="E552" s="17" t="n">
        <v>980.91</v>
      </c>
      <c r="F552" s="17" t="n">
        <v>987.41</v>
      </c>
      <c r="G552" s="17" t="n">
        <v>1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31</v>
      </c>
      <c r="B553" s="16" t="s">
        <v>32</v>
      </c>
      <c r="C553" s="45" t="n">
        <v>46000</v>
      </c>
      <c r="D553" s="46" t="n">
        <v>46016</v>
      </c>
      <c r="E553" s="17" t="n">
        <v>174.081</v>
      </c>
      <c r="F553" s="17" t="n">
        <v>175.702</v>
      </c>
      <c r="G553" s="17" t="n">
        <v>10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43</v>
      </c>
      <c r="B554" s="16" t="s">
        <v>44</v>
      </c>
      <c r="C554" s="45" t="n">
        <v>46000</v>
      </c>
      <c r="D554" s="46" t="n">
        <v>46016</v>
      </c>
      <c r="E554" s="17" t="n">
        <v>4310.9</v>
      </c>
      <c r="F554" s="17" t="n">
        <v>4483.26</v>
      </c>
      <c r="G554" s="17" t="n">
        <v>1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320</v>
      </c>
      <c r="B555" s="16" t="s">
        <v>685</v>
      </c>
      <c r="C555" s="45" t="n">
        <v>46016</v>
      </c>
      <c r="D555" s="46" t="n">
        <v>46016</v>
      </c>
      <c r="E555" s="17" t="n">
        <v>716.29</v>
      </c>
      <c r="F555" s="17" t="n">
        <v>732.7188</v>
      </c>
      <c r="G555" s="17" t="n">
        <v>1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320</v>
      </c>
      <c r="B556" s="16" t="s">
        <v>685</v>
      </c>
      <c r="C556" s="45" t="n">
        <v>46016</v>
      </c>
      <c r="D556" s="46" t="n">
        <v>46016</v>
      </c>
      <c r="E556" s="17" t="n">
        <v>715.99</v>
      </c>
      <c r="F556" s="17" t="n">
        <v>732.7188</v>
      </c>
      <c r="G556" s="17" t="n">
        <v>1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320</v>
      </c>
      <c r="B557" s="16" t="s">
        <v>685</v>
      </c>
      <c r="C557" s="45" t="n">
        <v>46016</v>
      </c>
      <c r="D557" s="46" t="n">
        <v>46016</v>
      </c>
      <c r="E557" s="17" t="n">
        <v>710.47</v>
      </c>
      <c r="F557" s="17" t="n">
        <v>732.7188</v>
      </c>
      <c r="G557" s="17" t="n">
        <v>14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320</v>
      </c>
      <c r="B558" s="16" t="s">
        <v>685</v>
      </c>
      <c r="C558" s="45" t="n">
        <v>46016</v>
      </c>
      <c r="D558" s="46" t="n">
        <v>46017</v>
      </c>
      <c r="E558" s="17" t="n">
        <v>738.1967</v>
      </c>
      <c r="F558" s="17" t="n">
        <v>760.3992</v>
      </c>
      <c r="G558" s="17" t="n">
        <v>9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320</v>
      </c>
      <c r="B559" s="16" t="s">
        <v>685</v>
      </c>
      <c r="C559" s="45" t="n">
        <v>46016</v>
      </c>
      <c r="D559" s="46" t="n">
        <v>46017</v>
      </c>
      <c r="E559" s="17" t="n">
        <v>739.5143</v>
      </c>
      <c r="F559" s="17" t="n">
        <v>760.3992</v>
      </c>
      <c r="G559" s="17" t="n">
        <v>7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320</v>
      </c>
      <c r="B560" s="16" t="s">
        <v>685</v>
      </c>
      <c r="C560" s="45" t="n">
        <v>46016</v>
      </c>
      <c r="D560" s="46" t="n">
        <v>46017</v>
      </c>
      <c r="E560" s="17" t="n">
        <v>727.3211</v>
      </c>
      <c r="F560" s="17" t="n">
        <v>760.3992</v>
      </c>
      <c r="G560" s="17" t="n">
        <v>9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321</v>
      </c>
      <c r="B561" s="16" t="s">
        <v>615</v>
      </c>
      <c r="C561" s="45" t="n">
        <v>46016</v>
      </c>
      <c r="D561" s="46" t="n">
        <v>46017</v>
      </c>
      <c r="E561" s="17" t="n">
        <v>669.76</v>
      </c>
      <c r="F561" s="17" t="n">
        <v>745.64</v>
      </c>
      <c r="G561" s="17" t="n">
        <v>1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322</v>
      </c>
      <c r="B562" s="16" t="s">
        <v>616</v>
      </c>
      <c r="C562" s="45" t="n">
        <v>46016</v>
      </c>
      <c r="D562" s="46" t="n">
        <v>46027</v>
      </c>
      <c r="E562" s="17" t="n">
        <v>991.05</v>
      </c>
      <c r="F562" s="17" t="n">
        <v>1000.95</v>
      </c>
      <c r="G562" s="17" t="n">
        <v>1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55</v>
      </c>
      <c r="B563" s="16" t="s">
        <v>56</v>
      </c>
      <c r="C563" s="45" t="n">
        <v>46034</v>
      </c>
      <c r="D563" s="46" t="n">
        <v>46050</v>
      </c>
      <c r="E563" s="17" t="n">
        <v>3.1968</v>
      </c>
      <c r="F563" s="17" t="n">
        <v>3.6076</v>
      </c>
      <c r="G563" s="17" t="n">
        <v>100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269</v>
      </c>
      <c r="B564" s="16" t="s">
        <v>649</v>
      </c>
      <c r="C564" s="45" t="n">
        <v>46035</v>
      </c>
      <c r="D564" s="46" t="n">
        <v>46050</v>
      </c>
      <c r="E564" s="17" t="n">
        <v>292.52</v>
      </c>
      <c r="F564" s="17" t="n">
        <v>310.08</v>
      </c>
      <c r="G564" s="17" t="n">
        <v>1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102</v>
      </c>
      <c r="B565" s="16" t="s">
        <v>103</v>
      </c>
      <c r="C565" s="45" t="n">
        <v>46036</v>
      </c>
      <c r="D565" s="46" t="n">
        <v>46050</v>
      </c>
      <c r="E565" s="17" t="n">
        <v>907.82</v>
      </c>
      <c r="F565" s="17" t="n">
        <v>913.05</v>
      </c>
      <c r="G565" s="17" t="n">
        <v>1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323</v>
      </c>
      <c r="B566" s="16" t="s">
        <v>686</v>
      </c>
      <c r="C566" s="45" t="n">
        <v>46036</v>
      </c>
      <c r="D566" s="46" t="n">
        <v>46050</v>
      </c>
      <c r="E566" s="17" t="n">
        <v>937.37</v>
      </c>
      <c r="F566" s="17" t="n">
        <v>943.55</v>
      </c>
      <c r="G566" s="17" t="n">
        <v>1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324</v>
      </c>
      <c r="B567" s="16" t="s">
        <v>687</v>
      </c>
      <c r="C567" s="45" t="n">
        <v>46044</v>
      </c>
      <c r="D567" s="46" t="n">
        <v>46048</v>
      </c>
      <c r="E567" s="17" t="n">
        <v>38.7</v>
      </c>
      <c r="F567" s="17" t="n">
        <v>42.18</v>
      </c>
      <c r="G567" s="17" t="n">
        <v>1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325</v>
      </c>
      <c r="B568" s="16" t="s">
        <v>688</v>
      </c>
      <c r="C568" s="45" t="n">
        <v>46050</v>
      </c>
      <c r="D568" s="46" t="n">
        <v>46099</v>
      </c>
      <c r="E568" s="17" t="n">
        <v>13.54</v>
      </c>
      <c r="F568" s="17" t="n">
        <v>14.01</v>
      </c>
      <c r="G568" s="17" t="n">
        <v>3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325</v>
      </c>
      <c r="B569" s="16" t="s">
        <v>688</v>
      </c>
      <c r="C569" s="45" t="n">
        <v>46062</v>
      </c>
      <c r="D569" s="46" t="n">
        <v>46099</v>
      </c>
      <c r="E569" s="17" t="n">
        <v>13.51</v>
      </c>
      <c r="F569" s="17" t="n">
        <v>14.01</v>
      </c>
      <c r="G569" s="17" t="n">
        <v>34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325</v>
      </c>
      <c r="B570" s="16" t="s">
        <v>688</v>
      </c>
      <c r="C570" s="45" t="n">
        <v>46091</v>
      </c>
      <c r="D570" s="46" t="n">
        <v>46099</v>
      </c>
      <c r="E570" s="17" t="n">
        <v>13.84</v>
      </c>
      <c r="F570" s="17" t="n">
        <v>14.01</v>
      </c>
      <c r="G570" s="17" t="n">
        <v>3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325</v>
      </c>
      <c r="B571" s="16" t="s">
        <v>688</v>
      </c>
      <c r="C571" s="45" t="n">
        <v>46178</v>
      </c>
      <c r="D571" s="46" t="n">
        <v>46239</v>
      </c>
      <c r="E571" s="17" t="n">
        <v>14.27</v>
      </c>
      <c r="F571" s="17" t="n">
        <v>13.97</v>
      </c>
      <c r="G571" s="17" t="n">
        <v>3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325</v>
      </c>
      <c r="B572" s="16" t="s">
        <v>688</v>
      </c>
      <c r="C572" s="45" t="n">
        <v>46189</v>
      </c>
      <c r="D572" s="46" t="n">
        <v>46239</v>
      </c>
      <c r="E572" s="17" t="n">
        <v>14.26</v>
      </c>
      <c r="F572" s="17" t="n">
        <v>13.97</v>
      </c>
      <c r="G572" s="17" t="n">
        <v>9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326</v>
      </c>
      <c r="B573" s="16" t="s">
        <v>689</v>
      </c>
      <c r="C573" s="45" t="n">
        <v>46077</v>
      </c>
      <c r="D573" s="46" t="n">
        <v>46251</v>
      </c>
      <c r="E573" s="17" t="n">
        <v>112.149</v>
      </c>
      <c r="F573" s="17" t="n">
        <v>68.1666</v>
      </c>
      <c r="G573" s="17" t="n">
        <v>10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326</v>
      </c>
      <c r="B574" s="16" t="s">
        <v>689</v>
      </c>
      <c r="C574" s="45" t="n">
        <v>46077</v>
      </c>
      <c r="D574" s="46" t="n">
        <v>46251</v>
      </c>
      <c r="E574" s="17" t="n">
        <v>110.1035</v>
      </c>
      <c r="F574" s="17" t="n">
        <v>68.1666</v>
      </c>
      <c r="G574" s="17" t="n">
        <v>20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326</v>
      </c>
      <c r="B575" s="16" t="s">
        <v>689</v>
      </c>
      <c r="C575" s="45" t="n">
        <v>46104</v>
      </c>
      <c r="D575" s="46" t="n">
        <v>46251</v>
      </c>
      <c r="E575" s="17" t="n">
        <v>101.663</v>
      </c>
      <c r="F575" s="17" t="n">
        <v>68.1666</v>
      </c>
      <c r="G575" s="17" t="n">
        <v>10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326</v>
      </c>
      <c r="B576" s="16" t="s">
        <v>689</v>
      </c>
      <c r="C576" s="45" t="n">
        <v>46125</v>
      </c>
      <c r="D576" s="46" t="n">
        <v>46251</v>
      </c>
      <c r="E576" s="17" t="n">
        <v>95.467</v>
      </c>
      <c r="F576" s="17" t="n">
        <v>68.1666</v>
      </c>
      <c r="G576" s="17" t="n">
        <v>10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326</v>
      </c>
      <c r="B577" s="16" t="s">
        <v>689</v>
      </c>
      <c r="C577" s="45" t="n">
        <v>46168</v>
      </c>
      <c r="D577" s="46" t="n">
        <v>46251</v>
      </c>
      <c r="E577" s="17" t="n">
        <v>81.02</v>
      </c>
      <c r="F577" s="17" t="n">
        <v>68.1666</v>
      </c>
      <c r="G577" s="17" t="n">
        <v>10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326</v>
      </c>
      <c r="B578" s="16" t="s">
        <v>689</v>
      </c>
      <c r="C578" s="45" t="n">
        <v>46174</v>
      </c>
      <c r="D578" s="46" t="n">
        <v>46251</v>
      </c>
      <c r="E578" s="17" t="n">
        <v>79.699</v>
      </c>
      <c r="F578" s="17" t="n">
        <v>68.1666</v>
      </c>
      <c r="G578" s="17" t="n">
        <v>60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55</v>
      </c>
      <c r="B579" s="16" t="s">
        <v>56</v>
      </c>
      <c r="C579" s="45" t="n">
        <v>46077</v>
      </c>
      <c r="D579" s="46" t="n">
        <v>46080</v>
      </c>
      <c r="E579" s="17" t="n">
        <v>3.3265</v>
      </c>
      <c r="F579" s="17" t="n">
        <v>3.2552</v>
      </c>
      <c r="G579" s="17" t="n">
        <v>100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55</v>
      </c>
      <c r="B580" s="16" t="s">
        <v>56</v>
      </c>
      <c r="C580" s="45" t="n">
        <v>46077</v>
      </c>
      <c r="D580" s="46" t="n">
        <v>46080</v>
      </c>
      <c r="E580" s="17" t="n">
        <v>3.329</v>
      </c>
      <c r="F580" s="17" t="n">
        <v>3.2552</v>
      </c>
      <c r="G580" s="17" t="n">
        <v>4900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55</v>
      </c>
      <c r="B581" s="16" t="s">
        <v>56</v>
      </c>
      <c r="C581" s="45" t="n">
        <v>46077</v>
      </c>
      <c r="D581" s="46" t="n">
        <v>46251</v>
      </c>
      <c r="E581" s="17" t="n">
        <v>3.329</v>
      </c>
      <c r="F581" s="17" t="n">
        <v>2.3259</v>
      </c>
      <c r="G581" s="17" t="n">
        <v>100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55</v>
      </c>
      <c r="B582" s="16" t="s">
        <v>56</v>
      </c>
      <c r="C582" s="45" t="n">
        <v>46080</v>
      </c>
      <c r="D582" s="46" t="n">
        <v>46251</v>
      </c>
      <c r="E582" s="17" t="n">
        <v>3.2753</v>
      </c>
      <c r="F582" s="17" t="n">
        <v>2.3259</v>
      </c>
      <c r="G582" s="17" t="n">
        <v>300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55</v>
      </c>
      <c r="B583" s="16" t="s">
        <v>56</v>
      </c>
      <c r="C583" s="45" t="n">
        <v>46080</v>
      </c>
      <c r="D583" s="46" t="n">
        <v>46251</v>
      </c>
      <c r="E583" s="17" t="n">
        <v>3.2753</v>
      </c>
      <c r="F583" s="17" t="n">
        <v>2.3259</v>
      </c>
      <c r="G583" s="17" t="n">
        <v>800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55</v>
      </c>
      <c r="B584" s="16" t="s">
        <v>56</v>
      </c>
      <c r="C584" s="45" t="n">
        <v>46118</v>
      </c>
      <c r="D584" s="46" t="n">
        <v>46251</v>
      </c>
      <c r="E584" s="17" t="n">
        <v>3.1796</v>
      </c>
      <c r="F584" s="17" t="n">
        <v>2.3259</v>
      </c>
      <c r="G584" s="17" t="n">
        <v>500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55</v>
      </c>
      <c r="B585" s="16" t="s">
        <v>56</v>
      </c>
      <c r="C585" s="45" t="n">
        <v>46118</v>
      </c>
      <c r="D585" s="46" t="n">
        <v>46251</v>
      </c>
      <c r="E585" s="17" t="n">
        <v>3.1796</v>
      </c>
      <c r="F585" s="17" t="n">
        <v>2.3259</v>
      </c>
      <c r="G585" s="17" t="n">
        <v>100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55</v>
      </c>
      <c r="B586" s="16" t="s">
        <v>56</v>
      </c>
      <c r="C586" s="45" t="n">
        <v>46208</v>
      </c>
      <c r="D586" s="46" t="n">
        <v>46251</v>
      </c>
      <c r="E586" s="17" t="n">
        <v>2.4922</v>
      </c>
      <c r="F586" s="17" t="n">
        <v>2.3259</v>
      </c>
      <c r="G586" s="17" t="n">
        <v>400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280</v>
      </c>
      <c r="B587" s="16" t="s">
        <v>603</v>
      </c>
      <c r="C587" s="45" t="n">
        <v>46078</v>
      </c>
      <c r="D587" s="46" t="n">
        <v>46251</v>
      </c>
      <c r="E587" s="17" t="n">
        <v>1423.61</v>
      </c>
      <c r="F587" s="17" t="n">
        <v>1005.905</v>
      </c>
      <c r="G587" s="17" t="n">
        <v>2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280</v>
      </c>
      <c r="B588" s="16" t="s">
        <v>603</v>
      </c>
      <c r="C588" s="45" t="n">
        <v>46080</v>
      </c>
      <c r="D588" s="46" t="n">
        <v>46251</v>
      </c>
      <c r="E588" s="17" t="n">
        <v>1429.82</v>
      </c>
      <c r="F588" s="17" t="n">
        <v>1005.9067</v>
      </c>
      <c r="G588" s="17" t="n">
        <v>1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280</v>
      </c>
      <c r="B589" s="16" t="s">
        <v>603</v>
      </c>
      <c r="C589" s="45" t="n">
        <v>46237</v>
      </c>
      <c r="D589" s="46" t="n">
        <v>46251</v>
      </c>
      <c r="E589" s="17" t="n">
        <v>1083.53</v>
      </c>
      <c r="F589" s="17" t="n">
        <v>1005.9067</v>
      </c>
      <c r="G589" s="17" t="n">
        <v>2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259</v>
      </c>
      <c r="B590" s="16" t="s">
        <v>602</v>
      </c>
      <c r="C590" s="45" t="n">
        <v>46081</v>
      </c>
      <c r="D590" s="46" t="n">
        <v>46251</v>
      </c>
      <c r="E590" s="17" t="n">
        <v>87.1085</v>
      </c>
      <c r="F590" s="17" t="n">
        <v>53.5487</v>
      </c>
      <c r="G590" s="17" t="n">
        <v>47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259</v>
      </c>
      <c r="B591" s="16" t="s">
        <v>602</v>
      </c>
      <c r="C591" s="45" t="n">
        <v>46097</v>
      </c>
      <c r="D591" s="46" t="n">
        <v>46251</v>
      </c>
      <c r="E591" s="17" t="n">
        <v>86.525</v>
      </c>
      <c r="F591" s="17" t="n">
        <v>53.5487</v>
      </c>
      <c r="G591" s="17" t="n">
        <v>2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259</v>
      </c>
      <c r="B592" s="16" t="s">
        <v>602</v>
      </c>
      <c r="C592" s="45" t="n">
        <v>46111</v>
      </c>
      <c r="D592" s="46" t="n">
        <v>46251</v>
      </c>
      <c r="E592" s="17" t="n">
        <v>82.33</v>
      </c>
      <c r="F592" s="17" t="n">
        <v>53.5487</v>
      </c>
      <c r="G592" s="17" t="n">
        <v>1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259</v>
      </c>
      <c r="B593" s="16" t="s">
        <v>602</v>
      </c>
      <c r="C593" s="45" t="n">
        <v>46245</v>
      </c>
      <c r="D593" s="46" t="n">
        <v>46251</v>
      </c>
      <c r="E593" s="17" t="n">
        <v>58.2985</v>
      </c>
      <c r="F593" s="17" t="n">
        <v>53.5487</v>
      </c>
      <c r="G593" s="17" t="n">
        <v>26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51</v>
      </c>
      <c r="B594" s="16" t="s">
        <v>52</v>
      </c>
      <c r="C594" s="45" t="n">
        <v>46083</v>
      </c>
      <c r="D594" s="46" t="n">
        <v>46104</v>
      </c>
      <c r="E594" s="17" t="n">
        <v>46.7068</v>
      </c>
      <c r="F594" s="17" t="n">
        <v>46.8323</v>
      </c>
      <c r="G594" s="17" t="n">
        <v>30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327</v>
      </c>
      <c r="B595" s="16" t="s">
        <v>690</v>
      </c>
      <c r="C595" s="45" t="n">
        <v>46090</v>
      </c>
      <c r="D595" s="46" t="n">
        <v>46128</v>
      </c>
      <c r="E595" s="17" t="n">
        <v>0.1388</v>
      </c>
      <c r="F595" s="17" t="n">
        <v>0.1422</v>
      </c>
      <c r="G595" s="17" t="n">
        <v>1000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270</v>
      </c>
      <c r="B596" s="16" t="s">
        <v>650</v>
      </c>
      <c r="C596" s="45" t="n">
        <v>46099</v>
      </c>
      <c r="D596" s="46" t="n">
        <v>46251</v>
      </c>
      <c r="E596" s="17" t="n">
        <v>0.4562</v>
      </c>
      <c r="F596" s="17" t="n">
        <v>0.322</v>
      </c>
      <c r="G596" s="17" t="n">
        <v>1000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270</v>
      </c>
      <c r="B597" s="16" t="s">
        <v>650</v>
      </c>
      <c r="C597" s="45" t="n">
        <v>46104</v>
      </c>
      <c r="D597" s="46" t="n">
        <v>46251</v>
      </c>
      <c r="E597" s="17" t="n">
        <v>0.4477</v>
      </c>
      <c r="F597" s="17" t="n">
        <v>0.322</v>
      </c>
      <c r="G597" s="17" t="n">
        <v>1000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270</v>
      </c>
      <c r="B598" s="16" t="s">
        <v>650</v>
      </c>
      <c r="C598" s="45" t="n">
        <v>46174</v>
      </c>
      <c r="D598" s="46" t="n">
        <v>46251</v>
      </c>
      <c r="E598" s="17" t="n">
        <v>0.3954</v>
      </c>
      <c r="F598" s="17" t="n">
        <v>0.322</v>
      </c>
      <c r="G598" s="17" t="n">
        <v>1000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270</v>
      </c>
      <c r="B599" s="16" t="s">
        <v>650</v>
      </c>
      <c r="C599" s="45" t="n">
        <v>46219</v>
      </c>
      <c r="D599" s="46" t="n">
        <v>46251</v>
      </c>
      <c r="E599" s="17" t="n">
        <v>0.2552</v>
      </c>
      <c r="F599" s="17" t="n">
        <v>0.322</v>
      </c>
      <c r="G599" s="17" t="n">
        <v>4000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269</v>
      </c>
      <c r="B600" s="16" t="s">
        <v>649</v>
      </c>
      <c r="C600" s="45" t="n">
        <v>46099</v>
      </c>
      <c r="D600" s="46" t="n">
        <v>46251</v>
      </c>
      <c r="E600" s="17" t="n">
        <v>304.88</v>
      </c>
      <c r="F600" s="17" t="n">
        <v>134.5839</v>
      </c>
      <c r="G600" s="17" t="n">
        <v>1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269</v>
      </c>
      <c r="B601" s="16" t="s">
        <v>649</v>
      </c>
      <c r="C601" s="45" t="n">
        <v>46104</v>
      </c>
      <c r="D601" s="46" t="n">
        <v>46251</v>
      </c>
      <c r="E601" s="17" t="n">
        <v>289.24</v>
      </c>
      <c r="F601" s="17" t="n">
        <v>134.5839</v>
      </c>
      <c r="G601" s="17" t="n">
        <v>1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269</v>
      </c>
      <c r="B602" s="16" t="s">
        <v>649</v>
      </c>
      <c r="C602" s="45" t="n">
        <v>46129</v>
      </c>
      <c r="D602" s="46" t="n">
        <v>46251</v>
      </c>
      <c r="E602" s="17" t="n">
        <v>269.4333</v>
      </c>
      <c r="F602" s="17" t="n">
        <v>134.5839</v>
      </c>
      <c r="G602" s="17" t="n">
        <v>3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269</v>
      </c>
      <c r="B603" s="16" t="s">
        <v>649</v>
      </c>
      <c r="C603" s="45" t="n">
        <v>46132</v>
      </c>
      <c r="D603" s="46" t="n">
        <v>46251</v>
      </c>
      <c r="E603" s="17" t="n">
        <v>268.5817</v>
      </c>
      <c r="F603" s="17" t="n">
        <v>134.5839</v>
      </c>
      <c r="G603" s="17" t="n">
        <v>6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269</v>
      </c>
      <c r="B604" s="16" t="s">
        <v>649</v>
      </c>
      <c r="C604" s="45" t="n">
        <v>46174</v>
      </c>
      <c r="D604" s="46" t="n">
        <v>46251</v>
      </c>
      <c r="E604" s="17" t="n">
        <v>239.4175</v>
      </c>
      <c r="F604" s="17" t="n">
        <v>134.5839</v>
      </c>
      <c r="G604" s="17" t="n">
        <v>4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269</v>
      </c>
      <c r="B605" s="16" t="s">
        <v>649</v>
      </c>
      <c r="C605" s="45" t="n">
        <v>46239</v>
      </c>
      <c r="D605" s="46" t="n">
        <v>46251</v>
      </c>
      <c r="E605" s="17" t="n">
        <v>156.28</v>
      </c>
      <c r="F605" s="17" t="n">
        <v>134.5839</v>
      </c>
      <c r="G605" s="17" t="n">
        <v>1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269</v>
      </c>
      <c r="B606" s="16" t="s">
        <v>649</v>
      </c>
      <c r="C606" s="45" t="n">
        <v>46244</v>
      </c>
      <c r="D606" s="46" t="n">
        <v>46251</v>
      </c>
      <c r="E606" s="17" t="n">
        <v>155.0756</v>
      </c>
      <c r="F606" s="17" t="n">
        <v>134.5839</v>
      </c>
      <c r="G606" s="17" t="n">
        <v>9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269</v>
      </c>
      <c r="B607" s="16" t="s">
        <v>649</v>
      </c>
      <c r="C607" s="45" t="n">
        <v>46244</v>
      </c>
      <c r="D607" s="46" t="n">
        <v>46251</v>
      </c>
      <c r="E607" s="17" t="n">
        <v>155.0764</v>
      </c>
      <c r="F607" s="17" t="n">
        <v>134.5839</v>
      </c>
      <c r="G607" s="17" t="n">
        <v>11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328</v>
      </c>
      <c r="B608" s="16" t="s">
        <v>691</v>
      </c>
      <c r="C608" s="45" t="n">
        <v>46104</v>
      </c>
      <c r="D608" s="46" t="n">
        <v>46251</v>
      </c>
      <c r="E608" s="17" t="n">
        <v>413.09</v>
      </c>
      <c r="F608" s="17" t="n">
        <v>354.125</v>
      </c>
      <c r="G608" s="17" t="n">
        <v>1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328</v>
      </c>
      <c r="B609" s="16" t="s">
        <v>691</v>
      </c>
      <c r="C609" s="45" t="n">
        <v>46104</v>
      </c>
      <c r="D609" s="46" t="n">
        <v>46251</v>
      </c>
      <c r="E609" s="17" t="n">
        <v>412.34</v>
      </c>
      <c r="F609" s="17" t="n">
        <v>354.125</v>
      </c>
      <c r="G609" s="17" t="n">
        <v>1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329</v>
      </c>
      <c r="B610" s="16" t="s">
        <v>692</v>
      </c>
      <c r="C610" s="45" t="n">
        <v>46104</v>
      </c>
      <c r="D610" s="46" t="n">
        <v>46251</v>
      </c>
      <c r="E610" s="17" t="n">
        <v>90.497</v>
      </c>
      <c r="F610" s="17" t="n">
        <v>71.105</v>
      </c>
      <c r="G610" s="17" t="n">
        <v>10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286</v>
      </c>
      <c r="B611" s="16" t="s">
        <v>663</v>
      </c>
      <c r="C611" s="45" t="n">
        <v>46111</v>
      </c>
      <c r="D611" s="46" t="n">
        <v>46112</v>
      </c>
      <c r="E611" s="17" t="n">
        <v>82.7908</v>
      </c>
      <c r="F611" s="17" t="n">
        <v>84.9816</v>
      </c>
      <c r="G611" s="17" t="n">
        <v>50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331</v>
      </c>
      <c r="B612" s="16" t="s">
        <v>601</v>
      </c>
      <c r="C612" s="45" t="n">
        <v>46132</v>
      </c>
      <c r="D612" s="46" t="n">
        <v>46239</v>
      </c>
      <c r="E612" s="17" t="n">
        <v>981.28</v>
      </c>
      <c r="F612" s="17" t="n">
        <v>634.69</v>
      </c>
      <c r="G612" s="17" t="n">
        <v>1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331</v>
      </c>
      <c r="B613" s="16" t="s">
        <v>601</v>
      </c>
      <c r="C613" s="45" t="n">
        <v>46225</v>
      </c>
      <c r="D613" s="46" t="n">
        <v>46239</v>
      </c>
      <c r="E613" s="17" t="n">
        <v>459.63</v>
      </c>
      <c r="F613" s="17" t="n">
        <v>634.69</v>
      </c>
      <c r="G613" s="17" t="n">
        <v>1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331</v>
      </c>
      <c r="B614" s="16" t="s">
        <v>601</v>
      </c>
      <c r="C614" s="45" t="n">
        <v>46227</v>
      </c>
      <c r="D614" s="46" t="n">
        <v>46239</v>
      </c>
      <c r="E614" s="17" t="n">
        <v>437.015</v>
      </c>
      <c r="F614" s="17" t="n">
        <v>634.69</v>
      </c>
      <c r="G614" s="17" t="n">
        <v>2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245</v>
      </c>
      <c r="B615" s="16" t="s">
        <v>634</v>
      </c>
      <c r="C615" s="45" t="n">
        <v>46152</v>
      </c>
      <c r="D615" s="46" t="n">
        <v>46251</v>
      </c>
      <c r="E615" s="17" t="n">
        <v>25.017</v>
      </c>
      <c r="F615" s="17" t="n">
        <v>19.5905</v>
      </c>
      <c r="G615" s="17" t="n">
        <v>10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245</v>
      </c>
      <c r="B616" s="16" t="s">
        <v>634</v>
      </c>
      <c r="C616" s="45" t="n">
        <v>46174</v>
      </c>
      <c r="D616" s="46" t="n">
        <v>46251</v>
      </c>
      <c r="E616" s="17" t="n">
        <v>23.171</v>
      </c>
      <c r="F616" s="17" t="n">
        <v>19.5905</v>
      </c>
      <c r="G616" s="17" t="n">
        <v>10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245</v>
      </c>
      <c r="B617" s="16" t="s">
        <v>634</v>
      </c>
      <c r="C617" s="45" t="n">
        <v>46174</v>
      </c>
      <c r="D617" s="46" t="n">
        <v>46251</v>
      </c>
      <c r="E617" s="17" t="n">
        <v>23.2315</v>
      </c>
      <c r="F617" s="17" t="n">
        <v>19.5903</v>
      </c>
      <c r="G617" s="17" t="n">
        <v>20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245</v>
      </c>
      <c r="B618" s="16" t="s">
        <v>634</v>
      </c>
      <c r="C618" s="45" t="n">
        <v>46197</v>
      </c>
      <c r="D618" s="46" t="n">
        <v>46251</v>
      </c>
      <c r="E618" s="17" t="n">
        <v>18.729</v>
      </c>
      <c r="F618" s="17" t="n">
        <v>19.5903</v>
      </c>
      <c r="G618" s="17" t="n">
        <v>10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244</v>
      </c>
      <c r="B619" s="16" t="s">
        <v>633</v>
      </c>
      <c r="C619" s="45" t="n">
        <v>46153</v>
      </c>
      <c r="D619" s="46" t="n">
        <v>46251</v>
      </c>
      <c r="E619" s="17" t="n">
        <v>119.569</v>
      </c>
      <c r="F619" s="17" t="n">
        <v>84.229</v>
      </c>
      <c r="G619" s="17" t="n">
        <v>10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69</v>
      </c>
      <c r="B620" s="16" t="s">
        <v>70</v>
      </c>
      <c r="C620" s="45" t="n">
        <v>45905</v>
      </c>
      <c r="D620" s="46" t="n">
        <v>45918</v>
      </c>
      <c r="E620" s="17" t="n">
        <v>1.1021</v>
      </c>
      <c r="F620" s="17" t="n">
        <v>1.1063</v>
      </c>
      <c r="G620" s="17" t="n">
        <v>629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69</v>
      </c>
      <c r="B621" s="16" t="s">
        <v>70</v>
      </c>
      <c r="C621" s="45" t="n">
        <v>45905</v>
      </c>
      <c r="D621" s="46" t="n">
        <v>45918</v>
      </c>
      <c r="E621" s="17" t="n">
        <v>1.1017</v>
      </c>
      <c r="F621" s="17" t="n">
        <v>1.1063</v>
      </c>
      <c r="G621" s="17" t="n">
        <v>6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69</v>
      </c>
      <c r="B622" s="16" t="s">
        <v>70</v>
      </c>
      <c r="C622" s="45" t="n">
        <v>45908</v>
      </c>
      <c r="D622" s="46" t="n">
        <v>45918</v>
      </c>
      <c r="E622" s="17" t="n">
        <v>1.1028</v>
      </c>
      <c r="F622" s="17" t="n">
        <v>1.1063</v>
      </c>
      <c r="G622" s="17" t="n">
        <v>89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69</v>
      </c>
      <c r="B623" s="16" t="s">
        <v>70</v>
      </c>
      <c r="C623" s="45" t="n">
        <v>45908</v>
      </c>
      <c r="D623" s="46" t="n">
        <v>45918</v>
      </c>
      <c r="E623" s="17" t="n">
        <v>1.1</v>
      </c>
      <c r="F623" s="17" t="n">
        <v>1.1063</v>
      </c>
      <c r="G623" s="17" t="n">
        <v>1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69</v>
      </c>
      <c r="B624" s="16" t="s">
        <v>70</v>
      </c>
      <c r="C624" s="45" t="n">
        <v>46006</v>
      </c>
      <c r="D624" s="46" t="n">
        <v>46174</v>
      </c>
      <c r="E624" s="17" t="n">
        <v>1.1483</v>
      </c>
      <c r="F624" s="17" t="n">
        <v>1.2211</v>
      </c>
      <c r="G624" s="17" t="n">
        <v>86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69</v>
      </c>
      <c r="B625" s="16" t="s">
        <v>70</v>
      </c>
      <c r="C625" s="45" t="n">
        <v>46006</v>
      </c>
      <c r="D625" s="46" t="n">
        <v>46174</v>
      </c>
      <c r="E625" s="17" t="n">
        <v>1.15</v>
      </c>
      <c r="F625" s="17" t="n">
        <v>1.2211</v>
      </c>
      <c r="G625" s="17" t="n">
        <v>1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69</v>
      </c>
      <c r="B626" s="16" t="s">
        <v>70</v>
      </c>
      <c r="C626" s="45" t="n">
        <v>46007</v>
      </c>
      <c r="D626" s="46" t="n">
        <v>46174</v>
      </c>
      <c r="E626" s="17" t="n">
        <v>1.1489</v>
      </c>
      <c r="F626" s="17" t="n">
        <v>1.2211</v>
      </c>
      <c r="G626" s="17" t="n">
        <v>172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69</v>
      </c>
      <c r="B627" s="16" t="s">
        <v>70</v>
      </c>
      <c r="C627" s="45" t="n">
        <v>46007</v>
      </c>
      <c r="D627" s="46" t="n">
        <v>46174</v>
      </c>
      <c r="E627" s="17" t="n">
        <v>1.15</v>
      </c>
      <c r="F627" s="17" t="n">
        <v>1.2211</v>
      </c>
      <c r="G627" s="17" t="n">
        <v>2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69</v>
      </c>
      <c r="B628" s="16" t="s">
        <v>70</v>
      </c>
      <c r="C628" s="45" t="n">
        <v>46008</v>
      </c>
      <c r="D628" s="46" t="n">
        <v>46174</v>
      </c>
      <c r="E628" s="17" t="n">
        <v>1.1488</v>
      </c>
      <c r="F628" s="17" t="n">
        <v>1.2211</v>
      </c>
      <c r="G628" s="17" t="n">
        <v>8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69</v>
      </c>
      <c r="B629" s="16" t="s">
        <v>70</v>
      </c>
      <c r="C629" s="45" t="n">
        <v>46008</v>
      </c>
      <c r="D629" s="46" t="n">
        <v>46174</v>
      </c>
      <c r="E629" s="17" t="n">
        <v>1.15</v>
      </c>
      <c r="F629" s="17" t="n">
        <v>1.2211</v>
      </c>
      <c r="G629" s="17" t="n">
        <v>1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69</v>
      </c>
      <c r="B630" s="16" t="s">
        <v>70</v>
      </c>
      <c r="C630" s="45" t="n">
        <v>46009</v>
      </c>
      <c r="D630" s="46" t="n">
        <v>46174</v>
      </c>
      <c r="E630" s="17" t="n">
        <v>1.15</v>
      </c>
      <c r="F630" s="17" t="n">
        <v>1.2211</v>
      </c>
      <c r="G630" s="17" t="n">
        <v>5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69</v>
      </c>
      <c r="B631" s="16" t="s">
        <v>70</v>
      </c>
      <c r="C631" s="45" t="n">
        <v>46010</v>
      </c>
      <c r="D631" s="46" t="n">
        <v>46174</v>
      </c>
      <c r="E631" s="17" t="n">
        <v>1.1513</v>
      </c>
      <c r="F631" s="17" t="n">
        <v>1.2211</v>
      </c>
      <c r="G631" s="17" t="n">
        <v>8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69</v>
      </c>
      <c r="B632" s="16" t="s">
        <v>70</v>
      </c>
      <c r="C632" s="45" t="n">
        <v>46013</v>
      </c>
      <c r="D632" s="46" t="n">
        <v>46174</v>
      </c>
      <c r="E632" s="17" t="n">
        <v>1.1525</v>
      </c>
      <c r="F632" s="17" t="n">
        <v>1.2211</v>
      </c>
      <c r="G632" s="17" t="n">
        <v>4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69</v>
      </c>
      <c r="B633" s="16" t="s">
        <v>70</v>
      </c>
      <c r="C633" s="45" t="n">
        <v>46014</v>
      </c>
      <c r="D633" s="46" t="n">
        <v>46174</v>
      </c>
      <c r="E633" s="17" t="n">
        <v>1.152</v>
      </c>
      <c r="F633" s="17" t="n">
        <v>1.2211</v>
      </c>
      <c r="G633" s="17" t="n">
        <v>86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69</v>
      </c>
      <c r="B634" s="16" t="s">
        <v>70</v>
      </c>
      <c r="C634" s="45" t="n">
        <v>46014</v>
      </c>
      <c r="D634" s="46" t="n">
        <v>46174</v>
      </c>
      <c r="E634" s="17" t="n">
        <v>1.15</v>
      </c>
      <c r="F634" s="17" t="n">
        <v>1.2211</v>
      </c>
      <c r="G634" s="17" t="n">
        <v>1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69</v>
      </c>
      <c r="B635" s="16" t="s">
        <v>70</v>
      </c>
      <c r="C635" s="45" t="n">
        <v>46020</v>
      </c>
      <c r="D635" s="46" t="n">
        <v>46174</v>
      </c>
      <c r="E635" s="17" t="n">
        <v>1.1546</v>
      </c>
      <c r="F635" s="17" t="n">
        <v>1.2211</v>
      </c>
      <c r="G635" s="17" t="n">
        <v>172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69</v>
      </c>
      <c r="B636" s="16" t="s">
        <v>70</v>
      </c>
      <c r="C636" s="45" t="n">
        <v>46020</v>
      </c>
      <c r="D636" s="46" t="n">
        <v>46174</v>
      </c>
      <c r="E636" s="17" t="n">
        <v>1.15</v>
      </c>
      <c r="F636" s="17" t="n">
        <v>1.2211</v>
      </c>
      <c r="G636" s="17" t="n">
        <v>1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69</v>
      </c>
      <c r="B637" s="16" t="s">
        <v>70</v>
      </c>
      <c r="C637" s="45" t="n">
        <v>46020</v>
      </c>
      <c r="D637" s="46" t="n">
        <v>46174</v>
      </c>
      <c r="E637" s="17" t="n">
        <v>1.15</v>
      </c>
      <c r="F637" s="17" t="n">
        <v>1.2211</v>
      </c>
      <c r="G637" s="17" t="n">
        <v>1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69</v>
      </c>
      <c r="B638" s="16" t="s">
        <v>70</v>
      </c>
      <c r="C638" s="45" t="n">
        <v>46027</v>
      </c>
      <c r="D638" s="46" t="n">
        <v>46174</v>
      </c>
      <c r="E638" s="17" t="n">
        <v>1.158</v>
      </c>
      <c r="F638" s="17" t="n">
        <v>1.2211</v>
      </c>
      <c r="G638" s="17" t="n">
        <v>5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69</v>
      </c>
      <c r="B639" s="16" t="s">
        <v>70</v>
      </c>
      <c r="C639" s="45" t="n">
        <v>46028</v>
      </c>
      <c r="D639" s="46" t="n">
        <v>46174</v>
      </c>
      <c r="E639" s="17" t="n">
        <v>1.158</v>
      </c>
      <c r="F639" s="17" t="n">
        <v>1.2211</v>
      </c>
      <c r="G639" s="17" t="n">
        <v>5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69</v>
      </c>
      <c r="B640" s="16" t="s">
        <v>70</v>
      </c>
      <c r="C640" s="45" t="n">
        <v>46028</v>
      </c>
      <c r="D640" s="46" t="n">
        <v>46174</v>
      </c>
      <c r="E640" s="17" t="n">
        <v>1.1583</v>
      </c>
      <c r="F640" s="17" t="n">
        <v>1.2211</v>
      </c>
      <c r="G640" s="17" t="n">
        <v>6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69</v>
      </c>
      <c r="B641" s="16" t="s">
        <v>70</v>
      </c>
      <c r="C641" s="45" t="n">
        <v>46030</v>
      </c>
      <c r="D641" s="46" t="n">
        <v>46174</v>
      </c>
      <c r="E641" s="17" t="n">
        <v>1.1588</v>
      </c>
      <c r="F641" s="17" t="n">
        <v>1.2211</v>
      </c>
      <c r="G641" s="17" t="n">
        <v>17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69</v>
      </c>
      <c r="B642" s="16" t="s">
        <v>70</v>
      </c>
      <c r="C642" s="45" t="n">
        <v>46030</v>
      </c>
      <c r="D642" s="46" t="n">
        <v>46174</v>
      </c>
      <c r="E642" s="17" t="n">
        <v>1.16</v>
      </c>
      <c r="F642" s="17" t="n">
        <v>1.2211</v>
      </c>
      <c r="G642" s="17" t="n">
        <v>1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69</v>
      </c>
      <c r="B643" s="16" t="s">
        <v>70</v>
      </c>
      <c r="C643" s="45" t="n">
        <v>46031</v>
      </c>
      <c r="D643" s="46" t="n">
        <v>46174</v>
      </c>
      <c r="E643" s="17" t="n">
        <v>1.16</v>
      </c>
      <c r="F643" s="17" t="n">
        <v>1.2211</v>
      </c>
      <c r="G643" s="17" t="n">
        <v>6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69</v>
      </c>
      <c r="B644" s="16" t="s">
        <v>70</v>
      </c>
      <c r="C644" s="45" t="n">
        <v>46034</v>
      </c>
      <c r="D644" s="46" t="n">
        <v>46174</v>
      </c>
      <c r="E644" s="17" t="n">
        <v>1.161</v>
      </c>
      <c r="F644" s="17" t="n">
        <v>1.2211</v>
      </c>
      <c r="G644" s="17" t="n">
        <v>20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69</v>
      </c>
      <c r="B645" s="16" t="s">
        <v>70</v>
      </c>
      <c r="C645" s="45" t="n">
        <v>46035</v>
      </c>
      <c r="D645" s="46" t="n">
        <v>46174</v>
      </c>
      <c r="E645" s="17" t="n">
        <v>1.1611</v>
      </c>
      <c r="F645" s="17" t="n">
        <v>1.2211</v>
      </c>
      <c r="G645" s="17" t="n">
        <v>264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69</v>
      </c>
      <c r="B646" s="16" t="s">
        <v>70</v>
      </c>
      <c r="C646" s="45" t="n">
        <v>46035</v>
      </c>
      <c r="D646" s="46" t="n">
        <v>46174</v>
      </c>
      <c r="E646" s="17" t="n">
        <v>1.16</v>
      </c>
      <c r="F646" s="17" t="n">
        <v>1.2211</v>
      </c>
      <c r="G646" s="17" t="n">
        <v>2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69</v>
      </c>
      <c r="B647" s="16" t="s">
        <v>70</v>
      </c>
      <c r="C647" s="45" t="n">
        <v>46036</v>
      </c>
      <c r="D647" s="46" t="n">
        <v>46174</v>
      </c>
      <c r="E647" s="17" t="n">
        <v>1.1618</v>
      </c>
      <c r="F647" s="17" t="n">
        <v>1.2211</v>
      </c>
      <c r="G647" s="17" t="n">
        <v>94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69</v>
      </c>
      <c r="B648" s="16" t="s">
        <v>70</v>
      </c>
      <c r="C648" s="45" t="n">
        <v>46036</v>
      </c>
      <c r="D648" s="46" t="n">
        <v>46174</v>
      </c>
      <c r="E648" s="17" t="n">
        <v>1.16</v>
      </c>
      <c r="F648" s="17" t="n">
        <v>1.2211</v>
      </c>
      <c r="G648" s="17" t="n">
        <v>1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69</v>
      </c>
      <c r="B649" s="16" t="s">
        <v>70</v>
      </c>
      <c r="C649" s="45" t="n">
        <v>46037</v>
      </c>
      <c r="D649" s="46" t="n">
        <v>46174</v>
      </c>
      <c r="E649" s="17" t="n">
        <v>1.1625</v>
      </c>
      <c r="F649" s="17" t="n">
        <v>1.2211</v>
      </c>
      <c r="G649" s="17" t="n">
        <v>4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69</v>
      </c>
      <c r="B650" s="16" t="s">
        <v>70</v>
      </c>
      <c r="C650" s="45" t="n">
        <v>46038</v>
      </c>
      <c r="D650" s="46" t="n">
        <v>46174</v>
      </c>
      <c r="E650" s="17" t="n">
        <v>1.1633</v>
      </c>
      <c r="F650" s="17" t="n">
        <v>1.2211</v>
      </c>
      <c r="G650" s="17" t="n">
        <v>6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69</v>
      </c>
      <c r="B651" s="16" t="s">
        <v>70</v>
      </c>
      <c r="C651" s="45" t="n">
        <v>46041</v>
      </c>
      <c r="D651" s="46" t="n">
        <v>46174</v>
      </c>
      <c r="E651" s="17" t="n">
        <v>1.1643</v>
      </c>
      <c r="F651" s="17" t="n">
        <v>1.2211</v>
      </c>
      <c r="G651" s="17" t="n">
        <v>364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69</v>
      </c>
      <c r="B652" s="16" t="s">
        <v>70</v>
      </c>
      <c r="C652" s="45" t="n">
        <v>46041</v>
      </c>
      <c r="D652" s="46" t="n">
        <v>46174</v>
      </c>
      <c r="E652" s="17" t="n">
        <v>1.1633</v>
      </c>
      <c r="F652" s="17" t="n">
        <v>1.2211</v>
      </c>
      <c r="G652" s="17" t="n">
        <v>3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69</v>
      </c>
      <c r="B653" s="16" t="s">
        <v>70</v>
      </c>
      <c r="C653" s="45" t="n">
        <v>46043</v>
      </c>
      <c r="D653" s="46" t="n">
        <v>46174</v>
      </c>
      <c r="E653" s="17" t="n">
        <v>1.165</v>
      </c>
      <c r="F653" s="17" t="n">
        <v>1.2211</v>
      </c>
      <c r="G653" s="17" t="n">
        <v>4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69</v>
      </c>
      <c r="B654" s="16" t="s">
        <v>70</v>
      </c>
      <c r="C654" s="45" t="n">
        <v>46043</v>
      </c>
      <c r="D654" s="46" t="n">
        <v>46174</v>
      </c>
      <c r="E654" s="17" t="n">
        <v>1.165</v>
      </c>
      <c r="F654" s="17" t="n">
        <v>1.2211</v>
      </c>
      <c r="G654" s="17" t="n">
        <v>4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69</v>
      </c>
      <c r="B655" s="16" t="s">
        <v>70</v>
      </c>
      <c r="C655" s="45" t="n">
        <v>46044</v>
      </c>
      <c r="D655" s="46" t="n">
        <v>46174</v>
      </c>
      <c r="E655" s="17" t="n">
        <v>1.165</v>
      </c>
      <c r="F655" s="17" t="n">
        <v>1.2211</v>
      </c>
      <c r="G655" s="17" t="n">
        <v>6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69</v>
      </c>
      <c r="B656" s="16" t="s">
        <v>70</v>
      </c>
      <c r="C656" s="45" t="n">
        <v>46045</v>
      </c>
      <c r="D656" s="46" t="n">
        <v>46174</v>
      </c>
      <c r="E656" s="17" t="n">
        <v>1.1667</v>
      </c>
      <c r="F656" s="17" t="n">
        <v>1.2211</v>
      </c>
      <c r="G656" s="17" t="n">
        <v>9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69</v>
      </c>
      <c r="B657" s="16" t="s">
        <v>70</v>
      </c>
      <c r="C657" s="45" t="n">
        <v>46048</v>
      </c>
      <c r="D657" s="46" t="n">
        <v>46174</v>
      </c>
      <c r="E657" s="17" t="n">
        <v>1.1678</v>
      </c>
      <c r="F657" s="17" t="n">
        <v>1.2211</v>
      </c>
      <c r="G657" s="17" t="n">
        <v>18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69</v>
      </c>
      <c r="B658" s="16" t="s">
        <v>70</v>
      </c>
      <c r="C658" s="45" t="n">
        <v>46049</v>
      </c>
      <c r="D658" s="46" t="n">
        <v>46174</v>
      </c>
      <c r="E658" s="17" t="n">
        <v>1.1683</v>
      </c>
      <c r="F658" s="17" t="n">
        <v>1.2211</v>
      </c>
      <c r="G658" s="17" t="n">
        <v>6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69</v>
      </c>
      <c r="B659" s="16" t="s">
        <v>70</v>
      </c>
      <c r="C659" s="45" t="n">
        <v>46051</v>
      </c>
      <c r="D659" s="46" t="n">
        <v>46174</v>
      </c>
      <c r="E659" s="17" t="n">
        <v>1.1684</v>
      </c>
      <c r="F659" s="17" t="n">
        <v>1.2211</v>
      </c>
      <c r="G659" s="17" t="n">
        <v>19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69</v>
      </c>
      <c r="B660" s="16" t="s">
        <v>70</v>
      </c>
      <c r="C660" s="45" t="n">
        <v>46051</v>
      </c>
      <c r="D660" s="46" t="n">
        <v>46174</v>
      </c>
      <c r="E660" s="17" t="n">
        <v>1.17</v>
      </c>
      <c r="F660" s="17" t="n">
        <v>1.2211</v>
      </c>
      <c r="G660" s="17" t="n">
        <v>1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69</v>
      </c>
      <c r="B661" s="16" t="s">
        <v>70</v>
      </c>
      <c r="C661" s="45" t="n">
        <v>46052</v>
      </c>
      <c r="D661" s="46" t="n">
        <v>46174</v>
      </c>
      <c r="E661" s="17" t="n">
        <v>1.17</v>
      </c>
      <c r="F661" s="17" t="n">
        <v>1.2211</v>
      </c>
      <c r="G661" s="17" t="n">
        <v>6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69</v>
      </c>
      <c r="B662" s="16" t="s">
        <v>70</v>
      </c>
      <c r="C662" s="45" t="n">
        <v>46055</v>
      </c>
      <c r="D662" s="46" t="n">
        <v>46174</v>
      </c>
      <c r="E662" s="17" t="n">
        <v>1.1706</v>
      </c>
      <c r="F662" s="17" t="n">
        <v>1.2211</v>
      </c>
      <c r="G662" s="17" t="n">
        <v>17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69</v>
      </c>
      <c r="B663" s="16" t="s">
        <v>70</v>
      </c>
      <c r="C663" s="45" t="n">
        <v>46056</v>
      </c>
      <c r="D663" s="46" t="n">
        <v>46174</v>
      </c>
      <c r="E663" s="17" t="n">
        <v>1.1709</v>
      </c>
      <c r="F663" s="17" t="n">
        <v>1.2211</v>
      </c>
      <c r="G663" s="17" t="n">
        <v>338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69</v>
      </c>
      <c r="B664" s="16" t="s">
        <v>70</v>
      </c>
      <c r="C664" s="45" t="n">
        <v>46056</v>
      </c>
      <c r="D664" s="46" t="n">
        <v>46174</v>
      </c>
      <c r="E664" s="17" t="n">
        <v>1.17</v>
      </c>
      <c r="F664" s="17" t="n">
        <v>1.2211</v>
      </c>
      <c r="G664" s="17" t="n">
        <v>3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69</v>
      </c>
      <c r="B665" s="16" t="s">
        <v>70</v>
      </c>
      <c r="C665" s="45" t="n">
        <v>46056</v>
      </c>
      <c r="D665" s="46" t="n">
        <v>46174</v>
      </c>
      <c r="E665" s="17" t="n">
        <v>1.172</v>
      </c>
      <c r="F665" s="17" t="n">
        <v>1.2211</v>
      </c>
      <c r="G665" s="17" t="n">
        <v>5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69</v>
      </c>
      <c r="B666" s="16" t="s">
        <v>70</v>
      </c>
      <c r="C666" s="45" t="n">
        <v>46057</v>
      </c>
      <c r="D666" s="46" t="n">
        <v>46174</v>
      </c>
      <c r="E666" s="17" t="n">
        <v>1.1713</v>
      </c>
      <c r="F666" s="17" t="n">
        <v>1.2211</v>
      </c>
      <c r="G666" s="17" t="n">
        <v>16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69</v>
      </c>
      <c r="B667" s="16" t="s">
        <v>70</v>
      </c>
      <c r="C667" s="45" t="n">
        <v>46059</v>
      </c>
      <c r="D667" s="46" t="n">
        <v>46174</v>
      </c>
      <c r="E667" s="17" t="n">
        <v>1.1733</v>
      </c>
      <c r="F667" s="17" t="n">
        <v>1.2211</v>
      </c>
      <c r="G667" s="17" t="n">
        <v>6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69</v>
      </c>
      <c r="B668" s="16" t="s">
        <v>70</v>
      </c>
      <c r="C668" s="45" t="n">
        <v>46062</v>
      </c>
      <c r="D668" s="46" t="n">
        <v>46174</v>
      </c>
      <c r="E668" s="17" t="n">
        <v>1.1737</v>
      </c>
      <c r="F668" s="17" t="n">
        <v>1.2211</v>
      </c>
      <c r="G668" s="17" t="n">
        <v>195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69</v>
      </c>
      <c r="B669" s="16" t="s">
        <v>70</v>
      </c>
      <c r="C669" s="45" t="n">
        <v>46062</v>
      </c>
      <c r="D669" s="46" t="n">
        <v>46174</v>
      </c>
      <c r="E669" s="17" t="n">
        <v>1.175</v>
      </c>
      <c r="F669" s="17" t="n">
        <v>1.2211</v>
      </c>
      <c r="G669" s="17" t="n">
        <v>2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69</v>
      </c>
      <c r="B670" s="16" t="s">
        <v>70</v>
      </c>
      <c r="C670" s="45" t="n">
        <v>46064</v>
      </c>
      <c r="D670" s="46" t="n">
        <v>46174</v>
      </c>
      <c r="E670" s="17" t="n">
        <v>1.17</v>
      </c>
      <c r="F670" s="17" t="n">
        <v>1.2211</v>
      </c>
      <c r="G670" s="17" t="n">
        <v>1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69</v>
      </c>
      <c r="B671" s="16" t="s">
        <v>70</v>
      </c>
      <c r="C671" s="45" t="n">
        <v>46065</v>
      </c>
      <c r="D671" s="46" t="n">
        <v>46174</v>
      </c>
      <c r="E671" s="17" t="n">
        <v>1.17</v>
      </c>
      <c r="F671" s="17" t="n">
        <v>1.2211</v>
      </c>
      <c r="G671" s="17" t="n">
        <v>1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69</v>
      </c>
      <c r="B672" s="16" t="s">
        <v>70</v>
      </c>
      <c r="C672" s="45" t="n">
        <v>46066</v>
      </c>
      <c r="D672" s="46" t="n">
        <v>46174</v>
      </c>
      <c r="E672" s="17" t="n">
        <v>1.1757</v>
      </c>
      <c r="F672" s="17" t="n">
        <v>1.2211</v>
      </c>
      <c r="G672" s="17" t="n">
        <v>7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69</v>
      </c>
      <c r="B673" s="16" t="s">
        <v>70</v>
      </c>
      <c r="C673" s="45" t="n">
        <v>46069</v>
      </c>
      <c r="D673" s="46" t="n">
        <v>46174</v>
      </c>
      <c r="E673" s="17" t="n">
        <v>1.1767</v>
      </c>
      <c r="F673" s="17" t="n">
        <v>1.2211</v>
      </c>
      <c r="G673" s="17" t="n">
        <v>3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69</v>
      </c>
      <c r="B674" s="16" t="s">
        <v>70</v>
      </c>
      <c r="C674" s="45" t="n">
        <v>46069</v>
      </c>
      <c r="D674" s="46" t="n">
        <v>46174</v>
      </c>
      <c r="E674" s="17" t="n">
        <v>1.1763</v>
      </c>
      <c r="F674" s="17" t="n">
        <v>1.2211</v>
      </c>
      <c r="G674" s="17" t="n">
        <v>252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69</v>
      </c>
      <c r="B675" s="16" t="s">
        <v>70</v>
      </c>
      <c r="C675" s="45" t="n">
        <v>46069</v>
      </c>
      <c r="D675" s="46" t="n">
        <v>46174</v>
      </c>
      <c r="E675" s="17" t="n">
        <v>1.1767</v>
      </c>
      <c r="F675" s="17" t="n">
        <v>1.2211</v>
      </c>
      <c r="G675" s="17" t="n">
        <v>3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69</v>
      </c>
      <c r="B676" s="16" t="s">
        <v>70</v>
      </c>
      <c r="C676" s="45" t="n">
        <v>46071</v>
      </c>
      <c r="D676" s="46" t="n">
        <v>46174</v>
      </c>
      <c r="E676" s="17" t="n">
        <v>1.1775</v>
      </c>
      <c r="F676" s="17" t="n">
        <v>1.2211</v>
      </c>
      <c r="G676" s="17" t="n">
        <v>4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69</v>
      </c>
      <c r="B677" s="16" t="s">
        <v>70</v>
      </c>
      <c r="C677" s="45" t="n">
        <v>46072</v>
      </c>
      <c r="D677" s="46" t="n">
        <v>46174</v>
      </c>
      <c r="E677" s="17" t="n">
        <v>1.178</v>
      </c>
      <c r="F677" s="17" t="n">
        <v>1.2211</v>
      </c>
      <c r="G677" s="17" t="n">
        <v>86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69</v>
      </c>
      <c r="B678" s="16" t="s">
        <v>70</v>
      </c>
      <c r="C678" s="45" t="n">
        <v>46072</v>
      </c>
      <c r="D678" s="46" t="n">
        <v>46174</v>
      </c>
      <c r="E678" s="17" t="n">
        <v>1.18</v>
      </c>
      <c r="F678" s="17" t="n">
        <v>1.2211</v>
      </c>
      <c r="G678" s="17" t="n">
        <v>1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69</v>
      </c>
      <c r="B679" s="16" t="s">
        <v>70</v>
      </c>
      <c r="C679" s="45" t="n">
        <v>46073</v>
      </c>
      <c r="D679" s="46" t="n">
        <v>46174</v>
      </c>
      <c r="E679" s="17" t="n">
        <v>1.18</v>
      </c>
      <c r="F679" s="17" t="n">
        <v>1.2211</v>
      </c>
      <c r="G679" s="17" t="n">
        <v>2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69</v>
      </c>
      <c r="B680" s="16" t="s">
        <v>70</v>
      </c>
      <c r="C680" s="45" t="n">
        <v>46076</v>
      </c>
      <c r="D680" s="46" t="n">
        <v>46174</v>
      </c>
      <c r="E680" s="17" t="n">
        <v>1.18</v>
      </c>
      <c r="F680" s="17" t="n">
        <v>1.2211</v>
      </c>
      <c r="G680" s="17" t="n">
        <v>19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69</v>
      </c>
      <c r="B681" s="16" t="s">
        <v>70</v>
      </c>
      <c r="C681" s="45" t="n">
        <v>46076</v>
      </c>
      <c r="D681" s="46" t="n">
        <v>46174</v>
      </c>
      <c r="E681" s="17" t="n">
        <v>1.18</v>
      </c>
      <c r="F681" s="17" t="n">
        <v>1.2211</v>
      </c>
      <c r="G681" s="17" t="n">
        <v>8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69</v>
      </c>
      <c r="B682" s="16" t="s">
        <v>70</v>
      </c>
      <c r="C682" s="45" t="n">
        <v>46077</v>
      </c>
      <c r="D682" s="46" t="n">
        <v>46174</v>
      </c>
      <c r="E682" s="17" t="n">
        <v>1.18</v>
      </c>
      <c r="F682" s="17" t="n">
        <v>1.2211</v>
      </c>
      <c r="G682" s="17" t="n">
        <v>3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69</v>
      </c>
      <c r="B683" s="16" t="s">
        <v>70</v>
      </c>
      <c r="C683" s="45" t="n">
        <v>46077</v>
      </c>
      <c r="D683" s="46" t="n">
        <v>46174</v>
      </c>
      <c r="E683" s="17" t="n">
        <v>1.1793</v>
      </c>
      <c r="F683" s="17" t="n">
        <v>1.2211</v>
      </c>
      <c r="G683" s="17" t="n">
        <v>14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69</v>
      </c>
      <c r="B684" s="16" t="s">
        <v>70</v>
      </c>
      <c r="C684" s="45" t="n">
        <v>46078</v>
      </c>
      <c r="D684" s="46" t="n">
        <v>46174</v>
      </c>
      <c r="E684" s="17" t="n">
        <v>1.18</v>
      </c>
      <c r="F684" s="17" t="n">
        <v>1.2211</v>
      </c>
      <c r="G684" s="17" t="n">
        <v>12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69</v>
      </c>
      <c r="B685" s="16" t="s">
        <v>70</v>
      </c>
      <c r="C685" s="45" t="n">
        <v>46079</v>
      </c>
      <c r="D685" s="46" t="n">
        <v>46174</v>
      </c>
      <c r="E685" s="17" t="n">
        <v>1.1813</v>
      </c>
      <c r="F685" s="17" t="n">
        <v>1.2211</v>
      </c>
      <c r="G685" s="17" t="n">
        <v>8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69</v>
      </c>
      <c r="B686" s="16" t="s">
        <v>70</v>
      </c>
      <c r="C686" s="45" t="n">
        <v>46083</v>
      </c>
      <c r="D686" s="46" t="n">
        <v>46174</v>
      </c>
      <c r="E686" s="17" t="n">
        <v>1.1827</v>
      </c>
      <c r="F686" s="17" t="n">
        <v>1.2211</v>
      </c>
      <c r="G686" s="17" t="n">
        <v>26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69</v>
      </c>
      <c r="B687" s="16" t="s">
        <v>70</v>
      </c>
      <c r="C687" s="45" t="n">
        <v>46083</v>
      </c>
      <c r="D687" s="46" t="n">
        <v>46174</v>
      </c>
      <c r="E687" s="17" t="n">
        <v>1.1824</v>
      </c>
      <c r="F687" s="17" t="n">
        <v>1.2211</v>
      </c>
      <c r="G687" s="17" t="n">
        <v>174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69</v>
      </c>
      <c r="B688" s="16" t="s">
        <v>70</v>
      </c>
      <c r="C688" s="45" t="n">
        <v>46084</v>
      </c>
      <c r="D688" s="46" t="n">
        <v>46174</v>
      </c>
      <c r="E688" s="17" t="n">
        <v>1.1829</v>
      </c>
      <c r="F688" s="17" t="n">
        <v>1.2211</v>
      </c>
      <c r="G688" s="17" t="n">
        <v>7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69</v>
      </c>
      <c r="B689" s="16" t="s">
        <v>70</v>
      </c>
      <c r="C689" s="45" t="n">
        <v>46084</v>
      </c>
      <c r="D689" s="46" t="n">
        <v>46174</v>
      </c>
      <c r="E689" s="17" t="n">
        <v>1.1833</v>
      </c>
      <c r="F689" s="17" t="n">
        <v>1.2211</v>
      </c>
      <c r="G689" s="17" t="n">
        <v>3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69</v>
      </c>
      <c r="B690" s="16" t="s">
        <v>70</v>
      </c>
      <c r="C690" s="45" t="n">
        <v>46087</v>
      </c>
      <c r="D690" s="46" t="n">
        <v>46174</v>
      </c>
      <c r="E690" s="17" t="n">
        <v>1.185</v>
      </c>
      <c r="F690" s="17" t="n">
        <v>1.2211</v>
      </c>
      <c r="G690" s="17" t="n">
        <v>2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69</v>
      </c>
      <c r="B691" s="16" t="s">
        <v>70</v>
      </c>
      <c r="C691" s="45" t="n">
        <v>46090</v>
      </c>
      <c r="D691" s="46" t="n">
        <v>46174</v>
      </c>
      <c r="E691" s="17" t="n">
        <v>1.1857</v>
      </c>
      <c r="F691" s="17" t="n">
        <v>1.2211</v>
      </c>
      <c r="G691" s="17" t="n">
        <v>253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69</v>
      </c>
      <c r="B692" s="16" t="s">
        <v>70</v>
      </c>
      <c r="C692" s="45" t="n">
        <v>46090</v>
      </c>
      <c r="D692" s="46" t="n">
        <v>46174</v>
      </c>
      <c r="E692" s="17" t="n">
        <v>1.185</v>
      </c>
      <c r="F692" s="17" t="n">
        <v>1.2211</v>
      </c>
      <c r="G692" s="17" t="n">
        <v>2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69</v>
      </c>
      <c r="B693" s="16" t="s">
        <v>70</v>
      </c>
      <c r="C693" s="45" t="n">
        <v>46092</v>
      </c>
      <c r="D693" s="46" t="n">
        <v>46174</v>
      </c>
      <c r="E693" s="17" t="n">
        <v>1.1867</v>
      </c>
      <c r="F693" s="17" t="n">
        <v>1.2211</v>
      </c>
      <c r="G693" s="17" t="n">
        <v>6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69</v>
      </c>
      <c r="B694" s="16" t="s">
        <v>70</v>
      </c>
      <c r="C694" s="45" t="n">
        <v>46093</v>
      </c>
      <c r="D694" s="46" t="n">
        <v>46174</v>
      </c>
      <c r="E694" s="17" t="n">
        <v>1.185</v>
      </c>
      <c r="F694" s="17" t="n">
        <v>1.2211</v>
      </c>
      <c r="G694" s="17" t="n">
        <v>2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69</v>
      </c>
      <c r="B695" s="16" t="s">
        <v>70</v>
      </c>
      <c r="C695" s="45" t="n">
        <v>46094</v>
      </c>
      <c r="D695" s="46" t="n">
        <v>46174</v>
      </c>
      <c r="E695" s="17" t="n">
        <v>1.19</v>
      </c>
      <c r="F695" s="17" t="n">
        <v>1.2211</v>
      </c>
      <c r="G695" s="17" t="n">
        <v>3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69</v>
      </c>
      <c r="B696" s="16" t="s">
        <v>70</v>
      </c>
      <c r="C696" s="45" t="n">
        <v>46094</v>
      </c>
      <c r="D696" s="46" t="n">
        <v>46174</v>
      </c>
      <c r="E696" s="17" t="n">
        <v>1.1883</v>
      </c>
      <c r="F696" s="17" t="n">
        <v>1.2211</v>
      </c>
      <c r="G696" s="17" t="n">
        <v>6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69</v>
      </c>
      <c r="B697" s="16" t="s">
        <v>70</v>
      </c>
      <c r="C697" s="45" t="n">
        <v>46097</v>
      </c>
      <c r="D697" s="46" t="n">
        <v>46174</v>
      </c>
      <c r="E697" s="17" t="n">
        <v>1.1886</v>
      </c>
      <c r="F697" s="17" t="n">
        <v>1.2211</v>
      </c>
      <c r="G697" s="17" t="n">
        <v>183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69</v>
      </c>
      <c r="B698" s="16" t="s">
        <v>70</v>
      </c>
      <c r="C698" s="45" t="n">
        <v>46097</v>
      </c>
      <c r="D698" s="46" t="n">
        <v>46174</v>
      </c>
      <c r="E698" s="17" t="n">
        <v>1.1883</v>
      </c>
      <c r="F698" s="17" t="n">
        <v>1.2211</v>
      </c>
      <c r="G698" s="17" t="n">
        <v>6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69</v>
      </c>
      <c r="B699" s="16" t="s">
        <v>70</v>
      </c>
      <c r="C699" s="45" t="n">
        <v>46099</v>
      </c>
      <c r="D699" s="46" t="n">
        <v>46174</v>
      </c>
      <c r="E699" s="17" t="n">
        <v>1.19</v>
      </c>
      <c r="F699" s="17" t="n">
        <v>1.2211</v>
      </c>
      <c r="G699" s="17" t="n">
        <v>2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69</v>
      </c>
      <c r="B700" s="16" t="s">
        <v>70</v>
      </c>
      <c r="C700" s="45" t="n">
        <v>46104</v>
      </c>
      <c r="D700" s="46" t="n">
        <v>46174</v>
      </c>
      <c r="E700" s="17" t="n">
        <v>1.1925</v>
      </c>
      <c r="F700" s="17" t="n">
        <v>1.2211</v>
      </c>
      <c r="G700" s="17" t="n">
        <v>4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69</v>
      </c>
      <c r="B701" s="16" t="s">
        <v>70</v>
      </c>
      <c r="C701" s="45" t="n">
        <v>46105</v>
      </c>
      <c r="D701" s="46" t="n">
        <v>46174</v>
      </c>
      <c r="E701" s="17" t="n">
        <v>1.1913</v>
      </c>
      <c r="F701" s="17" t="n">
        <v>1.2211</v>
      </c>
      <c r="G701" s="17" t="n">
        <v>8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69</v>
      </c>
      <c r="B702" s="16" t="s">
        <v>70</v>
      </c>
      <c r="C702" s="45" t="n">
        <v>46106</v>
      </c>
      <c r="D702" s="46" t="n">
        <v>46174</v>
      </c>
      <c r="E702" s="17" t="n">
        <v>1.19</v>
      </c>
      <c r="F702" s="17" t="n">
        <v>1.2211</v>
      </c>
      <c r="G702" s="17" t="n">
        <v>1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69</v>
      </c>
      <c r="B703" s="16" t="s">
        <v>70</v>
      </c>
      <c r="C703" s="45" t="n">
        <v>46107</v>
      </c>
      <c r="D703" s="46" t="n">
        <v>46174</v>
      </c>
      <c r="E703" s="17" t="n">
        <v>1.195</v>
      </c>
      <c r="F703" s="17" t="n">
        <v>1.2211</v>
      </c>
      <c r="G703" s="17" t="n">
        <v>2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69</v>
      </c>
      <c r="B704" s="16" t="s">
        <v>70</v>
      </c>
      <c r="C704" s="45" t="n">
        <v>46108</v>
      </c>
      <c r="D704" s="46" t="n">
        <v>46174</v>
      </c>
      <c r="E704" s="17" t="n">
        <v>1.1943</v>
      </c>
      <c r="F704" s="17" t="n">
        <v>1.2211</v>
      </c>
      <c r="G704" s="17" t="n">
        <v>7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69</v>
      </c>
      <c r="B705" s="16" t="s">
        <v>70</v>
      </c>
      <c r="C705" s="45" t="n">
        <v>46112</v>
      </c>
      <c r="D705" s="46" t="n">
        <v>46174</v>
      </c>
      <c r="E705" s="17" t="n">
        <v>1.195</v>
      </c>
      <c r="F705" s="17" t="n">
        <v>1.2211</v>
      </c>
      <c r="G705" s="17" t="n">
        <v>4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69</v>
      </c>
      <c r="B706" s="16" t="s">
        <v>70</v>
      </c>
      <c r="C706" s="45" t="n">
        <v>46113</v>
      </c>
      <c r="D706" s="46" t="n">
        <v>46174</v>
      </c>
      <c r="E706" s="17" t="n">
        <v>1.1952</v>
      </c>
      <c r="F706" s="17" t="n">
        <v>1.2211</v>
      </c>
      <c r="G706" s="17" t="n">
        <v>87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69</v>
      </c>
      <c r="B707" s="16" t="s">
        <v>70</v>
      </c>
      <c r="C707" s="45" t="n">
        <v>46113</v>
      </c>
      <c r="D707" s="46" t="n">
        <v>46174</v>
      </c>
      <c r="E707" s="17" t="n">
        <v>1.2</v>
      </c>
      <c r="F707" s="17" t="n">
        <v>1.2211</v>
      </c>
      <c r="G707" s="17" t="n">
        <v>1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69</v>
      </c>
      <c r="B708" s="16" t="s">
        <v>70</v>
      </c>
      <c r="C708" s="45" t="n">
        <v>46114</v>
      </c>
      <c r="D708" s="46" t="n">
        <v>46174</v>
      </c>
      <c r="E708" s="17" t="n">
        <v>1.2</v>
      </c>
      <c r="F708" s="17" t="n">
        <v>1.2211</v>
      </c>
      <c r="G708" s="17" t="n">
        <v>1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69</v>
      </c>
      <c r="B709" s="16" t="s">
        <v>70</v>
      </c>
      <c r="C709" s="45" t="n">
        <v>46118</v>
      </c>
      <c r="D709" s="46" t="n">
        <v>46174</v>
      </c>
      <c r="E709" s="17" t="n">
        <v>1.1975</v>
      </c>
      <c r="F709" s="17" t="n">
        <v>1.2211</v>
      </c>
      <c r="G709" s="17" t="n">
        <v>331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69</v>
      </c>
      <c r="B710" s="16" t="s">
        <v>70</v>
      </c>
      <c r="C710" s="45" t="n">
        <v>46118</v>
      </c>
      <c r="D710" s="46" t="n">
        <v>46174</v>
      </c>
      <c r="E710" s="17" t="n">
        <v>1.1967</v>
      </c>
      <c r="F710" s="17" t="n">
        <v>1.2211</v>
      </c>
      <c r="G710" s="17" t="n">
        <v>3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69</v>
      </c>
      <c r="B711" s="16" t="s">
        <v>70</v>
      </c>
      <c r="C711" s="45" t="n">
        <v>46119</v>
      </c>
      <c r="D711" s="46" t="n">
        <v>46174</v>
      </c>
      <c r="E711" s="17" t="n">
        <v>1.1975</v>
      </c>
      <c r="F711" s="17" t="n">
        <v>1.2211</v>
      </c>
      <c r="G711" s="17" t="n">
        <v>8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69</v>
      </c>
      <c r="B712" s="16" t="s">
        <v>70</v>
      </c>
      <c r="C712" s="45" t="n">
        <v>46120</v>
      </c>
      <c r="D712" s="46" t="n">
        <v>46174</v>
      </c>
      <c r="E712" s="17" t="n">
        <v>1.1975</v>
      </c>
      <c r="F712" s="17" t="n">
        <v>1.2211</v>
      </c>
      <c r="G712" s="17" t="n">
        <v>4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69</v>
      </c>
      <c r="B713" s="16" t="s">
        <v>70</v>
      </c>
      <c r="C713" s="45" t="n">
        <v>46122</v>
      </c>
      <c r="D713" s="46" t="n">
        <v>46174</v>
      </c>
      <c r="E713" s="17" t="n">
        <v>1.2</v>
      </c>
      <c r="F713" s="17" t="n">
        <v>1.2211</v>
      </c>
      <c r="G713" s="17" t="n">
        <v>3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69</v>
      </c>
      <c r="B714" s="16" t="s">
        <v>70</v>
      </c>
      <c r="C714" s="45" t="n">
        <v>46125</v>
      </c>
      <c r="D714" s="46" t="n">
        <v>46174</v>
      </c>
      <c r="E714" s="17" t="n">
        <v>1.2006</v>
      </c>
      <c r="F714" s="17" t="n">
        <v>1.2211</v>
      </c>
      <c r="G714" s="17" t="n">
        <v>88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69</v>
      </c>
      <c r="B715" s="16" t="s">
        <v>70</v>
      </c>
      <c r="C715" s="45" t="n">
        <v>46125</v>
      </c>
      <c r="D715" s="46" t="n">
        <v>46174</v>
      </c>
      <c r="E715" s="17" t="n">
        <v>1.2</v>
      </c>
      <c r="F715" s="17" t="n">
        <v>1.2211</v>
      </c>
      <c r="G715" s="17" t="n">
        <v>1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69</v>
      </c>
      <c r="B716" s="16" t="s">
        <v>70</v>
      </c>
      <c r="C716" s="45" t="n">
        <v>46126</v>
      </c>
      <c r="D716" s="46" t="n">
        <v>46174</v>
      </c>
      <c r="E716" s="17" t="n">
        <v>1.2</v>
      </c>
      <c r="F716" s="17" t="n">
        <v>1.2211</v>
      </c>
      <c r="G716" s="17" t="n">
        <v>4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69</v>
      </c>
      <c r="B717" s="16" t="s">
        <v>70</v>
      </c>
      <c r="C717" s="45" t="n">
        <v>46127</v>
      </c>
      <c r="D717" s="46" t="n">
        <v>46174</v>
      </c>
      <c r="E717" s="17" t="n">
        <v>1.2015</v>
      </c>
      <c r="F717" s="17" t="n">
        <v>1.2211</v>
      </c>
      <c r="G717" s="17" t="n">
        <v>65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69</v>
      </c>
      <c r="B718" s="16" t="s">
        <v>70</v>
      </c>
      <c r="C718" s="45" t="n">
        <v>46127</v>
      </c>
      <c r="D718" s="46" t="n">
        <v>46174</v>
      </c>
      <c r="E718" s="17" t="n">
        <v>1.2015</v>
      </c>
      <c r="F718" s="17" t="n">
        <v>1.2211</v>
      </c>
      <c r="G718" s="17" t="n">
        <v>13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69</v>
      </c>
      <c r="B719" s="16" t="s">
        <v>70</v>
      </c>
      <c r="C719" s="45" t="n">
        <v>46127</v>
      </c>
      <c r="D719" s="46" t="n">
        <v>46174</v>
      </c>
      <c r="E719" s="17" t="n">
        <v>1.2014</v>
      </c>
      <c r="F719" s="17" t="n">
        <v>1.2211</v>
      </c>
      <c r="G719" s="17" t="n">
        <v>21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69</v>
      </c>
      <c r="B720" s="16" t="s">
        <v>70</v>
      </c>
      <c r="C720" s="45" t="n">
        <v>46128</v>
      </c>
      <c r="D720" s="46" t="n">
        <v>46174</v>
      </c>
      <c r="E720" s="17" t="n">
        <v>1.202</v>
      </c>
      <c r="F720" s="17" t="n">
        <v>1.2211</v>
      </c>
      <c r="G720" s="17" t="n">
        <v>134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69</v>
      </c>
      <c r="B721" s="16" t="s">
        <v>70</v>
      </c>
      <c r="C721" s="45" t="n">
        <v>46128</v>
      </c>
      <c r="D721" s="46" t="n">
        <v>46174</v>
      </c>
      <c r="E721" s="17" t="n">
        <v>1.2</v>
      </c>
      <c r="F721" s="17" t="n">
        <v>1.2211</v>
      </c>
      <c r="G721" s="17" t="n">
        <v>1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69</v>
      </c>
      <c r="B722" s="16" t="s">
        <v>70</v>
      </c>
      <c r="C722" s="45" t="n">
        <v>46128</v>
      </c>
      <c r="D722" s="46" t="n">
        <v>46174</v>
      </c>
      <c r="E722" s="17" t="n">
        <v>1.2019</v>
      </c>
      <c r="F722" s="17" t="n">
        <v>1.2211</v>
      </c>
      <c r="G722" s="17" t="n">
        <v>52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69</v>
      </c>
      <c r="B723" s="16" t="s">
        <v>70</v>
      </c>
      <c r="C723" s="45" t="n">
        <v>46128</v>
      </c>
      <c r="D723" s="46" t="n">
        <v>46174</v>
      </c>
      <c r="E723" s="17" t="n">
        <v>1.2</v>
      </c>
      <c r="F723" s="17" t="n">
        <v>1.2211</v>
      </c>
      <c r="G723" s="17" t="n">
        <v>1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69</v>
      </c>
      <c r="B724" s="16" t="s">
        <v>70</v>
      </c>
      <c r="C724" s="45" t="n">
        <v>46129</v>
      </c>
      <c r="D724" s="46" t="n">
        <v>46174</v>
      </c>
      <c r="E724" s="17" t="n">
        <v>1.2027</v>
      </c>
      <c r="F724" s="17" t="n">
        <v>1.2211</v>
      </c>
      <c r="G724" s="17" t="n">
        <v>26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69</v>
      </c>
      <c r="B725" s="16" t="s">
        <v>70</v>
      </c>
      <c r="C725" s="45" t="n">
        <v>46133</v>
      </c>
      <c r="D725" s="46" t="n">
        <v>46174</v>
      </c>
      <c r="E725" s="17" t="n">
        <v>1.2041</v>
      </c>
      <c r="F725" s="17" t="n">
        <v>1.2211</v>
      </c>
      <c r="G725" s="17" t="n">
        <v>879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69</v>
      </c>
      <c r="B726" s="16" t="s">
        <v>70</v>
      </c>
      <c r="C726" s="45" t="n">
        <v>46133</v>
      </c>
      <c r="D726" s="46" t="n">
        <v>46174</v>
      </c>
      <c r="E726" s="17" t="n">
        <v>1.204</v>
      </c>
      <c r="F726" s="17" t="n">
        <v>1.2211</v>
      </c>
      <c r="G726" s="17" t="n">
        <v>10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69</v>
      </c>
      <c r="B727" s="16" t="s">
        <v>70</v>
      </c>
      <c r="C727" s="45" t="n">
        <v>46134</v>
      </c>
      <c r="D727" s="46" t="n">
        <v>46174</v>
      </c>
      <c r="E727" s="17" t="n">
        <v>1.2044</v>
      </c>
      <c r="F727" s="17" t="n">
        <v>1.2211</v>
      </c>
      <c r="G727" s="17" t="n">
        <v>18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69</v>
      </c>
      <c r="B728" s="16" t="s">
        <v>70</v>
      </c>
      <c r="C728" s="45" t="n">
        <v>46134</v>
      </c>
      <c r="D728" s="46" t="n">
        <v>46174</v>
      </c>
      <c r="E728" s="17" t="n">
        <v>1.205</v>
      </c>
      <c r="F728" s="17" t="n">
        <v>1.2211</v>
      </c>
      <c r="G728" s="17" t="n">
        <v>4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69</v>
      </c>
      <c r="B729" s="16" t="s">
        <v>70</v>
      </c>
      <c r="C729" s="45" t="n">
        <v>46135</v>
      </c>
      <c r="D729" s="46" t="n">
        <v>46174</v>
      </c>
      <c r="E729" s="17" t="n">
        <v>1.2045</v>
      </c>
      <c r="F729" s="17" t="n">
        <v>1.2211</v>
      </c>
      <c r="G729" s="17" t="n">
        <v>11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69</v>
      </c>
      <c r="B730" s="16" t="s">
        <v>70</v>
      </c>
      <c r="C730" s="45" t="n">
        <v>46135</v>
      </c>
      <c r="D730" s="46" t="n">
        <v>46174</v>
      </c>
      <c r="E730" s="17" t="n">
        <v>1.2</v>
      </c>
      <c r="F730" s="17" t="n">
        <v>1.2211</v>
      </c>
      <c r="G730" s="17" t="n">
        <v>1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69</v>
      </c>
      <c r="B731" s="16" t="s">
        <v>70</v>
      </c>
      <c r="C731" s="45" t="n">
        <v>46135</v>
      </c>
      <c r="D731" s="46" t="n">
        <v>46174</v>
      </c>
      <c r="E731" s="17" t="n">
        <v>1.205</v>
      </c>
      <c r="F731" s="17" t="n">
        <v>1.2211</v>
      </c>
      <c r="G731" s="17" t="n">
        <v>4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69</v>
      </c>
      <c r="B732" s="16" t="s">
        <v>70</v>
      </c>
      <c r="C732" s="45" t="n">
        <v>46136</v>
      </c>
      <c r="D732" s="46" t="n">
        <v>46174</v>
      </c>
      <c r="E732" s="17" t="n">
        <v>1.2061</v>
      </c>
      <c r="F732" s="17" t="n">
        <v>1.2211</v>
      </c>
      <c r="G732" s="17" t="n">
        <v>175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69</v>
      </c>
      <c r="B733" s="16" t="s">
        <v>70</v>
      </c>
      <c r="C733" s="45" t="n">
        <v>46136</v>
      </c>
      <c r="D733" s="46" t="n">
        <v>46174</v>
      </c>
      <c r="E733" s="17" t="n">
        <v>1.205</v>
      </c>
      <c r="F733" s="17" t="n">
        <v>1.2211</v>
      </c>
      <c r="G733" s="17" t="n">
        <v>2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69</v>
      </c>
      <c r="B734" s="16" t="s">
        <v>70</v>
      </c>
      <c r="C734" s="45" t="n">
        <v>46139</v>
      </c>
      <c r="D734" s="46" t="n">
        <v>46174</v>
      </c>
      <c r="E734" s="17" t="n">
        <v>1.2064</v>
      </c>
      <c r="F734" s="17" t="n">
        <v>1.2211</v>
      </c>
      <c r="G734" s="17" t="n">
        <v>11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69</v>
      </c>
      <c r="B735" s="16" t="s">
        <v>70</v>
      </c>
      <c r="C735" s="45" t="n">
        <v>46141</v>
      </c>
      <c r="D735" s="46" t="n">
        <v>46174</v>
      </c>
      <c r="E735" s="17" t="n">
        <v>1.2071</v>
      </c>
      <c r="F735" s="17" t="n">
        <v>1.2211</v>
      </c>
      <c r="G735" s="17" t="n">
        <v>177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69</v>
      </c>
      <c r="B736" s="16" t="s">
        <v>70</v>
      </c>
      <c r="C736" s="45" t="n">
        <v>46141</v>
      </c>
      <c r="D736" s="46" t="n">
        <v>46174</v>
      </c>
      <c r="E736" s="17" t="n">
        <v>1.205</v>
      </c>
      <c r="F736" s="17" t="n">
        <v>1.2211</v>
      </c>
      <c r="G736" s="17" t="n">
        <v>2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69</v>
      </c>
      <c r="B737" s="16" t="s">
        <v>70</v>
      </c>
      <c r="C737" s="45" t="n">
        <v>46141</v>
      </c>
      <c r="D737" s="46" t="n">
        <v>46174</v>
      </c>
      <c r="E737" s="17" t="n">
        <v>1.2078</v>
      </c>
      <c r="F737" s="17" t="n">
        <v>1.2211</v>
      </c>
      <c r="G737" s="17" t="n">
        <v>18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69</v>
      </c>
      <c r="B738" s="16" t="s">
        <v>70</v>
      </c>
      <c r="C738" s="45" t="n">
        <v>46141</v>
      </c>
      <c r="D738" s="46" t="n">
        <v>46174</v>
      </c>
      <c r="E738" s="17" t="n">
        <v>1.2067</v>
      </c>
      <c r="F738" s="17" t="n">
        <v>1.2211</v>
      </c>
      <c r="G738" s="17" t="n">
        <v>3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69</v>
      </c>
      <c r="B739" s="16" t="s">
        <v>70</v>
      </c>
      <c r="C739" s="45" t="n">
        <v>46142</v>
      </c>
      <c r="D739" s="46" t="n">
        <v>46174</v>
      </c>
      <c r="E739" s="17" t="n">
        <v>1.21</v>
      </c>
      <c r="F739" s="17" t="n">
        <v>1.2211</v>
      </c>
      <c r="G739" s="17" t="n">
        <v>1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69</v>
      </c>
      <c r="B740" s="16" t="s">
        <v>70</v>
      </c>
      <c r="C740" s="45" t="n">
        <v>46143</v>
      </c>
      <c r="D740" s="46" t="n">
        <v>46174</v>
      </c>
      <c r="E740" s="17" t="n">
        <v>1.21</v>
      </c>
      <c r="F740" s="17" t="n">
        <v>1.2211</v>
      </c>
      <c r="G740" s="17" t="n">
        <v>10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69</v>
      </c>
      <c r="B741" s="16" t="s">
        <v>70</v>
      </c>
      <c r="C741" s="45" t="n">
        <v>46153</v>
      </c>
      <c r="D741" s="46" t="n">
        <v>46174</v>
      </c>
      <c r="E741" s="17" t="n">
        <v>1.2126</v>
      </c>
      <c r="F741" s="17" t="n">
        <v>1.2211</v>
      </c>
      <c r="G741" s="17" t="n">
        <v>571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69</v>
      </c>
      <c r="B742" s="16" t="s">
        <v>70</v>
      </c>
      <c r="C742" s="45" t="n">
        <v>46153</v>
      </c>
      <c r="D742" s="46" t="n">
        <v>46174</v>
      </c>
      <c r="E742" s="17" t="n">
        <v>1.2133</v>
      </c>
      <c r="F742" s="17" t="n">
        <v>1.2211</v>
      </c>
      <c r="G742" s="17" t="n">
        <v>6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69</v>
      </c>
      <c r="B743" s="16" t="s">
        <v>70</v>
      </c>
      <c r="C743" s="45" t="n">
        <v>46157</v>
      </c>
      <c r="D743" s="46" t="n">
        <v>46174</v>
      </c>
      <c r="E743" s="17" t="n">
        <v>1.215</v>
      </c>
      <c r="F743" s="17" t="n">
        <v>1.2211</v>
      </c>
      <c r="G743" s="17" t="n">
        <v>4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69</v>
      </c>
      <c r="B744" s="16" t="s">
        <v>70</v>
      </c>
      <c r="C744" s="45" t="n">
        <v>46169</v>
      </c>
      <c r="D744" s="46" t="n">
        <v>46174</v>
      </c>
      <c r="E744" s="17" t="n">
        <v>1.2191</v>
      </c>
      <c r="F744" s="17" t="n">
        <v>1.2211</v>
      </c>
      <c r="G744" s="17" t="n">
        <v>163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69</v>
      </c>
      <c r="B745" s="16" t="s">
        <v>70</v>
      </c>
      <c r="C745" s="45" t="n">
        <v>46169</v>
      </c>
      <c r="D745" s="46" t="n">
        <v>46174</v>
      </c>
      <c r="E745" s="17" t="n">
        <v>1.22</v>
      </c>
      <c r="F745" s="17" t="n">
        <v>1.2211</v>
      </c>
      <c r="G745" s="17" t="n">
        <v>1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69</v>
      </c>
      <c r="B746" s="16" t="s">
        <v>70</v>
      </c>
      <c r="C746" s="45" t="n">
        <v>46174</v>
      </c>
      <c r="D746" s="46" t="n">
        <v>46174</v>
      </c>
      <c r="E746" s="17" t="n">
        <v>1.2214</v>
      </c>
      <c r="F746" s="17" t="n">
        <v>1.2212</v>
      </c>
      <c r="G746" s="17" t="n">
        <v>7538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69</v>
      </c>
      <c r="B747" s="16" t="s">
        <v>70</v>
      </c>
      <c r="C747" s="45" t="n">
        <v>46174</v>
      </c>
      <c r="D747" s="46" t="n">
        <v>46225</v>
      </c>
      <c r="E747" s="17" t="n">
        <v>1.22</v>
      </c>
      <c r="F747" s="17" t="n">
        <v>1.2425</v>
      </c>
      <c r="G747" s="17" t="n">
        <v>4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69</v>
      </c>
      <c r="B748" s="16" t="s">
        <v>70</v>
      </c>
      <c r="C748" s="45" t="n">
        <v>46176</v>
      </c>
      <c r="D748" s="46" t="n">
        <v>46225</v>
      </c>
      <c r="E748" s="17" t="n">
        <v>1.2225</v>
      </c>
      <c r="F748" s="17" t="n">
        <v>1.2425</v>
      </c>
      <c r="G748" s="17" t="n">
        <v>4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69</v>
      </c>
      <c r="B749" s="16" t="s">
        <v>70</v>
      </c>
      <c r="C749" s="45" t="n">
        <v>46177</v>
      </c>
      <c r="D749" s="46" t="n">
        <v>46225</v>
      </c>
      <c r="E749" s="17" t="n">
        <v>1.2233</v>
      </c>
      <c r="F749" s="17" t="n">
        <v>1.2425</v>
      </c>
      <c r="G749" s="17" t="n">
        <v>3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69</v>
      </c>
      <c r="B750" s="16" t="s">
        <v>70</v>
      </c>
      <c r="C750" s="45" t="n">
        <v>46177</v>
      </c>
      <c r="D750" s="46" t="n">
        <v>46225</v>
      </c>
      <c r="E750" s="17" t="n">
        <v>1.2225</v>
      </c>
      <c r="F750" s="17" t="n">
        <v>1.2425</v>
      </c>
      <c r="G750" s="17" t="n">
        <v>4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69</v>
      </c>
      <c r="B751" s="16" t="s">
        <v>70</v>
      </c>
      <c r="C751" s="45" t="n">
        <v>46177</v>
      </c>
      <c r="D751" s="46" t="n">
        <v>46225</v>
      </c>
      <c r="E751" s="17" t="n">
        <v>1.2233</v>
      </c>
      <c r="F751" s="17" t="n">
        <v>1.2425</v>
      </c>
      <c r="G751" s="17" t="n">
        <v>6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69</v>
      </c>
      <c r="B752" s="16" t="s">
        <v>70</v>
      </c>
      <c r="C752" s="45" t="n">
        <v>46181</v>
      </c>
      <c r="D752" s="46" t="n">
        <v>46225</v>
      </c>
      <c r="E752" s="17" t="n">
        <v>1.2243</v>
      </c>
      <c r="F752" s="17" t="n">
        <v>1.2425</v>
      </c>
      <c r="G752" s="17" t="n">
        <v>243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69</v>
      </c>
      <c r="B753" s="16" t="s">
        <v>70</v>
      </c>
      <c r="C753" s="45" t="n">
        <v>46181</v>
      </c>
      <c r="D753" s="46" t="n">
        <v>46225</v>
      </c>
      <c r="E753" s="17" t="n">
        <v>1.225</v>
      </c>
      <c r="F753" s="17" t="n">
        <v>1.2425</v>
      </c>
      <c r="G753" s="17" t="n">
        <v>2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69</v>
      </c>
      <c r="B754" s="16" t="s">
        <v>70</v>
      </c>
      <c r="C754" s="45" t="n">
        <v>46181</v>
      </c>
      <c r="D754" s="46" t="n">
        <v>46225</v>
      </c>
      <c r="E754" s="17" t="n">
        <v>1.2238</v>
      </c>
      <c r="F754" s="17" t="n">
        <v>1.2425</v>
      </c>
      <c r="G754" s="17" t="n">
        <v>8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69</v>
      </c>
      <c r="B755" s="16" t="s">
        <v>70</v>
      </c>
      <c r="C755" s="45" t="n">
        <v>46182</v>
      </c>
      <c r="D755" s="46" t="n">
        <v>46225</v>
      </c>
      <c r="E755" s="17" t="n">
        <v>1.225</v>
      </c>
      <c r="F755" s="17" t="n">
        <v>1.2425</v>
      </c>
      <c r="G755" s="17" t="n">
        <v>2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69</v>
      </c>
      <c r="B756" s="16" t="s">
        <v>70</v>
      </c>
      <c r="C756" s="45" t="n">
        <v>46182</v>
      </c>
      <c r="D756" s="46" t="n">
        <v>46225</v>
      </c>
      <c r="E756" s="17" t="n">
        <v>1.225</v>
      </c>
      <c r="F756" s="17" t="n">
        <v>1.2425</v>
      </c>
      <c r="G756" s="17" t="n">
        <v>4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69</v>
      </c>
      <c r="B757" s="16" t="s">
        <v>70</v>
      </c>
      <c r="C757" s="45" t="n">
        <v>46183</v>
      </c>
      <c r="D757" s="46" t="n">
        <v>46225</v>
      </c>
      <c r="E757" s="17" t="n">
        <v>1.225</v>
      </c>
      <c r="F757" s="17" t="n">
        <v>1.2425</v>
      </c>
      <c r="G757" s="17" t="n">
        <v>4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69</v>
      </c>
      <c r="B758" s="16" t="s">
        <v>70</v>
      </c>
      <c r="C758" s="45" t="n">
        <v>46188</v>
      </c>
      <c r="D758" s="46" t="n">
        <v>46225</v>
      </c>
      <c r="E758" s="17" t="n">
        <v>1.2268</v>
      </c>
      <c r="F758" s="17" t="n">
        <v>1.2425</v>
      </c>
      <c r="G758" s="17" t="n">
        <v>323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69</v>
      </c>
      <c r="B759" s="16" t="s">
        <v>70</v>
      </c>
      <c r="C759" s="45" t="n">
        <v>46188</v>
      </c>
      <c r="D759" s="46" t="n">
        <v>46225</v>
      </c>
      <c r="E759" s="17" t="n">
        <v>1.2267</v>
      </c>
      <c r="F759" s="17" t="n">
        <v>1.2425</v>
      </c>
      <c r="G759" s="17" t="n">
        <v>3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69</v>
      </c>
      <c r="B760" s="16" t="s">
        <v>70</v>
      </c>
      <c r="C760" s="45" t="n">
        <v>46192</v>
      </c>
      <c r="D760" s="46" t="n">
        <v>46225</v>
      </c>
      <c r="E760" s="17" t="n">
        <v>1.2275</v>
      </c>
      <c r="F760" s="17" t="n">
        <v>1.2425</v>
      </c>
      <c r="G760" s="17" t="n">
        <v>4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69</v>
      </c>
      <c r="B761" s="16" t="s">
        <v>70</v>
      </c>
      <c r="C761" s="45" t="n">
        <v>46195</v>
      </c>
      <c r="D761" s="46" t="n">
        <v>46225</v>
      </c>
      <c r="E761" s="17" t="n">
        <v>1.2299</v>
      </c>
      <c r="F761" s="17" t="n">
        <v>1.2425</v>
      </c>
      <c r="G761" s="17" t="n">
        <v>242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69</v>
      </c>
      <c r="B762" s="16" t="s">
        <v>70</v>
      </c>
      <c r="C762" s="45" t="n">
        <v>46195</v>
      </c>
      <c r="D762" s="46" t="n">
        <v>46225</v>
      </c>
      <c r="E762" s="17" t="n">
        <v>1.23</v>
      </c>
      <c r="F762" s="17" t="n">
        <v>1.2425</v>
      </c>
      <c r="G762" s="17" t="n">
        <v>2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69</v>
      </c>
      <c r="B763" s="16" t="s">
        <v>70</v>
      </c>
      <c r="C763" s="45" t="n">
        <v>46197</v>
      </c>
      <c r="D763" s="46" t="n">
        <v>46225</v>
      </c>
      <c r="E763" s="17" t="n">
        <v>1.23</v>
      </c>
      <c r="F763" s="17" t="n">
        <v>1.2425</v>
      </c>
      <c r="G763" s="17" t="n">
        <v>4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69</v>
      </c>
      <c r="B764" s="16" t="s">
        <v>70</v>
      </c>
      <c r="C764" s="45" t="n">
        <v>46198</v>
      </c>
      <c r="D764" s="46" t="n">
        <v>46225</v>
      </c>
      <c r="E764" s="17" t="n">
        <v>1.23</v>
      </c>
      <c r="F764" s="17" t="n">
        <v>1.2425</v>
      </c>
      <c r="G764" s="17" t="n">
        <v>4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69</v>
      </c>
      <c r="B765" s="16" t="s">
        <v>70</v>
      </c>
      <c r="C765" s="45" t="n">
        <v>46209</v>
      </c>
      <c r="D765" s="46" t="n">
        <v>46225</v>
      </c>
      <c r="E765" s="17" t="n">
        <v>1.236</v>
      </c>
      <c r="F765" s="17" t="n">
        <v>1.2425</v>
      </c>
      <c r="G765" s="17" t="n">
        <v>160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69</v>
      </c>
      <c r="B766" s="16" t="s">
        <v>70</v>
      </c>
      <c r="C766" s="45" t="n">
        <v>46209</v>
      </c>
      <c r="D766" s="46" t="n">
        <v>46225</v>
      </c>
      <c r="E766" s="17" t="n">
        <v>1.235</v>
      </c>
      <c r="F766" s="17" t="n">
        <v>1.2425</v>
      </c>
      <c r="G766" s="17" t="n">
        <v>2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69</v>
      </c>
      <c r="B767" s="16" t="s">
        <v>70</v>
      </c>
      <c r="C767" s="45" t="n">
        <v>46210</v>
      </c>
      <c r="D767" s="46" t="n">
        <v>46225</v>
      </c>
      <c r="E767" s="17" t="n">
        <v>1.2357</v>
      </c>
      <c r="F767" s="17" t="n">
        <v>1.2425</v>
      </c>
      <c r="G767" s="17" t="n">
        <v>240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69</v>
      </c>
      <c r="B768" s="16" t="s">
        <v>70</v>
      </c>
      <c r="C768" s="45" t="n">
        <v>46210</v>
      </c>
      <c r="D768" s="46" t="n">
        <v>46225</v>
      </c>
      <c r="E768" s="17" t="n">
        <v>1.2367</v>
      </c>
      <c r="F768" s="17" t="n">
        <v>1.2425</v>
      </c>
      <c r="G768" s="17" t="n">
        <v>3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69</v>
      </c>
      <c r="B769" s="16" t="s">
        <v>70</v>
      </c>
      <c r="C769" s="45" t="n">
        <v>46219</v>
      </c>
      <c r="D769" s="46" t="n">
        <v>46225</v>
      </c>
      <c r="E769" s="17" t="n">
        <v>1.2403</v>
      </c>
      <c r="F769" s="17" t="n">
        <v>1.2425</v>
      </c>
      <c r="G769" s="17" t="n">
        <v>80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69</v>
      </c>
      <c r="B770" s="16" t="s">
        <v>70</v>
      </c>
      <c r="C770" s="45" t="n">
        <v>46220</v>
      </c>
      <c r="D770" s="46" t="n">
        <v>46225</v>
      </c>
      <c r="E770" s="17" t="n">
        <v>1.2425</v>
      </c>
      <c r="F770" s="17" t="n">
        <v>1.2425</v>
      </c>
      <c r="G770" s="17" t="n">
        <v>4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69</v>
      </c>
      <c r="B771" s="16" t="s">
        <v>70</v>
      </c>
      <c r="C771" s="45" t="n">
        <v>46223</v>
      </c>
      <c r="D771" s="46" t="n">
        <v>46225</v>
      </c>
      <c r="E771" s="17" t="n">
        <v>1.2416</v>
      </c>
      <c r="F771" s="17" t="n">
        <v>1.2425</v>
      </c>
      <c r="G771" s="17" t="n">
        <v>240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69</v>
      </c>
      <c r="B772" s="16" t="s">
        <v>70</v>
      </c>
      <c r="C772" s="45" t="n">
        <v>46223</v>
      </c>
      <c r="D772" s="46" t="n">
        <v>46225</v>
      </c>
      <c r="E772" s="17" t="n">
        <v>1.24</v>
      </c>
      <c r="F772" s="17" t="n">
        <v>1.2425</v>
      </c>
      <c r="G772" s="17" t="n">
        <v>2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309</v>
      </c>
      <c r="B773" s="16" t="s">
        <v>693</v>
      </c>
      <c r="C773" s="45" t="n">
        <v>45911</v>
      </c>
      <c r="D773" s="46" t="n">
        <v>45918</v>
      </c>
      <c r="E773" s="17" t="n">
        <v>1.815</v>
      </c>
      <c r="F773" s="17" t="n">
        <v>1.7996</v>
      </c>
      <c r="G773" s="17" t="n">
        <v>2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309</v>
      </c>
      <c r="B774" s="16" t="s">
        <v>693</v>
      </c>
      <c r="C774" s="45" t="n">
        <v>45915</v>
      </c>
      <c r="D774" s="46" t="n">
        <v>45918</v>
      </c>
      <c r="E774" s="17" t="n">
        <v>1.8127</v>
      </c>
      <c r="F774" s="17" t="n">
        <v>1.7996</v>
      </c>
      <c r="G774" s="17" t="n">
        <v>55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309</v>
      </c>
      <c r="B775" s="16" t="s">
        <v>693</v>
      </c>
      <c r="C775" s="45" t="n">
        <v>45954</v>
      </c>
      <c r="D775" s="46" t="n">
        <v>46174</v>
      </c>
      <c r="E775" s="17" t="n">
        <v>1.7995</v>
      </c>
      <c r="F775" s="17" t="n">
        <v>1.9852</v>
      </c>
      <c r="G775" s="17" t="n">
        <v>55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309</v>
      </c>
      <c r="B776" s="16" t="s">
        <v>693</v>
      </c>
      <c r="C776" s="45" t="n">
        <v>45958</v>
      </c>
      <c r="D776" s="46" t="n">
        <v>46174</v>
      </c>
      <c r="E776" s="17" t="n">
        <v>1.786</v>
      </c>
      <c r="F776" s="17" t="n">
        <v>1.9852</v>
      </c>
      <c r="G776" s="17" t="n">
        <v>111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309</v>
      </c>
      <c r="B777" s="16" t="s">
        <v>693</v>
      </c>
      <c r="C777" s="45" t="n">
        <v>45958</v>
      </c>
      <c r="D777" s="46" t="n">
        <v>46174</v>
      </c>
      <c r="E777" s="17" t="n">
        <v>1.79</v>
      </c>
      <c r="F777" s="17" t="n">
        <v>1.9852</v>
      </c>
      <c r="G777" s="17" t="n">
        <v>1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309</v>
      </c>
      <c r="B778" s="16" t="s">
        <v>693</v>
      </c>
      <c r="C778" s="45" t="n">
        <v>45959</v>
      </c>
      <c r="D778" s="46" t="n">
        <v>46174</v>
      </c>
      <c r="E778" s="17" t="n">
        <v>1.7907</v>
      </c>
      <c r="F778" s="17" t="n">
        <v>1.9852</v>
      </c>
      <c r="G778" s="17" t="n">
        <v>55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309</v>
      </c>
      <c r="B779" s="16" t="s">
        <v>693</v>
      </c>
      <c r="C779" s="45" t="n">
        <v>45959</v>
      </c>
      <c r="D779" s="46" t="n">
        <v>46174</v>
      </c>
      <c r="E779" s="17" t="n">
        <v>1.79</v>
      </c>
      <c r="F779" s="17" t="n">
        <v>1.9852</v>
      </c>
      <c r="G779" s="17" t="n">
        <v>1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309</v>
      </c>
      <c r="B780" s="16" t="s">
        <v>693</v>
      </c>
      <c r="C780" s="45" t="n">
        <v>45964</v>
      </c>
      <c r="D780" s="46" t="n">
        <v>46174</v>
      </c>
      <c r="E780" s="17" t="n">
        <v>1.8164</v>
      </c>
      <c r="F780" s="17" t="n">
        <v>1.9852</v>
      </c>
      <c r="G780" s="17" t="n">
        <v>144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309</v>
      </c>
      <c r="B781" s="16" t="s">
        <v>693</v>
      </c>
      <c r="C781" s="45" t="n">
        <v>45964</v>
      </c>
      <c r="D781" s="46" t="n">
        <v>46174</v>
      </c>
      <c r="E781" s="17" t="n">
        <v>1.81</v>
      </c>
      <c r="F781" s="17" t="n">
        <v>1.9852</v>
      </c>
      <c r="G781" s="17" t="n">
        <v>1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309</v>
      </c>
      <c r="B782" s="16" t="s">
        <v>693</v>
      </c>
      <c r="C782" s="45" t="n">
        <v>45971</v>
      </c>
      <c r="D782" s="46" t="n">
        <v>46174</v>
      </c>
      <c r="E782" s="17" t="n">
        <v>1.8216</v>
      </c>
      <c r="F782" s="17" t="n">
        <v>1.9852</v>
      </c>
      <c r="G782" s="17" t="n">
        <v>217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309</v>
      </c>
      <c r="B783" s="16" t="s">
        <v>693</v>
      </c>
      <c r="C783" s="45" t="n">
        <v>45972</v>
      </c>
      <c r="D783" s="46" t="n">
        <v>46174</v>
      </c>
      <c r="E783" s="17" t="n">
        <v>1.825</v>
      </c>
      <c r="F783" s="17" t="n">
        <v>1.9852</v>
      </c>
      <c r="G783" s="17" t="n">
        <v>2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309</v>
      </c>
      <c r="B784" s="16" t="s">
        <v>693</v>
      </c>
      <c r="C784" s="45" t="n">
        <v>45973</v>
      </c>
      <c r="D784" s="46" t="n">
        <v>46174</v>
      </c>
      <c r="E784" s="17" t="n">
        <v>1.832</v>
      </c>
      <c r="F784" s="17" t="n">
        <v>1.9852</v>
      </c>
      <c r="G784" s="17" t="n">
        <v>54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309</v>
      </c>
      <c r="B785" s="16" t="s">
        <v>693</v>
      </c>
      <c r="C785" s="45" t="n">
        <v>45973</v>
      </c>
      <c r="D785" s="46" t="n">
        <v>46174</v>
      </c>
      <c r="E785" s="17" t="n">
        <v>1.83</v>
      </c>
      <c r="F785" s="17" t="n">
        <v>1.9852</v>
      </c>
      <c r="G785" s="17" t="n">
        <v>1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309</v>
      </c>
      <c r="B786" s="16" t="s">
        <v>693</v>
      </c>
      <c r="C786" s="45" t="n">
        <v>45975</v>
      </c>
      <c r="D786" s="46" t="n">
        <v>46174</v>
      </c>
      <c r="E786" s="17" t="n">
        <v>1.837</v>
      </c>
      <c r="F786" s="17" t="n">
        <v>1.9852</v>
      </c>
      <c r="G786" s="17" t="n">
        <v>108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309</v>
      </c>
      <c r="B787" s="16" t="s">
        <v>693</v>
      </c>
      <c r="C787" s="45" t="n">
        <v>45975</v>
      </c>
      <c r="D787" s="46" t="n">
        <v>46174</v>
      </c>
      <c r="E787" s="17" t="n">
        <v>1.83</v>
      </c>
      <c r="F787" s="17" t="n">
        <v>1.9852</v>
      </c>
      <c r="G787" s="17" t="n">
        <v>1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309</v>
      </c>
      <c r="B788" s="16" t="s">
        <v>693</v>
      </c>
      <c r="C788" s="45" t="n">
        <v>45985</v>
      </c>
      <c r="D788" s="46" t="n">
        <v>46174</v>
      </c>
      <c r="E788" s="17" t="n">
        <v>1.8447</v>
      </c>
      <c r="F788" s="17" t="n">
        <v>1.9852</v>
      </c>
      <c r="G788" s="17" t="n">
        <v>53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309</v>
      </c>
      <c r="B789" s="16" t="s">
        <v>693</v>
      </c>
      <c r="C789" s="45" t="n">
        <v>45985</v>
      </c>
      <c r="D789" s="46" t="n">
        <v>46174</v>
      </c>
      <c r="E789" s="17" t="n">
        <v>1.85</v>
      </c>
      <c r="F789" s="17" t="n">
        <v>1.9852</v>
      </c>
      <c r="G789" s="17" t="n">
        <v>1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309</v>
      </c>
      <c r="B790" s="16" t="s">
        <v>693</v>
      </c>
      <c r="C790" s="45" t="n">
        <v>45992</v>
      </c>
      <c r="D790" s="46" t="n">
        <v>46174</v>
      </c>
      <c r="E790" s="17" t="n">
        <v>1.8432</v>
      </c>
      <c r="F790" s="17" t="n">
        <v>1.9852</v>
      </c>
      <c r="G790" s="17" t="n">
        <v>161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309</v>
      </c>
      <c r="B791" s="16" t="s">
        <v>693</v>
      </c>
      <c r="C791" s="45" t="n">
        <v>45992</v>
      </c>
      <c r="D791" s="46" t="n">
        <v>46174</v>
      </c>
      <c r="E791" s="17" t="n">
        <v>1.835</v>
      </c>
      <c r="F791" s="17" t="n">
        <v>1.9852</v>
      </c>
      <c r="G791" s="17" t="n">
        <v>2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2026-09-18T08:51:41.00Z</dcterms:created>
  <dc:creator>izi-invest.ru</dc:creator>
  <cp:revision>0</cp:revision>
</cp:coreProperties>
</file>