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<sst xmlns="http://schemas.openxmlformats.org/spreadsheetml/2006/main" count="1223" uniqueCount="166">
  <si>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</si>
  <si>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</si>
  <si>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</si>
  <si>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</si>
  <si>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</si>
  <si>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</si>
  <si>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</si>
  <si>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</si>
  <si>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</si>
  <si>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</si>
  <si>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</si>
  <si>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</si>
  <si>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</si>
  <si>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</si>
  <si>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</si>
  <si>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</si>
  <si>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VTBR</t>
  </si>
  <si>
    <t>share</t>
  </si>
  <si>
    <t>ВТБ ао</t>
  </si>
  <si>
    <t>RUR</t>
  </si>
  <si>
    <t>AMD</t>
  </si>
  <si>
    <t>VKCO</t>
  </si>
  <si>
    <t>МКПАО "ВК"</t>
  </si>
  <si>
    <t>BYN</t>
  </si>
  <si>
    <t>Сумма по акциям:</t>
  </si>
  <si>
    <t>CAD</t>
  </si>
  <si>
    <t>TGLD</t>
  </si>
  <si>
    <t>etf</t>
  </si>
  <si>
    <t>TGLD ETF</t>
  </si>
  <si>
    <t>CHF</t>
  </si>
  <si>
    <t>TMOS</t>
  </si>
  <si>
    <t>TMOS ETF</t>
  </si>
  <si>
    <t>CNY</t>
  </si>
  <si>
    <t>TBIO</t>
  </si>
  <si>
    <t>TBIO ETF</t>
  </si>
  <si>
    <t>USD</t>
  </si>
  <si>
    <t>EUR</t>
  </si>
  <si>
    <t>Сумма по фондам:</t>
  </si>
  <si>
    <t>GBP</t>
  </si>
  <si>
    <t>SU26254RMFS1</t>
  </si>
  <si>
    <t>bond</t>
  </si>
  <si>
    <t>ОФЗ 26254</t>
  </si>
  <si>
    <t>2040-10-03</t>
  </si>
  <si>
    <t>GLD</t>
  </si>
  <si>
    <t>Сумма по облигациям:</t>
  </si>
  <si>
    <t>HKD</t>
  </si>
  <si>
    <t>Рубль</t>
  </si>
  <si>
    <t>JPY</t>
  </si>
  <si>
    <t>Доллар</t>
  </si>
  <si>
    <t>KZT</t>
  </si>
  <si>
    <t>Сумма по валютам:</t>
  </si>
  <si>
    <t>Сумма: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</si>
  <si>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</si>
  <si>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</si>
  <si>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</si>
  <si>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</si>
  <si>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</si>
  <si>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</si>
  <si>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</si>
  <si>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</si>
  <si>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</si>
  <si>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</si>
  <si>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unknown</t>
  </si>
  <si>
    <t>Дивиденд по VTBR - ВТБ ао 16шт. по 25.58 RUR - налог 53 RUR (данные из БД)</t>
  </si>
  <si>
    <t> по VTBR - ВТБ ао (данные из сделок)</t>
  </si>
  <si>
    <t>Вывод TBIO ETF</t>
  </si>
  <si>
    <t> по TBIO - TBIO ETF (данные из сделок)</t>
  </si>
  <si>
    <t>Дивиденд по VTBR - ВТБ ао 51шт. по 9.71 RUR - налог 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</si>
  <si>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</si>
  <si>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</si>
  <si>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</si>
  <si>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</si>
  <si>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</si>
  <si>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</si>
  <si>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</si>
  <si>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</si>
  <si>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</si>
  <si>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CNK</t>
  </si>
  <si>
    <t>FXCN</t>
  </si>
  <si>
    <t>RSHE</t>
  </si>
  <si>
    <t>FXGD</t>
  </si>
  <si>
    <t>TSPX</t>
  </si>
  <si>
    <t>FXUS</t>
  </si>
  <si>
    <t>FXDE</t>
  </si>
  <si>
    <t>BABA</t>
  </si>
  <si>
    <t>TRUR</t>
  </si>
  <si>
    <t>IVAT</t>
  </si>
  <si>
    <t>VTBR
ВТБ ао</t>
  </si>
  <si>
    <t>VKCO
МКПАО "ВК"</t>
  </si>
  <si>
    <t>TGLD
TGLD ETF</t>
  </si>
  <si>
    <t>TMOS
TMOS ETF</t>
  </si>
  <si>
    <t>TBIO
TBIO ETF</t>
  </si>
  <si>
    <t>SU26254RMFS1
ОФЗ 26254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</si>
  <si>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</si>
  <si>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</si>
  <si>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</si>
  <si>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</si>
  <si>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</si>
  <si>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</si>
  <si>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</si>
  <si>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</si>
  <si>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USD000UTSTOM</t>
  </si>
  <si>
    <t>USDRUB_TOM - USD/РУБ</t>
  </si>
  <si>
    <t>selt</t>
  </si>
  <si>
    <t>Cinemark Holdings Inc Cinemark Holdings, Inc. Common Stock</t>
  </si>
  <si>
    <t>FINEX CHINA UCITS ETF</t>
  </si>
  <si>
    <t>БПИФ ВТБ Акции разв-ся рынков</t>
  </si>
  <si>
    <t>FinEx Gold ETF USD</t>
  </si>
  <si>
    <t>БПИФ Тинькофф США 500</t>
  </si>
  <si>
    <t>FinEx USA UCITS ETF</t>
  </si>
  <si>
    <t>FINEX GERMANY UCITS ETF</t>
  </si>
  <si>
    <t>output</t>
  </si>
  <si>
    <t>БПИФ ТИНЬКОФФ НАСДАК БИОТЕХ</t>
  </si>
  <si>
    <t>Alibaba Group Holding Limited American Depositary Shares each representing eight Ordinary share</t>
  </si>
  <si>
    <t>nalog</t>
  </si>
  <si>
    <t>dohod</t>
  </si>
  <si>
    <t>БПИФ ТИНЬКОФФ ЗОЛОТО</t>
  </si>
  <si>
    <t>БПИФ Т-КАПИТАЛ ИНДЕКС МОСБИРЖИ</t>
  </si>
  <si>
    <t>БПИФ Т-Кап ВЕЧНЫЙ ПОРТФ РУБ</t>
  </si>
  <si>
    <t>Международная компания ПАО ВК</t>
  </si>
  <si>
    <t>ПАО ИВА ао</t>
  </si>
  <si>
    <t>ао ПАО Банк ВТБ</t>
  </si>
  <si>
    <t> по VTBR - ВТБ ао</t>
  </si>
  <si>
    <t>paper_out</t>
  </si>
  <si>
    <t>amort</t>
  </si>
  <si>
    <t> по TBIO - TBIO ETF</t>
  </si>
  <si>
    <t>ОФЗ-ПД 26254 03/10/2040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</si>
  <si>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</si>
  <si>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</si>
  <si>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</si>
  <si>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</si>
  <si>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</si>
  <si>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</si>
  <si>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</si>
  <si>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</si>
  <si>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</si>
  <si>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</si>
  <si>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</si>
  <si>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</si>
  <si>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Т-брокер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</si>
  <si>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</si>
  <si>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</si>
  <si>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</si>
  <si>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</si>
  <si>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</si>
  <si>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</si>
  <si>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</si>
  <si>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</si>
  <si>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</si>
  <si>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</si>
  <si>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</si>
  <si>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</si>
  <si>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</si>
  <si>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</si>
  <si>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</si>
  <si>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</si>
  <si>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</si>
  <si>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FXCN ETF</t>
  </si>
  <si>
    <t>RSHE ETF</t>
  </si>
  <si>
    <t>FXGD ETF</t>
  </si>
  <si>
    <t>TSPX ETF</t>
  </si>
  <si>
    <t>FXUS ETF</t>
  </si>
  <si>
    <t>FXDE ETF</t>
  </si>
  <si>
    <t>Alibaba Group Holding Limited American Depositary Shares eac</t>
  </si>
  <si>
    <t>TRUR ETF</t>
  </si>
  <si>
    <t>iИВА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</si>
</sst>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AA7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51</v>
      </c>
      <c r="F2" s="6" t="n">
        <v>55.35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-0.0503</v>
      </c>
      <c r="L2" s="6" t="n">
        <v>74.97</v>
      </c>
      <c r="M2" s="17" t="n">
        <v>2.5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14</v>
      </c>
      <c r="F3" s="6" t="n">
        <v>124.6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-0.4405</v>
      </c>
      <c r="L3" s="6" t="n">
        <v>470.08</v>
      </c>
      <c r="M3" s="17" t="n">
        <v>1.54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=J4/J14</f>
      </c>
      <c r="N4" s="16"/>
      <c r="O4" s="16" t="s">
        <v>25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26</v>
      </c>
      <c r="B5" s="16" t="s">
        <v>27</v>
      </c>
      <c r="C5" s="16" t="s">
        <v>28</v>
      </c>
      <c r="D5" s="16" t="s">
        <v>19</v>
      </c>
      <c r="E5" s="7" t="n">
        <v>748</v>
      </c>
      <c r="F5" s="6" t="n">
        <v>11.89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0.221</v>
      </c>
      <c r="L5" s="6" t="n">
        <v>6.24</v>
      </c>
      <c r="M5" s="17" t="n">
        <v>7.87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27</v>
      </c>
      <c r="C6" s="16" t="s">
        <v>31</v>
      </c>
      <c r="D6" s="16" t="s">
        <v>19</v>
      </c>
      <c r="E6" s="7" t="n">
        <v>572</v>
      </c>
      <c r="F6" s="6" t="n">
        <v>6.02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0.0722</v>
      </c>
      <c r="L6" s="6" t="n">
        <v>4.83</v>
      </c>
      <c r="M6" s="17" t="n">
        <v>3.05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27</v>
      </c>
      <c r="C7" s="16" t="s">
        <v>34</v>
      </c>
      <c r="D7" s="16" t="s">
        <v>35</v>
      </c>
      <c r="E7" s="7" t="n">
        <v>30</v>
      </c>
      <c r="F7" s="6" t="n">
        <v>0.0816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-0.1384</v>
      </c>
      <c r="L7" s="6" t="n">
        <v>7.46</v>
      </c>
      <c r="M7" s="17" t="n">
        <v>0.18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37</v>
      </c>
      <c r="I8" s="4"/>
      <c r="J8" s="5" t="s">
        <f>=SUM(J5:J7)</f>
      </c>
      <c r="K8" s="4"/>
      <c r="L8" s="4"/>
      <c r="M8" s="10" t="s">
        <f>=J8/J14</f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40</v>
      </c>
      <c r="C9" s="16" t="s">
        <v>41</v>
      </c>
      <c r="D9" s="16" t="s">
        <v>19</v>
      </c>
      <c r="E9" s="7" t="n">
        <v>107</v>
      </c>
      <c r="F9" s="6" t="n">
        <v>82.95</v>
      </c>
      <c r="G9" s="17" t="n">
        <v>1000</v>
      </c>
      <c r="H9" s="6" t="n">
        <v>61.97</v>
      </c>
      <c r="I9" s="16" t="s">
        <v>42</v>
      </c>
      <c r="J9" s="6" t="s">
        <f>=E9*((F9/100*G9)*Портфель!$Q$13 + H9*Портфель!$Q$13) </f>
      </c>
      <c r="K9" s="9" t="n">
        <v>-0.0405</v>
      </c>
      <c r="L9" s="6" t="n">
        <v>928.99</v>
      </c>
      <c r="M9" s="17" t="n">
        <v>84.45</v>
      </c>
      <c r="N9" s="16"/>
      <c r="O9" s="16" t="s">
        <v>43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44</v>
      </c>
      <c r="I10" s="4"/>
      <c r="J10" s="5" t="s">
        <f>=SUM(J9:J9)</f>
      </c>
      <c r="K10" s="4"/>
      <c r="L10" s="4"/>
      <c r="M10" s="10" t="s">
        <f>=J10/J14</f>
      </c>
      <c r="N10" s="16"/>
      <c r="O10" s="16" t="s">
        <v>45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19</v>
      </c>
      <c r="B11" s="16" t="s">
        <v>3</v>
      </c>
      <c r="C11" s="16" t="s">
        <v>46</v>
      </c>
      <c r="D11" s="16" t="s">
        <v>19</v>
      </c>
      <c r="E11" s="7" t="n">
        <v>379.24</v>
      </c>
      <c r="F11" s="6" t="n">
        <v>1</v>
      </c>
      <c r="G11" s="17" t="n">
        <v>0</v>
      </c>
      <c r="H11" s="6" t="n">
        <v>0</v>
      </c>
      <c r="I11" s="16"/>
      <c r="J11" s="6" t="s">
        <f>=E11*F11</f>
      </c>
      <c r="K11" s="17"/>
      <c r="L11" s="6"/>
      <c r="M11" s="17"/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35</v>
      </c>
      <c r="B12" s="16" t="s">
        <v>3</v>
      </c>
      <c r="C12" s="16" t="s">
        <v>48</v>
      </c>
      <c r="D12" s="16" t="s">
        <v>19</v>
      </c>
      <c r="E12" s="7" t="n">
        <v>0.92</v>
      </c>
      <c r="F12" s="6" t="n">
        <v>84.9048</v>
      </c>
      <c r="G12" s="17" t="n">
        <v>0</v>
      </c>
      <c r="H12" s="6" t="n">
        <v>0</v>
      </c>
      <c r="I12" s="16"/>
      <c r="J12" s="6" t="s">
        <f>=E12*F12</f>
      </c>
      <c r="K12" s="17"/>
      <c r="L12" s="6"/>
      <c r="M12" s="17"/>
      <c r="N12" s="16"/>
      <c r="O12" s="16" t="s">
        <v>49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4"/>
      <c r="H13" s="4" t="s">
        <v>50</v>
      </c>
      <c r="I13" s="4"/>
      <c r="J13" s="5" t="s">
        <f>=SUM(J11:J12)</f>
      </c>
      <c r="K13" s="4"/>
      <c r="L13" s="4"/>
      <c r="M13" s="10" t="s">
        <f>=J13/J14</f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51</v>
      </c>
      <c r="I14" s="4"/>
      <c r="J14" s="5" t="s">
        <f>=J4+J8+J10+J13</f>
      </c>
      <c r="K14" s="17"/>
      <c r="L14" s="6"/>
      <c r="M14" s="17"/>
      <c r="N14" s="16"/>
      <c r="O14" s="16" t="s">
        <v>52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53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54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35</v>
      </c>
      <c r="P17" s="17" t="n">
        <v>84.9048</v>
      </c>
      <c r="Q17" s="6" t="s">
        <f>=P17/$P$13</f>
      </c>
    </row>
  </sheetData>
  <mergeCells>
    <mergeCell ref="H4:I4"/>
    <mergeCell ref="H8:I8"/>
    <mergeCell ref="H10:I10"/>
    <mergeCell ref="H13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55</v>
      </c>
      <c r="B1" s="18" t="s">
        <v>9</v>
      </c>
      <c r="C1" s="18" t="s">
        <v>56</v>
      </c>
      <c r="D1" s="18" t="s">
        <v>57</v>
      </c>
      <c r="E1" s="18" t="s">
        <v>58</v>
      </c>
      <c r="F1" s="18" t="s">
        <v>59</v>
      </c>
      <c r="G1" s="18" t="s">
        <v>60</v>
      </c>
      <c r="H1" s="18" t="s">
        <v>61</v>
      </c>
    </row>
    <row collapsed="false" customFormat="false" customHeight="false" hidden="false" ht="12.1" outlineLevel="0" r="2">
      <c r="A2" s="13" t="n">
        <v>44158.480277778</v>
      </c>
      <c r="B2" s="6" t="n">
        <v>1300</v>
      </c>
      <c r="C2" s="16" t="s">
        <v>62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44160.429606481</v>
      </c>
      <c r="B3" s="6" t="n">
        <v>100</v>
      </c>
      <c r="C3" s="16" t="s">
        <v>62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44160.434722222</v>
      </c>
      <c r="B4" s="6" t="n">
        <v>100</v>
      </c>
      <c r="C4" s="16" t="s">
        <v>62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44160.462349537</v>
      </c>
      <c r="B5" s="6" t="n">
        <v>4600</v>
      </c>
      <c r="C5" s="16" t="s">
        <v>62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44166.779606481</v>
      </c>
      <c r="B6" s="6" t="n">
        <v>400</v>
      </c>
      <c r="C6" s="16" t="s">
        <v>62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44172.866597222</v>
      </c>
      <c r="B7" s="6" t="n">
        <v>900</v>
      </c>
      <c r="C7" s="16" t="s">
        <v>62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44181.5834375</v>
      </c>
      <c r="B8" s="6" t="n">
        <v>73.66</v>
      </c>
      <c r="C8" s="16" t="s">
        <v>62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44186.462106481</v>
      </c>
      <c r="B9" s="6" t="n">
        <v>5110.29</v>
      </c>
      <c r="C9" s="16" t="s">
        <v>62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44186.49287037</v>
      </c>
      <c r="B10" s="6" t="n">
        <v>2760.76</v>
      </c>
      <c r="C10" s="16" t="s">
        <v>62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44186.498564815</v>
      </c>
      <c r="B11" s="6" t="n">
        <v>1306.48221</v>
      </c>
      <c r="C11" s="16" t="s">
        <v>62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44186.501944444</v>
      </c>
      <c r="B12" s="6" t="n">
        <v>1873.98</v>
      </c>
      <c r="C12" s="16" t="s">
        <v>62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44186.502222222</v>
      </c>
      <c r="B13" s="6" t="n">
        <v>265.63</v>
      </c>
      <c r="C13" s="16" t="s">
        <v>62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44186.503206019</v>
      </c>
      <c r="B14" s="6" t="n">
        <v>685.4</v>
      </c>
      <c r="C14" s="16" t="s">
        <v>62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44186.5034375</v>
      </c>
      <c r="B15" s="6" t="n">
        <v>37.8</v>
      </c>
      <c r="C15" s="16" t="s">
        <v>62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44186.503784722</v>
      </c>
      <c r="B16" s="6" t="n">
        <v>788.85</v>
      </c>
      <c r="C16" s="16" t="s">
        <v>62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44186.503993056</v>
      </c>
      <c r="B17" s="6" t="n">
        <v>135.36</v>
      </c>
      <c r="C17" s="16" t="s">
        <v>62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44186.504201389</v>
      </c>
      <c r="B18" s="6" t="n">
        <v>250</v>
      </c>
      <c r="C18" s="16" t="s">
        <v>62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44186.506585648</v>
      </c>
      <c r="B19" s="6" t="n">
        <v>-4076</v>
      </c>
      <c r="C19" s="16" t="s">
        <v>62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44193.713993056</v>
      </c>
      <c r="B20" s="6" t="n">
        <v>16274.78</v>
      </c>
      <c r="C20" s="16" t="s">
        <v>62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44330.510393519</v>
      </c>
      <c r="B21" s="6" t="n">
        <v>968.122932</v>
      </c>
      <c r="C21" s="16" t="s">
        <v>62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44368.616180556</v>
      </c>
      <c r="B22" s="6" t="n">
        <v>-946.10296</v>
      </c>
      <c r="C22" s="16" t="s">
        <v>62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44368.621388889</v>
      </c>
      <c r="B23" s="6" t="n">
        <v>946.10296</v>
      </c>
      <c r="C23" s="16" t="s">
        <v>62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44368.867430556</v>
      </c>
      <c r="B24" s="6" t="n">
        <v>-947</v>
      </c>
      <c r="C24" s="16" t="s">
        <v>62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44369.722175926</v>
      </c>
      <c r="B25" s="6" t="n">
        <v>-8714</v>
      </c>
      <c r="C25" s="16" t="s">
        <v>62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44511.531041667</v>
      </c>
      <c r="B26" s="6" t="n">
        <v>-1487</v>
      </c>
      <c r="C26" s="16" t="s">
        <v>62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44523.433460648</v>
      </c>
      <c r="B27" s="6" t="n">
        <v>31.78</v>
      </c>
      <c r="C27" s="16" t="s">
        <v>62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44554.445949074</v>
      </c>
      <c r="B28" s="6" t="n">
        <v>-3000</v>
      </c>
      <c r="C28" s="16" t="s">
        <v>62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44557.73380787</v>
      </c>
      <c r="B29" s="6" t="n">
        <v>-8580</v>
      </c>
      <c r="C29" s="16" t="s">
        <v>62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44557.784236111</v>
      </c>
      <c r="B30" s="6" t="n">
        <v>-1000</v>
      </c>
      <c r="C30" s="16" t="s">
        <v>62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44560.783148148</v>
      </c>
      <c r="B31" s="6" t="n">
        <v>-700</v>
      </c>
      <c r="C31" s="16" t="s">
        <v>62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44672.469479167</v>
      </c>
      <c r="B32" s="6" t="n">
        <v>-240</v>
      </c>
      <c r="C32" s="16" t="s">
        <v>62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44720.755613426</v>
      </c>
      <c r="B33" s="6" t="n">
        <v>1000</v>
      </c>
      <c r="C33" s="16" t="s">
        <v>62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44720.758368056</v>
      </c>
      <c r="B34" s="6" t="n">
        <v>25</v>
      </c>
      <c r="C34" s="16" t="s">
        <v>62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44720.76087963</v>
      </c>
      <c r="B35" s="6" t="n">
        <v>300</v>
      </c>
      <c r="C35" s="16" t="s">
        <v>62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44720.769259259</v>
      </c>
      <c r="B36" s="6" t="n">
        <v>1005</v>
      </c>
      <c r="C36" s="16" t="s">
        <v>62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44732.469328704</v>
      </c>
      <c r="B37" s="6" t="n">
        <v>1254</v>
      </c>
      <c r="C37" s="16" t="s">
        <v>62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44802.585300926</v>
      </c>
      <c r="B38" s="6" t="n">
        <v>-2232</v>
      </c>
      <c r="C38" s="16" t="s">
        <v>62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44890.830138889</v>
      </c>
      <c r="B39" s="6" t="n">
        <v>1019.5</v>
      </c>
      <c r="C39" s="16" t="s">
        <v>62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44972.523796296</v>
      </c>
      <c r="B40" s="6" t="n">
        <v>249.09</v>
      </c>
      <c r="C40" s="16" t="s">
        <v>62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44998.566782407</v>
      </c>
      <c r="B41" s="6" t="n">
        <v>956.35</v>
      </c>
      <c r="C41" s="16" t="s">
        <v>62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44998.574837963</v>
      </c>
      <c r="B42" s="6" t="n">
        <v>522.22</v>
      </c>
      <c r="C42" s="16" t="s">
        <v>62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44998.57525463</v>
      </c>
      <c r="B43" s="6" t="n">
        <v>-525</v>
      </c>
      <c r="C43" s="16" t="s">
        <v>62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45119.464351852</v>
      </c>
      <c r="B44" s="6" t="n">
        <v>170.17</v>
      </c>
      <c r="C44" s="16" t="s">
        <v>62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45170.48724537</v>
      </c>
      <c r="B45" s="6" t="n">
        <v>1008.45</v>
      </c>
      <c r="C45" s="16" t="s">
        <v>62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45170.736597222</v>
      </c>
      <c r="B46" s="6" t="n">
        <v>195.15</v>
      </c>
      <c r="C46" s="16" t="s">
        <v>62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45216.539571759</v>
      </c>
      <c r="B47" s="6" t="n">
        <v>645</v>
      </c>
      <c r="C47" s="16" t="s">
        <v>62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45224.848449074</v>
      </c>
      <c r="B48" s="6" t="n">
        <v>13.26</v>
      </c>
      <c r="C48" s="16" t="s">
        <v>62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45267.873368056</v>
      </c>
      <c r="B49" s="6" t="n">
        <v>511.41</v>
      </c>
      <c r="C49" s="16" t="s">
        <v>62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45267.873553241</v>
      </c>
      <c r="B50" s="6" t="n">
        <v>47.75</v>
      </c>
      <c r="C50" s="16" t="s">
        <v>62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45328.566400463</v>
      </c>
      <c r="B51" s="6" t="n">
        <v>1000</v>
      </c>
      <c r="C51" s="16" t="s">
        <v>62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45328.568460648</v>
      </c>
      <c r="B52" s="6" t="n">
        <v>10</v>
      </c>
      <c r="C52" s="16" t="s">
        <v>62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45445</v>
      </c>
      <c r="B53" s="6" t="n">
        <v>10000</v>
      </c>
      <c r="C53" s="16" t="s">
        <v>62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45824.969166667</v>
      </c>
      <c r="B54" s="6" t="n">
        <v>983.22</v>
      </c>
      <c r="C54" s="16" t="s">
        <v>62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45824.969513889</v>
      </c>
      <c r="B55" s="6" t="n">
        <v>2223.67</v>
      </c>
      <c r="C55" s="16" t="s">
        <v>62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45824.969664352</v>
      </c>
      <c r="B56" s="6" t="n">
        <v>9.72</v>
      </c>
      <c r="C56" s="16" t="s">
        <v>62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45824.970127315</v>
      </c>
      <c r="B57" s="6" t="n">
        <v>-3218.04</v>
      </c>
      <c r="C57" s="16" t="s">
        <v>62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45847.554583333</v>
      </c>
      <c r="B58" s="6" t="n">
        <v>10000</v>
      </c>
      <c r="C58" s="16" t="s">
        <v>62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45847.555787037</v>
      </c>
      <c r="B59" s="6" t="n">
        <v>-10000</v>
      </c>
      <c r="C59" s="16" t="s">
        <v>62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45849</v>
      </c>
      <c r="B60" s="6" t="n">
        <v>-356.28</v>
      </c>
      <c r="C60" s="16" t="s">
        <v>63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45863.615543981</v>
      </c>
      <c r="B61" s="6" t="n">
        <v>409.28</v>
      </c>
      <c r="C61" s="16" t="s">
        <v>64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45945.963553241</v>
      </c>
      <c r="B62" s="6" t="n">
        <v>-326.232312</v>
      </c>
      <c r="C62" s="16" t="s">
        <v>65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45958.727210648</v>
      </c>
      <c r="B63" s="6" t="n">
        <v>2.49</v>
      </c>
      <c r="C63" s="16" t="s">
        <v>66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46190.730740741</v>
      </c>
      <c r="B64" s="6" t="n">
        <v>50000</v>
      </c>
      <c r="C64" s="16" t="s">
        <v>62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46192.643518519</v>
      </c>
      <c r="B65" s="6" t="n">
        <v>50000</v>
      </c>
      <c r="C65" s="16" t="s">
        <v>62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46223</v>
      </c>
      <c r="B66" s="6" t="n">
        <v>-431.21</v>
      </c>
      <c r="C66" s="16" t="s">
        <v>67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46238.589305556</v>
      </c>
      <c r="B67" s="6" t="n">
        <v>495.21</v>
      </c>
      <c r="C67" s="16" t="s">
        <v>64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2" t="n">
        <v>46306</v>
      </c>
      <c r="B68" s="5" t="n">
        <v>-112956.9</v>
      </c>
      <c r="C68" s="14" t="s">
        <v>68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/>
      <c r="B69" s="9" t="s">
        <f>=XIRR(B2:B68,A2:A68)</f>
      </c>
      <c r="C69" s="16" t="s">
        <v>69</v>
      </c>
      <c r="D69" s="16"/>
      <c r="E69" s="16"/>
      <c r="F69" s="7"/>
      <c r="G69" s="2" t="s">
        <v>70</v>
      </c>
      <c r="H69" s="6" t="s">
        <f>=SUM(I2:H68)/365</f>
      </c>
    </row>
    <row collapsed="false" customFormat="false" customHeight="false" hidden="false" ht="12.1" outlineLevel="0" r="70">
      <c r="A70" s="13"/>
      <c r="B70" s="5" t="s">
        <f>=-SUM(B2:B68)</f>
      </c>
      <c r="C70" s="16" t="s">
        <v>71</v>
      </c>
      <c r="D70" s="16"/>
      <c r="E70" s="16"/>
      <c r="F70" s="7"/>
      <c r="G70" s="14" t="s">
        <v>72</v>
      </c>
      <c r="H70" s="9" t="s">
        <f>=B70/H69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26</v>
      </c>
      <c r="I1" s="0"/>
      <c r="J1" s="0"/>
      <c r="K1" s="4" t="s">
        <v>30</v>
      </c>
      <c r="L1" s="0"/>
      <c r="M1" s="0"/>
      <c r="N1" s="4" t="s">
        <v>33</v>
      </c>
      <c r="O1" s="0"/>
      <c r="P1" s="0"/>
      <c r="Q1" s="4" t="s">
        <v>39</v>
      </c>
      <c r="R1" s="0"/>
    </row>
    <row collapsed="false" customFormat="false" customHeight="false" hidden="false" ht="12.1" outlineLevel="0" r="2">
      <c r="A2" s="11" t="n">
        <v>45709</v>
      </c>
      <c r="B2" s="6" t="n">
        <v>1461.17</v>
      </c>
      <c r="C2" s="0" t="s">
        <v>73</v>
      </c>
      <c r="D2" s="11" t="n">
        <v>45278</v>
      </c>
      <c r="E2" s="6" t="n">
        <v>578.93</v>
      </c>
      <c r="F2" s="0" t="s">
        <v>73</v>
      </c>
      <c r="G2" s="11" t="n">
        <v>44720</v>
      </c>
      <c r="H2" s="6" t="n">
        <v>1329.461265</v>
      </c>
      <c r="I2" s="0" t="s">
        <v>73</v>
      </c>
      <c r="J2" s="11" t="n">
        <v>44722</v>
      </c>
      <c r="K2" s="6" t="n">
        <v>1010</v>
      </c>
      <c r="L2" s="0" t="s">
        <v>73</v>
      </c>
      <c r="M2" s="11" t="n">
        <v>44187</v>
      </c>
      <c r="N2" s="6" t="n">
        <v>1342.604358</v>
      </c>
      <c r="O2" s="0" t="s">
        <v>73</v>
      </c>
      <c r="P2" s="11" t="n">
        <v>46190</v>
      </c>
      <c r="Q2" s="6" t="s">
        <f>=49579.69</f>
      </c>
      <c r="R2" s="0" t="s">
        <v>73</v>
      </c>
    </row>
    <row collapsed="false" customFormat="false" customHeight="false" hidden="false" ht="12.1" outlineLevel="0" r="3">
      <c r="A3" s="11" t="n">
        <v>45849</v>
      </c>
      <c r="B3" s="6" t="n">
        <v>-356.28</v>
      </c>
      <c r="C3" s="0" t="s">
        <v>63</v>
      </c>
      <c r="D3" s="11" t="n">
        <v>45456</v>
      </c>
      <c r="E3" s="6" t="n">
        <v>1098.08</v>
      </c>
      <c r="F3" s="0" t="s">
        <v>73</v>
      </c>
      <c r="G3" s="11" t="n">
        <v>45310</v>
      </c>
      <c r="H3" s="6" t="n">
        <v>1036</v>
      </c>
      <c r="I3" s="0" t="s">
        <v>73</v>
      </c>
      <c r="J3" s="11" t="n">
        <v>44733</v>
      </c>
      <c r="K3" s="6" t="n">
        <v>1252.44</v>
      </c>
      <c r="L3" s="0" t="s">
        <v>73</v>
      </c>
      <c r="M3" s="11" t="n">
        <v>44560</v>
      </c>
      <c r="N3" s="6" t="n">
        <v>-729.14886</v>
      </c>
      <c r="O3" s="0" t="s">
        <v>74</v>
      </c>
      <c r="P3" s="11" t="n">
        <v>46192</v>
      </c>
      <c r="Q3" s="6" t="s">
        <f>=49822.57</f>
      </c>
      <c r="R3" s="0" t="s">
        <v>73</v>
      </c>
    </row>
    <row collapsed="false" customFormat="false" customHeight="false" hidden="false" ht="12.1" outlineLevel="0" r="4">
      <c r="A4" s="11" t="n">
        <v>45882</v>
      </c>
      <c r="B4" s="6" t="n">
        <v>318.33</v>
      </c>
      <c r="C4" s="0" t="s">
        <v>73</v>
      </c>
      <c r="D4" s="11" t="n">
        <v>45478</v>
      </c>
      <c r="E4" s="6" t="n">
        <v>2442.31</v>
      </c>
      <c r="F4" s="0" t="s">
        <v>73</v>
      </c>
      <c r="G4" s="11" t="n">
        <v>45320</v>
      </c>
      <c r="H4" s="6" t="n">
        <v>1298.04</v>
      </c>
      <c r="I4" s="0" t="s">
        <v>73</v>
      </c>
      <c r="J4" s="11" t="n">
        <v>44802</v>
      </c>
      <c r="K4" s="6" t="n">
        <v>-2230.4</v>
      </c>
      <c r="L4" s="0" t="s">
        <v>74</v>
      </c>
      <c r="M4" s="11" t="n">
        <v>46306</v>
      </c>
      <c r="N4" s="8" t="s">
        <f>=-Портфель!J7</f>
      </c>
      <c r="O4" s="0" t="s">
        <v>75</v>
      </c>
      <c r="P4" s="11" t="n">
        <v>46555</v>
      </c>
      <c r="Q4" s="8" t="s">
        <f>=-Портфель!J9</f>
      </c>
      <c r="R4" s="0" t="s">
        <v>75</v>
      </c>
    </row>
    <row collapsed="false" customFormat="false" customHeight="false" hidden="false" ht="12.1" outlineLevel="0" r="5">
      <c r="A5" s="11" t="n">
        <v>45938</v>
      </c>
      <c r="B5" s="6" t="n">
        <v>2044.05</v>
      </c>
      <c r="C5" s="0" t="s">
        <v>73</v>
      </c>
      <c r="D5" s="11" t="n">
        <v>45482</v>
      </c>
      <c r="E5" s="6" t="n">
        <v>941.22</v>
      </c>
      <c r="F5" s="0" t="s">
        <v>73</v>
      </c>
      <c r="G5" s="11" t="n">
        <v>45330</v>
      </c>
      <c r="H5" s="6" t="n">
        <v>1006.34</v>
      </c>
      <c r="I5" s="0" t="s">
        <v>73</v>
      </c>
      <c r="J5" s="11" t="n">
        <v>44890</v>
      </c>
      <c r="K5" s="6" t="n">
        <v>1019.5</v>
      </c>
      <c r="L5" s="0" t="s">
        <v>73</v>
      </c>
      <c r="M5" s="0"/>
      <c r="N5" s="10" t="s">
        <f>=XIRR(N2:N4,M2:M4)</f>
      </c>
      <c r="O5" s="0"/>
      <c r="P5" s="0"/>
      <c r="Q5" s="10" t="s">
        <f>=XIRR(Q2:Q4,P2:P4)</f>
      </c>
      <c r="R5" s="0"/>
    </row>
    <row collapsed="false" customFormat="false" customHeight="false" hidden="false" ht="12.1" outlineLevel="0" r="6">
      <c r="A6" s="11" t="n">
        <v>46223</v>
      </c>
      <c r="B6" s="6" t="n">
        <v>-431.21</v>
      </c>
      <c r="C6" s="0" t="s">
        <v>67</v>
      </c>
      <c r="D6" s="11" t="n">
        <v>45526</v>
      </c>
      <c r="E6" s="6" t="n">
        <v>1520.55</v>
      </c>
      <c r="F6" s="0" t="s">
        <v>73</v>
      </c>
      <c r="G6" s="11" t="n">
        <v>46306</v>
      </c>
      <c r="H6" s="8" t="s">
        <f>=-Портфель!J5</f>
      </c>
      <c r="I6" s="0" t="s">
        <v>75</v>
      </c>
      <c r="J6" s="11" t="n">
        <v>44972</v>
      </c>
      <c r="K6" s="6" t="n">
        <v>249.22</v>
      </c>
      <c r="L6" s="0" t="s">
        <v>73</v>
      </c>
      <c r="M6" s="0"/>
      <c r="N6" s="8" t="s">
        <f>=-SUM(N2:N4)</f>
      </c>
      <c r="O6" s="0" t="s">
        <v>76</v>
      </c>
      <c r="P6" s="0"/>
      <c r="Q6" s="8" t="s">
        <f>=-SUM(Q2:Q4)</f>
      </c>
      <c r="R6" s="0" t="s">
        <v>76</v>
      </c>
    </row>
    <row collapsed="false" customFormat="false" customHeight="false" hidden="false" ht="12.1" outlineLevel="0" r="7">
      <c r="A7" s="11" t="n">
        <v>46306</v>
      </c>
      <c r="B7" s="8" t="s">
        <f>=-Портфель!J2</f>
      </c>
      <c r="C7" s="0" t="s">
        <v>75</v>
      </c>
      <c r="D7" s="11" t="n">
        <v>46306</v>
      </c>
      <c r="E7" s="8" t="s">
        <f>=-Портфель!J3</f>
      </c>
      <c r="F7" s="0" t="s">
        <v>75</v>
      </c>
      <c r="G7" s="0"/>
      <c r="H7" s="10" t="s">
        <f>=XIRR(H2:H6,G2:G6)</f>
      </c>
      <c r="I7" s="0"/>
      <c r="J7" s="11" t="n">
        <v>45142</v>
      </c>
      <c r="K7" s="6" t="n">
        <v>169.83</v>
      </c>
      <c r="L7" s="0" t="s">
        <v>73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10" t="s">
        <f>=XIRR(E2:E7,D2:D7)</f>
      </c>
      <c r="F8" s="0"/>
      <c r="G8" s="0"/>
      <c r="H8" s="8" t="s">
        <f>=-SUM(H2:H6)</f>
      </c>
      <c r="I8" s="0" t="s">
        <v>76</v>
      </c>
      <c r="J8" s="11" t="n">
        <v>45216</v>
      </c>
      <c r="K8" s="6" t="n">
        <v>645</v>
      </c>
      <c r="L8" s="0" t="s">
        <v>73</v>
      </c>
    </row>
    <row collapsed="false" customFormat="false" customHeight="false" hidden="false" ht="12.1" outlineLevel="0" r="9">
      <c r="A9" s="0"/>
      <c r="B9" s="8" t="s">
        <f>=-SUM(B2:B7)</f>
      </c>
      <c r="C9" s="0" t="s">
        <v>76</v>
      </c>
      <c r="D9" s="0"/>
      <c r="E9" s="8" t="s">
        <f>=-SUM(E2:E7)</f>
      </c>
      <c r="F9" s="0" t="s">
        <v>76</v>
      </c>
      <c r="G9" s="0"/>
      <c r="H9" s="0"/>
      <c r="I9" s="0"/>
      <c r="J9" s="11" t="n">
        <v>45224</v>
      </c>
      <c r="K9" s="6" t="n">
        <v>13</v>
      </c>
      <c r="L9" s="0" t="s">
        <v>73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45953</v>
      </c>
      <c r="K10" s="6" t="n">
        <v>59.7</v>
      </c>
      <c r="L10" s="0" t="s">
        <v>73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11" t="n">
        <v>46219</v>
      </c>
      <c r="K11" s="6" t="n">
        <v>603.88</v>
      </c>
      <c r="L11" s="0" t="s">
        <v>73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46306</v>
      </c>
      <c r="K12" s="8" t="s">
        <f>=-Портфель!J6</f>
      </c>
      <c r="L12" s="0" t="s">
        <v>75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10" t="s">
        <f>=XIRR(K2:K12,J2:J12)</f>
      </c>
      <c r="L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8" t="s">
        <f>=-SUM(K2:K12)</f>
      </c>
      <c r="L14" s="0" t="s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77</v>
      </c>
      <c r="C1" s="0"/>
      <c r="D1" s="0"/>
      <c r="E1" s="4" t="s">
        <v>78</v>
      </c>
      <c r="F1" s="0"/>
      <c r="G1" s="0"/>
      <c r="H1" s="4" t="s">
        <v>79</v>
      </c>
      <c r="I1" s="0"/>
      <c r="J1" s="0"/>
      <c r="K1" s="4" t="s">
        <v>80</v>
      </c>
      <c r="L1" s="0"/>
      <c r="M1" s="0"/>
      <c r="N1" s="4" t="s">
        <v>81</v>
      </c>
      <c r="O1" s="0"/>
      <c r="P1" s="0"/>
      <c r="Q1" s="4" t="s">
        <v>82</v>
      </c>
      <c r="R1" s="0"/>
      <c r="S1" s="0"/>
      <c r="T1" s="4" t="s">
        <v>83</v>
      </c>
      <c r="U1" s="0"/>
      <c r="V1" s="0"/>
      <c r="W1" s="4" t="s">
        <v>84</v>
      </c>
      <c r="X1" s="0"/>
      <c r="Y1" s="0"/>
      <c r="Z1" s="4" t="s">
        <v>85</v>
      </c>
      <c r="AA1" s="0"/>
      <c r="AB1" s="0"/>
      <c r="AC1" s="4" t="s">
        <v>86</v>
      </c>
      <c r="AD1" s="0"/>
    </row>
    <row collapsed="false" customFormat="false" customHeight="false" hidden="false" ht="12.1" outlineLevel="0" r="2">
      <c r="A2" s="11" t="n">
        <v>44160</v>
      </c>
      <c r="B2" s="6" t="n">
        <v>1348.741734</v>
      </c>
      <c r="C2" s="0" t="s">
        <v>73</v>
      </c>
      <c r="D2" s="11" t="n">
        <v>44160</v>
      </c>
      <c r="E2" s="6" t="n">
        <v>4150.41</v>
      </c>
      <c r="F2" s="0" t="s">
        <v>73</v>
      </c>
      <c r="G2" s="11" t="n">
        <v>44167</v>
      </c>
      <c r="H2" s="6" t="n">
        <v>914.317194</v>
      </c>
      <c r="I2" s="0" t="s">
        <v>73</v>
      </c>
      <c r="J2" s="11" t="n">
        <v>44172</v>
      </c>
      <c r="K2" s="6" t="n">
        <v>930.78</v>
      </c>
      <c r="L2" s="0" t="s">
        <v>73</v>
      </c>
      <c r="M2" s="11" t="n">
        <v>44181</v>
      </c>
      <c r="N2" s="6" t="n">
        <v>7.34453</v>
      </c>
      <c r="O2" s="0" t="s">
        <v>73</v>
      </c>
      <c r="P2" s="11" t="n">
        <v>44186</v>
      </c>
      <c r="Q2" s="6" t="n">
        <v>5113.29</v>
      </c>
      <c r="R2" s="0" t="s">
        <v>73</v>
      </c>
      <c r="S2" s="11" t="n">
        <v>44186</v>
      </c>
      <c r="T2" s="6" t="n">
        <v>2760.76</v>
      </c>
      <c r="U2" s="0" t="s">
        <v>73</v>
      </c>
      <c r="V2" s="11" t="n">
        <v>44193</v>
      </c>
      <c r="W2" s="6" t="n">
        <v>16085.511588</v>
      </c>
      <c r="X2" s="0" t="s">
        <v>73</v>
      </c>
      <c r="Y2" s="11" t="n">
        <v>44998</v>
      </c>
      <c r="Z2" s="6" t="n">
        <v>953.25</v>
      </c>
      <c r="AA2" s="0" t="s">
        <v>73</v>
      </c>
      <c r="AB2" s="11" t="n">
        <v>45447</v>
      </c>
      <c r="AC2" s="6" t="n">
        <v>1200.48</v>
      </c>
      <c r="AD2" s="0" t="s">
        <v>73</v>
      </c>
    </row>
    <row collapsed="false" customFormat="false" customHeight="false" hidden="false" ht="12.1" outlineLevel="0" r="3">
      <c r="A3" s="11" t="n">
        <v>44370</v>
      </c>
      <c r="B3" s="6" t="n">
        <v>-1619.165793</v>
      </c>
      <c r="C3" s="0" t="s">
        <v>74</v>
      </c>
      <c r="D3" s="11" t="n">
        <v>44554</v>
      </c>
      <c r="E3" s="6" t="n">
        <v>-2844.44</v>
      </c>
      <c r="F3" s="0" t="s">
        <v>74</v>
      </c>
      <c r="G3" s="11" t="n">
        <v>44326</v>
      </c>
      <c r="H3" s="6" t="n">
        <v>119.361053</v>
      </c>
      <c r="I3" s="0" t="s">
        <v>73</v>
      </c>
      <c r="J3" s="11" t="n">
        <v>45516</v>
      </c>
      <c r="K3" s="6" t="n">
        <v>-1328.6</v>
      </c>
      <c r="L3" s="0" t="s">
        <v>74</v>
      </c>
      <c r="M3" s="11" t="n">
        <v>44181</v>
      </c>
      <c r="N3" s="6" t="n">
        <v>69.773035</v>
      </c>
      <c r="O3" s="0" t="s">
        <v>73</v>
      </c>
      <c r="P3" s="11" t="n">
        <v>44369</v>
      </c>
      <c r="Q3" s="6" t="n">
        <v>-5666.95</v>
      </c>
      <c r="R3" s="0" t="s">
        <v>74</v>
      </c>
      <c r="S3" s="11" t="n">
        <v>44369</v>
      </c>
      <c r="T3" s="6" t="n">
        <v>-3090.7</v>
      </c>
      <c r="U3" s="0" t="s">
        <v>74</v>
      </c>
      <c r="V3" s="11" t="n">
        <v>44557</v>
      </c>
      <c r="W3" s="6" t="n">
        <v>-8625.27651</v>
      </c>
      <c r="X3" s="0" t="s">
        <v>74</v>
      </c>
      <c r="Y3" s="11" t="n">
        <v>45170</v>
      </c>
      <c r="Z3" s="6" t="n">
        <v>1004.4</v>
      </c>
      <c r="AA3" s="0" t="s">
        <v>73</v>
      </c>
      <c r="AB3" s="11" t="n">
        <v>45450</v>
      </c>
      <c r="AC3" s="6" t="n">
        <v>2697.27</v>
      </c>
      <c r="AD3" s="0" t="s">
        <v>73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44557</v>
      </c>
      <c r="H4" s="6" t="n">
        <v>-988.777986</v>
      </c>
      <c r="I4" s="0" t="s">
        <v>74</v>
      </c>
      <c r="J4" s="0"/>
      <c r="K4" s="10" t="s">
        <f>=XIRR(K2:K3,J2:J3)</f>
      </c>
      <c r="L4" s="0"/>
      <c r="M4" s="11" t="n">
        <v>44370</v>
      </c>
      <c r="N4" s="6" t="n">
        <v>-87.067659</v>
      </c>
      <c r="O4" s="0" t="s">
        <v>74</v>
      </c>
      <c r="P4" s="0"/>
      <c r="Q4" s="10" t="s">
        <f>=XIRR(Q2:Q3,P2:P3)</f>
      </c>
      <c r="R4" s="0"/>
      <c r="S4" s="0"/>
      <c r="T4" s="10" t="s">
        <f>=XIRR(T2:T3,S2:S3)</f>
      </c>
      <c r="U4" s="0"/>
      <c r="V4" s="0"/>
      <c r="W4" s="10" t="s">
        <f>=XIRR(W2:W3,V2:V3)</f>
      </c>
      <c r="X4" s="0"/>
      <c r="Y4" s="11" t="n">
        <v>45309</v>
      </c>
      <c r="Z4" s="6" t="n">
        <v>-2154.7</v>
      </c>
      <c r="AA4" s="0" t="s">
        <v>74</v>
      </c>
      <c r="AB4" s="11" t="n">
        <v>45938</v>
      </c>
      <c r="AC4" s="6" t="n">
        <v>-2067.28</v>
      </c>
      <c r="AD4" s="0" t="s">
        <v>74</v>
      </c>
    </row>
    <row collapsed="false" customFormat="false" customHeight="false" hidden="false" ht="12.1" outlineLevel="0" r="5">
      <c r="A5" s="0"/>
      <c r="B5" s="8" t="s">
        <f>=-SUM(B2:B3)</f>
      </c>
      <c r="C5" s="0" t="s">
        <v>76</v>
      </c>
      <c r="D5" s="0"/>
      <c r="E5" s="8" t="s">
        <f>=-SUM(E2:E3)</f>
      </c>
      <c r="F5" s="0" t="s">
        <v>76</v>
      </c>
      <c r="G5" s="0"/>
      <c r="H5" s="10" t="s">
        <f>=XIRR(H2:H4,G2:G4)</f>
      </c>
      <c r="I5" s="0"/>
      <c r="J5" s="0"/>
      <c r="K5" s="8" t="s">
        <f>=-SUM(K2:K3)</f>
      </c>
      <c r="L5" s="0" t="s">
        <v>76</v>
      </c>
      <c r="M5" s="0"/>
      <c r="N5" s="10" t="s">
        <f>=XIRR(N2:N4,M2:M4)</f>
      </c>
      <c r="O5" s="0"/>
      <c r="P5" s="0"/>
      <c r="Q5" s="8" t="s">
        <f>=-SUM(Q2:Q3)</f>
      </c>
      <c r="R5" s="0" t="s">
        <v>76</v>
      </c>
      <c r="S5" s="0"/>
      <c r="T5" s="8" t="s">
        <f>=-SUM(T2:T3)</f>
      </c>
      <c r="U5" s="0" t="s">
        <v>76</v>
      </c>
      <c r="V5" s="0"/>
      <c r="W5" s="8" t="s">
        <f>=-SUM(W2:W3)</f>
      </c>
      <c r="X5" s="0" t="s">
        <v>76</v>
      </c>
      <c r="Y5" s="0"/>
      <c r="Z5" s="10" t="s">
        <f>=XIRR(Z2:Z4,Y2:Y4)</f>
      </c>
      <c r="AA5" s="0"/>
      <c r="AB5" s="0"/>
      <c r="AC5" s="10" t="s">
        <f>=XIRR(AC2:AC4,AB2:AB4)</f>
      </c>
      <c r="AD5" s="0"/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0"/>
      <c r="H6" s="8" t="s">
        <f>=-SUM(H2:H4)</f>
      </c>
      <c r="I6" s="0" t="s">
        <v>76</v>
      </c>
      <c r="J6" s="0"/>
      <c r="K6" s="0"/>
      <c r="L6" s="0"/>
      <c r="M6" s="0"/>
      <c r="N6" s="8" t="s">
        <f>=-SUM(N2:N4)</f>
      </c>
      <c r="O6" s="0" t="s">
        <v>76</v>
      </c>
      <c r="P6" s="0"/>
      <c r="Q6" s="0"/>
      <c r="R6" s="0"/>
      <c r="S6" s="0"/>
      <c r="T6" s="0"/>
      <c r="U6" s="0"/>
      <c r="V6" s="0"/>
      <c r="W6" s="0"/>
      <c r="X6" s="0"/>
      <c r="Y6" s="0"/>
      <c r="Z6" s="8" t="s">
        <f>=-SUM(Z2:Z4)</f>
      </c>
      <c r="AA6" s="0" t="s">
        <v>76</v>
      </c>
      <c r="AB6" s="0"/>
      <c r="AC6" s="8" t="s">
        <f>=-SUM(AC2:AC4)</f>
      </c>
      <c r="AD6" s="0" t="s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87</v>
      </c>
      <c r="C1" s="0"/>
      <c r="D1" s="0"/>
      <c r="E1" s="3" t="s">
        <v>88</v>
      </c>
      <c r="F1" s="0"/>
      <c r="G1" s="0"/>
      <c r="H1" s="3" t="s">
        <v>89</v>
      </c>
      <c r="I1" s="0"/>
      <c r="J1" s="0"/>
      <c r="K1" s="3" t="s">
        <v>90</v>
      </c>
      <c r="L1" s="0"/>
      <c r="M1" s="0"/>
      <c r="N1" s="3" t="s">
        <v>91</v>
      </c>
      <c r="O1" s="0"/>
      <c r="P1" s="0"/>
      <c r="Q1" s="3" t="s">
        <v>92</v>
      </c>
      <c r="R1" s="0"/>
    </row>
    <row collapsed="false" customFormat="false" customHeight="false" hidden="false" ht="12.1" outlineLevel="0" r="2">
      <c r="A2" s="11" t="n">
        <v>45709</v>
      </c>
      <c r="B2" s="6" t="n">
        <v>16</v>
      </c>
      <c r="C2" s="6" t="n">
        <v>1461.17</v>
      </c>
      <c r="D2" s="11" t="n">
        <v>45278</v>
      </c>
      <c r="E2" s="6" t="n">
        <v>1</v>
      </c>
      <c r="F2" s="6" t="n">
        <v>578.93</v>
      </c>
      <c r="G2" s="11" t="n">
        <v>44720</v>
      </c>
      <c r="H2" s="6" t="n">
        <v>300</v>
      </c>
      <c r="I2" s="6" t="n">
        <v>1329.461265</v>
      </c>
      <c r="J2" s="11" t="n">
        <v>44890</v>
      </c>
      <c r="K2" s="6" t="n">
        <v>250</v>
      </c>
      <c r="L2" s="6" t="n">
        <v>1019.5</v>
      </c>
      <c r="M2" s="11" t="n">
        <v>44187</v>
      </c>
      <c r="N2" s="6" t="n">
        <v>30</v>
      </c>
      <c r="O2" s="6" t="n">
        <v>223.767393</v>
      </c>
      <c r="P2" s="11" t="n">
        <v>46190</v>
      </c>
      <c r="Q2" s="6" t="n">
        <v>53</v>
      </c>
      <c r="R2" s="6" t="n">
        <v>49579.69</v>
      </c>
    </row>
    <row collapsed="false" customFormat="false" customHeight="false" hidden="false" ht="12.1" outlineLevel="0" r="3">
      <c r="A3" s="11" t="n">
        <v>45882</v>
      </c>
      <c r="B3" s="6" t="n">
        <v>4</v>
      </c>
      <c r="C3" s="6" t="n">
        <v>318.33</v>
      </c>
      <c r="D3" s="11" t="n">
        <v>45456</v>
      </c>
      <c r="E3" s="6" t="n">
        <v>2</v>
      </c>
      <c r="F3" s="6" t="n">
        <v>1098.08</v>
      </c>
      <c r="G3" s="11" t="n">
        <v>45310</v>
      </c>
      <c r="H3" s="6" t="n">
        <v>140</v>
      </c>
      <c r="I3" s="6" t="n">
        <v>1036</v>
      </c>
      <c r="J3" s="11" t="n">
        <v>44972</v>
      </c>
      <c r="K3" s="6" t="n">
        <v>59</v>
      </c>
      <c r="L3" s="6" t="n">
        <v>249.22</v>
      </c>
      <c r="M3" s="0"/>
      <c r="N3" s="5" t="s">
        <f>=SUM(O2:O2)/SUM(N2:N2)</f>
      </c>
      <c r="O3" s="0" t="s">
        <v>11</v>
      </c>
      <c r="P3" s="11" t="n">
        <v>46192</v>
      </c>
      <c r="Q3" s="6" t="n">
        <v>54</v>
      </c>
      <c r="R3" s="6" t="n">
        <v>49822.57</v>
      </c>
    </row>
    <row collapsed="false" customFormat="false" customHeight="false" hidden="false" ht="12.1" outlineLevel="0" r="4">
      <c r="A4" s="11" t="n">
        <v>45938</v>
      </c>
      <c r="B4" s="6" t="n">
        <v>31</v>
      </c>
      <c r="C4" s="6" t="n">
        <v>2044.05</v>
      </c>
      <c r="D4" s="11" t="n">
        <v>45478</v>
      </c>
      <c r="E4" s="6" t="n">
        <v>5</v>
      </c>
      <c r="F4" s="6" t="n">
        <v>2442.31</v>
      </c>
      <c r="G4" s="11" t="n">
        <v>45320</v>
      </c>
      <c r="H4" s="6" t="n">
        <v>174</v>
      </c>
      <c r="I4" s="6" t="n">
        <v>1298.04</v>
      </c>
      <c r="J4" s="11" t="n">
        <v>45142</v>
      </c>
      <c r="K4" s="6" t="n">
        <v>27</v>
      </c>
      <c r="L4" s="6" t="n">
        <v>169.83</v>
      </c>
      <c r="M4" s="0"/>
      <c r="N4" s="6" t="n">
        <v>0.0816</v>
      </c>
      <c r="O4" s="0" t="s">
        <v>93</v>
      </c>
      <c r="P4" s="0"/>
      <c r="Q4" s="5" t="s">
        <f>=SUM(R2:R3)/SUM(Q2:Q3)</f>
      </c>
      <c r="R4" s="0" t="s">
        <v>11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11" t="n">
        <v>45482</v>
      </c>
      <c r="E5" s="6" t="n">
        <v>2</v>
      </c>
      <c r="F5" s="6" t="n">
        <v>941.22</v>
      </c>
      <c r="G5" s="11" t="n">
        <v>45330</v>
      </c>
      <c r="H5" s="6" t="n">
        <v>134</v>
      </c>
      <c r="I5" s="6" t="n">
        <v>1006.34</v>
      </c>
      <c r="J5" s="11" t="n">
        <v>45216</v>
      </c>
      <c r="K5" s="6" t="n">
        <v>100</v>
      </c>
      <c r="L5" s="6" t="n">
        <v>645</v>
      </c>
      <c r="M5" s="0"/>
      <c r="N5" s="6" t="n">
        <v>30</v>
      </c>
      <c r="O5" s="0" t="s">
        <v>94</v>
      </c>
      <c r="P5" s="0"/>
      <c r="Q5" s="6" t="n">
        <v>82.95</v>
      </c>
      <c r="R5" s="0" t="s">
        <v>93</v>
      </c>
    </row>
    <row collapsed="false" customFormat="false" customHeight="false" hidden="false" ht="12.1" outlineLevel="0" r="6">
      <c r="A6" s="0"/>
      <c r="B6" s="6" t="n">
        <v>55.35</v>
      </c>
      <c r="C6" s="0" t="s">
        <v>93</v>
      </c>
      <c r="D6" s="11" t="n">
        <v>45526</v>
      </c>
      <c r="E6" s="6" t="n">
        <v>4</v>
      </c>
      <c r="F6" s="6" t="n">
        <v>1520.55</v>
      </c>
      <c r="G6" s="0"/>
      <c r="H6" s="5" t="s">
        <f>=SUM(I2:I5)/SUM(H2:H5)</f>
      </c>
      <c r="I6" s="0" t="s">
        <v>11</v>
      </c>
      <c r="J6" s="11" t="n">
        <v>45224</v>
      </c>
      <c r="K6" s="6" t="n">
        <v>2</v>
      </c>
      <c r="L6" s="6" t="n">
        <v>13</v>
      </c>
      <c r="M6" s="0"/>
      <c r="N6" s="5" t="s">
        <f>=N5*(ABS(N4)-ABS(N3))</f>
      </c>
      <c r="O6" s="0" t="s">
        <v>95</v>
      </c>
      <c r="P6" s="0"/>
      <c r="Q6" s="6" t="n">
        <v>107</v>
      </c>
      <c r="R6" s="0" t="s">
        <v>94</v>
      </c>
    </row>
    <row collapsed="false" customFormat="false" customHeight="false" hidden="false" ht="12.1" outlineLevel="0" r="7">
      <c r="A7" s="0"/>
      <c r="B7" s="6" t="n">
        <v>51</v>
      </c>
      <c r="C7" s="0" t="s">
        <v>94</v>
      </c>
      <c r="D7" s="0"/>
      <c r="E7" s="5" t="s">
        <f>=SUM(F2:F6)/SUM(E2:E6)</f>
      </c>
      <c r="F7" s="0" t="s">
        <v>11</v>
      </c>
      <c r="G7" s="0"/>
      <c r="H7" s="6" t="n">
        <v>11.89</v>
      </c>
      <c r="I7" s="0" t="s">
        <v>93</v>
      </c>
      <c r="J7" s="11" t="n">
        <v>45953</v>
      </c>
      <c r="K7" s="6" t="n">
        <v>10</v>
      </c>
      <c r="L7" s="6" t="n">
        <v>59.7</v>
      </c>
      <c r="M7" s="0"/>
      <c r="N7" s="0"/>
      <c r="O7" s="0"/>
      <c r="P7" s="0"/>
      <c r="Q7" s="6" t="s">
        <f>=Портфель!G9*Портфель!$Q$13</f>
      </c>
      <c r="R7" s="0" t="s">
        <v>6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95</v>
      </c>
      <c r="D8" s="0"/>
      <c r="E8" s="6" t="n">
        <v>124.6</v>
      </c>
      <c r="F8" s="0" t="s">
        <v>93</v>
      </c>
      <c r="G8" s="0"/>
      <c r="H8" s="6" t="n">
        <v>748</v>
      </c>
      <c r="I8" s="0" t="s">
        <v>94</v>
      </c>
      <c r="J8" s="11" t="n">
        <v>46219</v>
      </c>
      <c r="K8" s="6" t="n">
        <v>124</v>
      </c>
      <c r="L8" s="6" t="n">
        <v>603.88</v>
      </c>
      <c r="M8" s="0"/>
      <c r="N8" s="0"/>
      <c r="O8" s="0"/>
      <c r="P8" s="0"/>
      <c r="Q8" s="6" t="s">
        <f>=Портфель!H9*Портфель!$Q$13</f>
      </c>
      <c r="R8" s="0" t="s">
        <v>7</v>
      </c>
    </row>
    <row collapsed="false" customFormat="false" customHeight="false" hidden="false" ht="12.1" outlineLevel="0" r="9">
      <c r="A9" s="0"/>
      <c r="B9" s="0"/>
      <c r="C9" s="0"/>
      <c r="D9" s="0"/>
      <c r="E9" s="6" t="n">
        <v>14</v>
      </c>
      <c r="F9" s="0" t="s">
        <v>94</v>
      </c>
      <c r="G9" s="0"/>
      <c r="H9" s="5" t="s">
        <f>=H8*(ABS(H7)-ABS(H6))</f>
      </c>
      <c r="I9" s="0" t="s">
        <v>95</v>
      </c>
      <c r="J9" s="0"/>
      <c r="K9" s="5" t="s">
        <f>=SUM(L2:L8)/SUM(K2:K8)</f>
      </c>
      <c r="L9" s="0" t="s">
        <v>11</v>
      </c>
      <c r="M9" s="0"/>
      <c r="N9" s="0"/>
      <c r="O9" s="0"/>
      <c r="P9" s="0"/>
      <c r="Q9" s="5" t="s">
        <f>=Q6*(Q7*Q5/100-Q4+Q8)</f>
      </c>
      <c r="R9" s="0" t="s">
        <v>95</v>
      </c>
    </row>
    <row collapsed="false" customFormat="false" customHeight="false" hidden="false" ht="12.1" outlineLevel="0" r="10">
      <c r="A10" s="0"/>
      <c r="B10" s="0"/>
      <c r="C10" s="0"/>
      <c r="D10" s="0"/>
      <c r="E10" s="5" t="s">
        <f>=E9*(ABS(E8)-ABS(E7))</f>
      </c>
      <c r="F10" s="0" t="s">
        <v>95</v>
      </c>
      <c r="G10" s="0"/>
      <c r="H10" s="0"/>
      <c r="I10" s="0"/>
      <c r="J10" s="0"/>
      <c r="K10" s="6" t="n">
        <v>6.02</v>
      </c>
      <c r="L10" s="0" t="s">
        <v>93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6" t="n">
        <v>572</v>
      </c>
      <c r="L11" s="0" t="s">
        <v>94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5" t="s">
        <f>=K11*(ABS(K10)-ABS(K9))</f>
      </c>
      <c r="L12" s="0" t="s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55</v>
      </c>
      <c r="B1" s="18" t="s">
        <v>0</v>
      </c>
      <c r="C1" s="18" t="s">
        <v>2</v>
      </c>
      <c r="D1" s="18" t="s">
        <v>96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97</v>
      </c>
      <c r="L1" s="18" t="s">
        <v>98</v>
      </c>
      <c r="M1" s="18" t="s">
        <v>35</v>
      </c>
      <c r="N1" s="18" t="s">
        <v>19</v>
      </c>
      <c r="O1" s="18" t="s">
        <v>99</v>
      </c>
    </row>
    <row collapsed="false" customFormat="false" customHeight="false" hidden="false" ht="12.1" outlineLevel="0" r="2">
      <c r="A2" s="21" t="n">
        <v>44158.480277778</v>
      </c>
      <c r="B2" s="22" t="s">
        <v>100</v>
      </c>
      <c r="C2" s="22" t="s">
        <v>62</v>
      </c>
      <c r="D2" s="22" t="s">
        <v>100</v>
      </c>
      <c r="E2" s="22" t="s">
        <v>100</v>
      </c>
      <c r="F2" s="22" t="s">
        <v>19</v>
      </c>
      <c r="G2" s="23" t="n">
        <v>1</v>
      </c>
      <c r="H2" s="24" t="n">
        <v>1</v>
      </c>
      <c r="I2" s="24" t="n">
        <v>1300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44158.482928241</v>
      </c>
      <c r="B3" s="16" t="s">
        <v>101</v>
      </c>
      <c r="C3" s="16" t="s">
        <v>102</v>
      </c>
      <c r="D3" s="16" t="s">
        <v>73</v>
      </c>
      <c r="E3" s="16" t="s">
        <v>103</v>
      </c>
      <c r="F3" s="16" t="s">
        <v>19</v>
      </c>
      <c r="G3" s="7" t="n">
        <v>16</v>
      </c>
      <c r="H3" s="6" t="n">
        <v>75.66</v>
      </c>
      <c r="I3" s="6" t="n">
        <v>-1210.56</v>
      </c>
      <c r="J3" s="6" t="n">
        <v>-0</v>
      </c>
      <c r="K3" s="6" t="n">
        <v>-3.63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1" t="n">
        <v>44160.429606481</v>
      </c>
      <c r="B4" s="22" t="s">
        <v>100</v>
      </c>
      <c r="C4" s="22" t="s">
        <v>62</v>
      </c>
      <c r="D4" s="22" t="s">
        <v>100</v>
      </c>
      <c r="E4" s="22" t="s">
        <v>100</v>
      </c>
      <c r="F4" s="22" t="s">
        <v>19</v>
      </c>
      <c r="G4" s="23" t="n">
        <v>1</v>
      </c>
      <c r="H4" s="24" t="n">
        <v>1</v>
      </c>
      <c r="I4" s="24" t="n">
        <v>100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1" t="n">
        <v>44160.434722222</v>
      </c>
      <c r="B5" s="22" t="s">
        <v>100</v>
      </c>
      <c r="C5" s="22" t="s">
        <v>62</v>
      </c>
      <c r="D5" s="22" t="s">
        <v>100</v>
      </c>
      <c r="E5" s="22" t="s">
        <v>100</v>
      </c>
      <c r="F5" s="22" t="s">
        <v>19</v>
      </c>
      <c r="G5" s="23" t="n">
        <v>1</v>
      </c>
      <c r="H5" s="24" t="n">
        <v>1</v>
      </c>
      <c r="I5" s="24" t="n">
        <v>100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0" t="n">
        <v>44160.435092593</v>
      </c>
      <c r="B6" s="16" t="s">
        <v>101</v>
      </c>
      <c r="C6" s="16" t="s">
        <v>102</v>
      </c>
      <c r="D6" s="16" t="s">
        <v>73</v>
      </c>
      <c r="E6" s="16" t="s">
        <v>103</v>
      </c>
      <c r="F6" s="16" t="s">
        <v>19</v>
      </c>
      <c r="G6" s="7" t="n">
        <v>2</v>
      </c>
      <c r="H6" s="6" t="n">
        <v>75.615</v>
      </c>
      <c r="I6" s="6" t="n">
        <v>-151.23</v>
      </c>
      <c r="J6" s="6" t="n">
        <v>-0</v>
      </c>
      <c r="K6" s="6" t="n">
        <v>-0.45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44160.454733796</v>
      </c>
      <c r="B7" s="16" t="s">
        <v>77</v>
      </c>
      <c r="C7" s="16" t="s">
        <v>104</v>
      </c>
      <c r="D7" s="16" t="s">
        <v>73</v>
      </c>
      <c r="E7" s="16" t="s">
        <v>17</v>
      </c>
      <c r="F7" s="16" t="s">
        <v>35</v>
      </c>
      <c r="G7" s="7" t="n">
        <v>1</v>
      </c>
      <c r="H7" s="6" t="n">
        <v>17.74</v>
      </c>
      <c r="I7" s="6" t="n">
        <v>-17.74</v>
      </c>
      <c r="J7" s="6" t="n">
        <v>-0</v>
      </c>
      <c r="K7" s="6" t="n">
        <v>-0.05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1" t="n">
        <v>44160.462349537</v>
      </c>
      <c r="B8" s="22" t="s">
        <v>100</v>
      </c>
      <c r="C8" s="22" t="s">
        <v>62</v>
      </c>
      <c r="D8" s="22" t="s">
        <v>100</v>
      </c>
      <c r="E8" s="22" t="s">
        <v>100</v>
      </c>
      <c r="F8" s="22" t="s">
        <v>19</v>
      </c>
      <c r="G8" s="23" t="n">
        <v>1</v>
      </c>
      <c r="H8" s="24" t="n">
        <v>1</v>
      </c>
      <c r="I8" s="24" t="n">
        <v>4600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</row>
    <row collapsed="false" customFormat="false" customHeight="false" hidden="false" ht="12.1" outlineLevel="0" r="9">
      <c r="A9" s="20" t="n">
        <v>44160.462835648</v>
      </c>
      <c r="B9" s="16" t="s">
        <v>78</v>
      </c>
      <c r="C9" s="16" t="s">
        <v>105</v>
      </c>
      <c r="D9" s="16" t="s">
        <v>73</v>
      </c>
      <c r="E9" s="16" t="s">
        <v>27</v>
      </c>
      <c r="F9" s="16" t="s">
        <v>19</v>
      </c>
      <c r="G9" s="7" t="n">
        <v>1</v>
      </c>
      <c r="H9" s="6" t="n">
        <v>4138</v>
      </c>
      <c r="I9" s="6" t="n">
        <v>-4138</v>
      </c>
      <c r="J9" s="6" t="n">
        <v>-0</v>
      </c>
      <c r="K9" s="6" t="n">
        <v>-12.41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1" t="n">
        <v>44166.779606481</v>
      </c>
      <c r="B10" s="22" t="s">
        <v>100</v>
      </c>
      <c r="C10" s="22" t="s">
        <v>62</v>
      </c>
      <c r="D10" s="22" t="s">
        <v>100</v>
      </c>
      <c r="E10" s="22" t="s">
        <v>100</v>
      </c>
      <c r="F10" s="22" t="s">
        <v>19</v>
      </c>
      <c r="G10" s="23" t="n">
        <v>1</v>
      </c>
      <c r="H10" s="24" t="n">
        <v>1</v>
      </c>
      <c r="I10" s="24" t="n">
        <v>400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0" t="n">
        <v>44166.780902778</v>
      </c>
      <c r="B11" s="16" t="s">
        <v>101</v>
      </c>
      <c r="C11" s="16" t="s">
        <v>102</v>
      </c>
      <c r="D11" s="16" t="s">
        <v>73</v>
      </c>
      <c r="E11" s="16" t="s">
        <v>103</v>
      </c>
      <c r="F11" s="16" t="s">
        <v>19</v>
      </c>
      <c r="G11" s="7" t="n">
        <v>12</v>
      </c>
      <c r="H11" s="6" t="n">
        <v>75.6475</v>
      </c>
      <c r="I11" s="6" t="n">
        <v>-907.77</v>
      </c>
      <c r="J11" s="6" t="n">
        <v>-0</v>
      </c>
      <c r="K11" s="6" t="n">
        <v>-2.72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44167.441215278</v>
      </c>
      <c r="B12" s="16" t="s">
        <v>79</v>
      </c>
      <c r="C12" s="16" t="s">
        <v>106</v>
      </c>
      <c r="D12" s="16" t="s">
        <v>73</v>
      </c>
      <c r="E12" s="16" t="s">
        <v>27</v>
      </c>
      <c r="F12" s="16" t="s">
        <v>35</v>
      </c>
      <c r="G12" s="7" t="n">
        <v>1</v>
      </c>
      <c r="H12" s="6" t="n">
        <v>11.94</v>
      </c>
      <c r="I12" s="6" t="n">
        <v>-11.94</v>
      </c>
      <c r="J12" s="6" t="n">
        <v>-0</v>
      </c>
      <c r="K12" s="6" t="n">
        <v>-0.04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1" t="n">
        <v>44172.866597222</v>
      </c>
      <c r="B13" s="22" t="s">
        <v>100</v>
      </c>
      <c r="C13" s="22" t="s">
        <v>62</v>
      </c>
      <c r="D13" s="22" t="s">
        <v>100</v>
      </c>
      <c r="E13" s="22" t="s">
        <v>100</v>
      </c>
      <c r="F13" s="22" t="s">
        <v>19</v>
      </c>
      <c r="G13" s="23" t="n">
        <v>1</v>
      </c>
      <c r="H13" s="24" t="n">
        <v>1</v>
      </c>
      <c r="I13" s="24" t="n">
        <v>900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0" t="n">
        <v>44172.867534722</v>
      </c>
      <c r="B14" s="16" t="s">
        <v>80</v>
      </c>
      <c r="C14" s="16" t="s">
        <v>107</v>
      </c>
      <c r="D14" s="16" t="s">
        <v>73</v>
      </c>
      <c r="E14" s="16" t="s">
        <v>27</v>
      </c>
      <c r="F14" s="16" t="s">
        <v>19</v>
      </c>
      <c r="G14" s="7" t="n">
        <v>1</v>
      </c>
      <c r="H14" s="6" t="n">
        <v>928</v>
      </c>
      <c r="I14" s="6" t="n">
        <v>-928</v>
      </c>
      <c r="J14" s="6" t="n">
        <v>-0</v>
      </c>
      <c r="K14" s="6" t="n">
        <v>-2.78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44181.554733796</v>
      </c>
      <c r="B15" s="16" t="s">
        <v>81</v>
      </c>
      <c r="C15" s="16" t="s">
        <v>108</v>
      </c>
      <c r="D15" s="16" t="s">
        <v>73</v>
      </c>
      <c r="E15" s="16" t="s">
        <v>27</v>
      </c>
      <c r="F15" s="16" t="s">
        <v>35</v>
      </c>
      <c r="G15" s="7" t="n">
        <v>1</v>
      </c>
      <c r="H15" s="6" t="n">
        <v>0.1</v>
      </c>
      <c r="I15" s="6" t="n">
        <v>-0.1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1" t="n">
        <v>44181.5834375</v>
      </c>
      <c r="B16" s="22" t="s">
        <v>100</v>
      </c>
      <c r="C16" s="22" t="s">
        <v>62</v>
      </c>
      <c r="D16" s="22" t="s">
        <v>100</v>
      </c>
      <c r="E16" s="22" t="s">
        <v>100</v>
      </c>
      <c r="F16" s="22" t="s">
        <v>19</v>
      </c>
      <c r="G16" s="23" t="n">
        <v>1</v>
      </c>
      <c r="H16" s="24" t="n">
        <v>1</v>
      </c>
      <c r="I16" s="24" t="n">
        <v>73.66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0" t="n">
        <v>44181.5834375</v>
      </c>
      <c r="B17" s="16" t="s">
        <v>101</v>
      </c>
      <c r="C17" s="16" t="s">
        <v>102</v>
      </c>
      <c r="D17" s="16" t="s">
        <v>73</v>
      </c>
      <c r="E17" s="16" t="s">
        <v>103</v>
      </c>
      <c r="F17" s="16" t="s">
        <v>19</v>
      </c>
      <c r="G17" s="7" t="n">
        <v>1</v>
      </c>
      <c r="H17" s="6" t="n">
        <v>73.43</v>
      </c>
      <c r="I17" s="6" t="n">
        <v>-73.43</v>
      </c>
      <c r="J17" s="6" t="n">
        <v>-0</v>
      </c>
      <c r="K17" s="6" t="n">
        <v>-0.22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44181.699606481</v>
      </c>
      <c r="B18" s="16" t="s">
        <v>81</v>
      </c>
      <c r="C18" s="16" t="s">
        <v>108</v>
      </c>
      <c r="D18" s="16" t="s">
        <v>73</v>
      </c>
      <c r="E18" s="16" t="s">
        <v>27</v>
      </c>
      <c r="F18" s="16" t="s">
        <v>35</v>
      </c>
      <c r="G18" s="7" t="n">
        <v>10</v>
      </c>
      <c r="H18" s="6" t="n">
        <v>0.095</v>
      </c>
      <c r="I18" s="6" t="n">
        <v>-0.95</v>
      </c>
      <c r="J18" s="6" t="n">
        <v>-0</v>
      </c>
      <c r="K18" s="6" t="n">
        <v>-0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1" t="n">
        <v>44186.462106481</v>
      </c>
      <c r="B19" s="22" t="s">
        <v>100</v>
      </c>
      <c r="C19" s="22" t="s">
        <v>62</v>
      </c>
      <c r="D19" s="22" t="s">
        <v>100</v>
      </c>
      <c r="E19" s="22" t="s">
        <v>100</v>
      </c>
      <c r="F19" s="22" t="s">
        <v>19</v>
      </c>
      <c r="G19" s="23" t="n">
        <v>1</v>
      </c>
      <c r="H19" s="24" t="n">
        <v>1</v>
      </c>
      <c r="I19" s="24" t="n">
        <v>5110.29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44186.477592593</v>
      </c>
      <c r="B20" s="16" t="s">
        <v>82</v>
      </c>
      <c r="C20" s="16" t="s">
        <v>109</v>
      </c>
      <c r="D20" s="16" t="s">
        <v>73</v>
      </c>
      <c r="E20" s="16" t="s">
        <v>27</v>
      </c>
      <c r="F20" s="16" t="s">
        <v>19</v>
      </c>
      <c r="G20" s="7" t="n">
        <v>1</v>
      </c>
      <c r="H20" s="6" t="n">
        <v>5098</v>
      </c>
      <c r="I20" s="6" t="n">
        <v>-5098</v>
      </c>
      <c r="J20" s="6" t="n">
        <v>-0</v>
      </c>
      <c r="K20" s="6" t="n">
        <v>-15.29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44186.49287037</v>
      </c>
      <c r="B21" s="22" t="s">
        <v>100</v>
      </c>
      <c r="C21" s="22" t="s">
        <v>62</v>
      </c>
      <c r="D21" s="22" t="s">
        <v>100</v>
      </c>
      <c r="E21" s="22" t="s">
        <v>100</v>
      </c>
      <c r="F21" s="22" t="s">
        <v>19</v>
      </c>
      <c r="G21" s="23" t="n">
        <v>1</v>
      </c>
      <c r="H21" s="24" t="n">
        <v>1</v>
      </c>
      <c r="I21" s="24" t="n">
        <v>2760.76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0" t="n">
        <v>44186.492881944</v>
      </c>
      <c r="B22" s="16" t="s">
        <v>83</v>
      </c>
      <c r="C22" s="16" t="s">
        <v>110</v>
      </c>
      <c r="D22" s="16" t="s">
        <v>73</v>
      </c>
      <c r="E22" s="16" t="s">
        <v>27</v>
      </c>
      <c r="F22" s="16" t="s">
        <v>19</v>
      </c>
      <c r="G22" s="7" t="n">
        <v>1</v>
      </c>
      <c r="H22" s="6" t="n">
        <v>2752.5</v>
      </c>
      <c r="I22" s="6" t="n">
        <v>-2752.5</v>
      </c>
      <c r="J22" s="6" t="n">
        <v>-0</v>
      </c>
      <c r="K22" s="6" t="n">
        <v>-8.26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1" t="n">
        <v>44186.498564815</v>
      </c>
      <c r="B23" s="22" t="s">
        <v>100</v>
      </c>
      <c r="C23" s="22" t="s">
        <v>62</v>
      </c>
      <c r="D23" s="22" t="s">
        <v>100</v>
      </c>
      <c r="E23" s="22" t="s">
        <v>100</v>
      </c>
      <c r="F23" s="22" t="s">
        <v>35</v>
      </c>
      <c r="G23" s="23" t="n">
        <v>1</v>
      </c>
      <c r="H23" s="24" t="n">
        <v>1</v>
      </c>
      <c r="I23" s="24" t="n">
        <v>17.82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4"/>
      <c r="O23" s="22"/>
    </row>
    <row collapsed="false" customFormat="false" customHeight="false" hidden="false" ht="12.1" outlineLevel="0" r="24">
      <c r="A24" s="21" t="n">
        <v>44186.501944444</v>
      </c>
      <c r="B24" s="22" t="s">
        <v>100</v>
      </c>
      <c r="C24" s="22" t="s">
        <v>62</v>
      </c>
      <c r="D24" s="22" t="s">
        <v>100</v>
      </c>
      <c r="E24" s="22" t="s">
        <v>100</v>
      </c>
      <c r="F24" s="22" t="s">
        <v>19</v>
      </c>
      <c r="G24" s="23" t="n">
        <v>1</v>
      </c>
      <c r="H24" s="24" t="n">
        <v>1</v>
      </c>
      <c r="I24" s="24" t="n">
        <v>1873.98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</row>
    <row collapsed="false" customFormat="false" customHeight="false" hidden="false" ht="12.1" outlineLevel="0" r="25">
      <c r="A25" s="21" t="n">
        <v>44186.502222222</v>
      </c>
      <c r="B25" s="22" t="s">
        <v>100</v>
      </c>
      <c r="C25" s="22" t="s">
        <v>62</v>
      </c>
      <c r="D25" s="22" t="s">
        <v>100</v>
      </c>
      <c r="E25" s="22" t="s">
        <v>100</v>
      </c>
      <c r="F25" s="22" t="s">
        <v>19</v>
      </c>
      <c r="G25" s="23" t="n">
        <v>1</v>
      </c>
      <c r="H25" s="24" t="n">
        <v>1</v>
      </c>
      <c r="I25" s="24" t="n">
        <v>265.63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</row>
    <row collapsed="false" customFormat="false" customHeight="false" hidden="false" ht="12.1" outlineLevel="0" r="26">
      <c r="A26" s="21" t="n">
        <v>44186.503206019</v>
      </c>
      <c r="B26" s="22" t="s">
        <v>100</v>
      </c>
      <c r="C26" s="22" t="s">
        <v>62</v>
      </c>
      <c r="D26" s="22" t="s">
        <v>100</v>
      </c>
      <c r="E26" s="22" t="s">
        <v>100</v>
      </c>
      <c r="F26" s="22" t="s">
        <v>19</v>
      </c>
      <c r="G26" s="23" t="n">
        <v>1</v>
      </c>
      <c r="H26" s="24" t="n">
        <v>1</v>
      </c>
      <c r="I26" s="24" t="n">
        <v>685.4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1" t="n">
        <v>44186.5034375</v>
      </c>
      <c r="B27" s="22" t="s">
        <v>100</v>
      </c>
      <c r="C27" s="22" t="s">
        <v>62</v>
      </c>
      <c r="D27" s="22" t="s">
        <v>100</v>
      </c>
      <c r="E27" s="22" t="s">
        <v>100</v>
      </c>
      <c r="F27" s="22" t="s">
        <v>19</v>
      </c>
      <c r="G27" s="23" t="n">
        <v>1</v>
      </c>
      <c r="H27" s="24" t="n">
        <v>1</v>
      </c>
      <c r="I27" s="24" t="n">
        <v>37.8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1" t="n">
        <v>44186.503784722</v>
      </c>
      <c r="B28" s="22" t="s">
        <v>100</v>
      </c>
      <c r="C28" s="22" t="s">
        <v>62</v>
      </c>
      <c r="D28" s="22" t="s">
        <v>100</v>
      </c>
      <c r="E28" s="22" t="s">
        <v>100</v>
      </c>
      <c r="F28" s="22" t="s">
        <v>19</v>
      </c>
      <c r="G28" s="23" t="n">
        <v>1</v>
      </c>
      <c r="H28" s="24" t="n">
        <v>1</v>
      </c>
      <c r="I28" s="24" t="n">
        <v>788.85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</row>
    <row collapsed="false" customFormat="false" customHeight="false" hidden="false" ht="12.1" outlineLevel="0" r="29">
      <c r="A29" s="21" t="n">
        <v>44186.503993056</v>
      </c>
      <c r="B29" s="22" t="s">
        <v>100</v>
      </c>
      <c r="C29" s="22" t="s">
        <v>62</v>
      </c>
      <c r="D29" s="22" t="s">
        <v>100</v>
      </c>
      <c r="E29" s="22" t="s">
        <v>100</v>
      </c>
      <c r="F29" s="22" t="s">
        <v>19</v>
      </c>
      <c r="G29" s="23" t="n">
        <v>1</v>
      </c>
      <c r="H29" s="24" t="n">
        <v>1</v>
      </c>
      <c r="I29" s="24" t="n">
        <v>135.36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2"/>
    </row>
    <row collapsed="false" customFormat="false" customHeight="false" hidden="false" ht="12.1" outlineLevel="0" r="30">
      <c r="A30" s="21" t="n">
        <v>44186.504201389</v>
      </c>
      <c r="B30" s="22" t="s">
        <v>100</v>
      </c>
      <c r="C30" s="22" t="s">
        <v>62</v>
      </c>
      <c r="D30" s="22" t="s">
        <v>100</v>
      </c>
      <c r="E30" s="22" t="s">
        <v>100</v>
      </c>
      <c r="F30" s="22" t="s">
        <v>19</v>
      </c>
      <c r="G30" s="23" t="n">
        <v>1</v>
      </c>
      <c r="H30" s="24" t="n">
        <v>1</v>
      </c>
      <c r="I30" s="24" t="n">
        <v>250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</row>
    <row collapsed="false" customFormat="false" customHeight="false" hidden="false" ht="12.1" outlineLevel="0" r="31">
      <c r="A31" s="25" t="n">
        <v>44186.506585648</v>
      </c>
      <c r="B31" s="26" t="s">
        <v>111</v>
      </c>
      <c r="C31" s="26" t="s">
        <v>62</v>
      </c>
      <c r="D31" s="26" t="s">
        <v>111</v>
      </c>
      <c r="E31" s="26" t="s">
        <v>111</v>
      </c>
      <c r="F31" s="26" t="s">
        <v>19</v>
      </c>
      <c r="G31" s="27" t="n">
        <v>1</v>
      </c>
      <c r="H31" s="28" t="n">
        <v>-1</v>
      </c>
      <c r="I31" s="28" t="n">
        <v>-4076</v>
      </c>
      <c r="J31" s="28" t="n">
        <v>0</v>
      </c>
      <c r="K31" s="28" t="n">
        <v>-0</v>
      </c>
      <c r="L31" s="28" t="n">
        <v>-0</v>
      </c>
      <c r="M31" s="28"/>
      <c r="N31" s="6" t="s">
        <f>=I31+J31+K31+L31</f>
      </c>
      <c r="O31" s="26"/>
    </row>
    <row collapsed="false" customFormat="false" customHeight="false" hidden="false" ht="12.1" outlineLevel="0" r="32">
      <c r="A32" s="20" t="n">
        <v>44187.51505787</v>
      </c>
      <c r="B32" s="16" t="s">
        <v>33</v>
      </c>
      <c r="C32" s="16" t="s">
        <v>112</v>
      </c>
      <c r="D32" s="16" t="s">
        <v>73</v>
      </c>
      <c r="E32" s="16" t="s">
        <v>27</v>
      </c>
      <c r="F32" s="16" t="s">
        <v>35</v>
      </c>
      <c r="G32" s="7" t="n">
        <v>180</v>
      </c>
      <c r="H32" s="6" t="n">
        <v>0.099889</v>
      </c>
      <c r="I32" s="6" t="n">
        <v>-17.98</v>
      </c>
      <c r="J32" s="6" t="n">
        <v>-0</v>
      </c>
      <c r="K32" s="6" t="n">
        <v>-0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1" t="n">
        <v>44193.713993056</v>
      </c>
      <c r="B33" s="22" t="s">
        <v>100</v>
      </c>
      <c r="C33" s="22" t="s">
        <v>62</v>
      </c>
      <c r="D33" s="22" t="s">
        <v>100</v>
      </c>
      <c r="E33" s="22" t="s">
        <v>100</v>
      </c>
      <c r="F33" s="22" t="s">
        <v>19</v>
      </c>
      <c r="G33" s="23" t="n">
        <v>1</v>
      </c>
      <c r="H33" s="24" t="n">
        <v>1</v>
      </c>
      <c r="I33" s="24" t="n">
        <v>16274.78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2"/>
    </row>
    <row collapsed="false" customFormat="false" customHeight="false" hidden="false" ht="12.1" outlineLevel="0" r="34">
      <c r="A34" s="20" t="n">
        <v>44193.713993056</v>
      </c>
      <c r="B34" s="16" t="s">
        <v>101</v>
      </c>
      <c r="C34" s="16" t="s">
        <v>102</v>
      </c>
      <c r="D34" s="16" t="s">
        <v>73</v>
      </c>
      <c r="E34" s="16" t="s">
        <v>103</v>
      </c>
      <c r="F34" s="16" t="s">
        <v>19</v>
      </c>
      <c r="G34" s="7" t="n">
        <v>220</v>
      </c>
      <c r="H34" s="6" t="n">
        <v>73.755</v>
      </c>
      <c r="I34" s="6" t="n">
        <v>-16226.1</v>
      </c>
      <c r="J34" s="6" t="n">
        <v>-0</v>
      </c>
      <c r="K34" s="6" t="n">
        <v>-48.68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44193.715462963</v>
      </c>
      <c r="B35" s="16" t="s">
        <v>84</v>
      </c>
      <c r="C35" s="16" t="s">
        <v>113</v>
      </c>
      <c r="D35" s="16" t="s">
        <v>73</v>
      </c>
      <c r="E35" s="16" t="s">
        <v>17</v>
      </c>
      <c r="F35" s="16" t="s">
        <v>35</v>
      </c>
      <c r="G35" s="7" t="n">
        <v>1</v>
      </c>
      <c r="H35" s="6" t="n">
        <v>217.63</v>
      </c>
      <c r="I35" s="6" t="n">
        <v>-217.63</v>
      </c>
      <c r="J35" s="6" t="n">
        <v>-0</v>
      </c>
      <c r="K35" s="6" t="n">
        <v>-0.65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0" t="n">
        <v>44326.424085648</v>
      </c>
      <c r="B36" s="16" t="s">
        <v>79</v>
      </c>
      <c r="C36" s="16" t="s">
        <v>106</v>
      </c>
      <c r="D36" s="16" t="s">
        <v>73</v>
      </c>
      <c r="E36" s="16" t="s">
        <v>27</v>
      </c>
      <c r="F36" s="16" t="s">
        <v>35</v>
      </c>
      <c r="G36" s="7" t="n">
        <v>1</v>
      </c>
      <c r="H36" s="6" t="n">
        <v>1.6</v>
      </c>
      <c r="I36" s="6" t="n">
        <v>-1.6</v>
      </c>
      <c r="J36" s="6" t="n">
        <v>-0</v>
      </c>
      <c r="K36" s="6" t="n">
        <v>-0.01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1" t="n">
        <v>44330.510393519</v>
      </c>
      <c r="B37" s="22" t="s">
        <v>100</v>
      </c>
      <c r="C37" s="22" t="s">
        <v>62</v>
      </c>
      <c r="D37" s="22" t="s">
        <v>100</v>
      </c>
      <c r="E37" s="22" t="s">
        <v>100</v>
      </c>
      <c r="F37" s="22" t="s">
        <v>35</v>
      </c>
      <c r="G37" s="23" t="n">
        <v>1</v>
      </c>
      <c r="H37" s="24" t="n">
        <v>1</v>
      </c>
      <c r="I37" s="24" t="n">
        <v>13.02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4"/>
      <c r="O37" s="22"/>
    </row>
    <row collapsed="false" customFormat="false" customHeight="false" hidden="false" ht="12.1" outlineLevel="0" r="38">
      <c r="A38" s="25" t="n">
        <v>44368.616180556</v>
      </c>
      <c r="B38" s="26" t="s">
        <v>111</v>
      </c>
      <c r="C38" s="26" t="s">
        <v>62</v>
      </c>
      <c r="D38" s="26" t="s">
        <v>111</v>
      </c>
      <c r="E38" s="26" t="s">
        <v>111</v>
      </c>
      <c r="F38" s="26" t="s">
        <v>35</v>
      </c>
      <c r="G38" s="27" t="n">
        <v>1</v>
      </c>
      <c r="H38" s="28" t="n">
        <v>-1</v>
      </c>
      <c r="I38" s="28" t="n">
        <v>-13.1</v>
      </c>
      <c r="J38" s="28" t="n">
        <v>0</v>
      </c>
      <c r="K38" s="28" t="n">
        <v>-0</v>
      </c>
      <c r="L38" s="28" t="n">
        <v>-0</v>
      </c>
      <c r="M38" s="6" t="s">
        <f>=I38+J38+K38+L38</f>
      </c>
      <c r="N38" s="28"/>
      <c r="O38" s="26"/>
    </row>
    <row collapsed="false" customFormat="false" customHeight="false" hidden="false" ht="12.1" outlineLevel="0" r="39">
      <c r="A39" s="21" t="n">
        <v>44368.621388889</v>
      </c>
      <c r="B39" s="22" t="s">
        <v>100</v>
      </c>
      <c r="C39" s="22" t="s">
        <v>62</v>
      </c>
      <c r="D39" s="22" t="s">
        <v>100</v>
      </c>
      <c r="E39" s="22" t="s">
        <v>100</v>
      </c>
      <c r="F39" s="22" t="s">
        <v>35</v>
      </c>
      <c r="G39" s="23" t="n">
        <v>1</v>
      </c>
      <c r="H39" s="24" t="n">
        <v>1</v>
      </c>
      <c r="I39" s="24" t="n">
        <v>13.1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9" t="n">
        <v>44368.866724537</v>
      </c>
      <c r="B40" s="30" t="s">
        <v>101</v>
      </c>
      <c r="C40" s="30" t="s">
        <v>102</v>
      </c>
      <c r="D40" s="30" t="s">
        <v>74</v>
      </c>
      <c r="E40" s="30" t="s">
        <v>103</v>
      </c>
      <c r="F40" s="30" t="s">
        <v>19</v>
      </c>
      <c r="G40" s="31" t="n">
        <v>-13</v>
      </c>
      <c r="H40" s="32" t="n">
        <v>73.05</v>
      </c>
      <c r="I40" s="32" t="n">
        <v>949.65</v>
      </c>
      <c r="J40" s="32" t="n">
        <v>0</v>
      </c>
      <c r="K40" s="32" t="n">
        <v>-2.85</v>
      </c>
      <c r="L40" s="32" t="n">
        <v>-0</v>
      </c>
      <c r="M40" s="32"/>
      <c r="N40" s="6" t="s">
        <f>=I40+J40+K40+L40</f>
      </c>
      <c r="O40" s="30"/>
    </row>
    <row collapsed="false" customFormat="false" customHeight="false" hidden="false" ht="12.1" outlineLevel="0" r="41">
      <c r="A41" s="25" t="n">
        <v>44368.867430556</v>
      </c>
      <c r="B41" s="26" t="s">
        <v>111</v>
      </c>
      <c r="C41" s="26" t="s">
        <v>62</v>
      </c>
      <c r="D41" s="26" t="s">
        <v>111</v>
      </c>
      <c r="E41" s="26" t="s">
        <v>111</v>
      </c>
      <c r="F41" s="26" t="s">
        <v>19</v>
      </c>
      <c r="G41" s="27" t="n">
        <v>1</v>
      </c>
      <c r="H41" s="28" t="n">
        <v>-1</v>
      </c>
      <c r="I41" s="28" t="n">
        <v>-947</v>
      </c>
      <c r="J41" s="28" t="n">
        <v>0</v>
      </c>
      <c r="K41" s="28" t="n">
        <v>-0</v>
      </c>
      <c r="L41" s="28" t="n">
        <v>-0</v>
      </c>
      <c r="M41" s="28"/>
      <c r="N41" s="6" t="s">
        <f>=I41+J41+K41+L41</f>
      </c>
      <c r="O41" s="26"/>
    </row>
    <row collapsed="false" customFormat="false" customHeight="false" hidden="false" ht="12.1" outlineLevel="0" r="42">
      <c r="A42" s="29" t="n">
        <v>44369.70755787</v>
      </c>
      <c r="B42" s="30" t="s">
        <v>82</v>
      </c>
      <c r="C42" s="30" t="s">
        <v>109</v>
      </c>
      <c r="D42" s="30" t="s">
        <v>74</v>
      </c>
      <c r="E42" s="30" t="s">
        <v>27</v>
      </c>
      <c r="F42" s="30" t="s">
        <v>19</v>
      </c>
      <c r="G42" s="31" t="n">
        <v>-1</v>
      </c>
      <c r="H42" s="32" t="n">
        <v>5684</v>
      </c>
      <c r="I42" s="32" t="n">
        <v>5684</v>
      </c>
      <c r="J42" s="32" t="n">
        <v>0</v>
      </c>
      <c r="K42" s="32" t="n">
        <v>-17.05</v>
      </c>
      <c r="L42" s="32" t="n">
        <v>-0</v>
      </c>
      <c r="M42" s="32"/>
      <c r="N42" s="6" t="s">
        <f>=I42+J42+K42+L42</f>
      </c>
      <c r="O42" s="30"/>
    </row>
    <row collapsed="false" customFormat="false" customHeight="false" hidden="false" ht="12.1" outlineLevel="0" r="43">
      <c r="A43" s="29" t="n">
        <v>44369.707962963</v>
      </c>
      <c r="B43" s="30" t="s">
        <v>83</v>
      </c>
      <c r="C43" s="30" t="s">
        <v>110</v>
      </c>
      <c r="D43" s="30" t="s">
        <v>74</v>
      </c>
      <c r="E43" s="30" t="s">
        <v>27</v>
      </c>
      <c r="F43" s="30" t="s">
        <v>19</v>
      </c>
      <c r="G43" s="31" t="n">
        <v>-1</v>
      </c>
      <c r="H43" s="32" t="n">
        <v>3100</v>
      </c>
      <c r="I43" s="32" t="n">
        <v>3100</v>
      </c>
      <c r="J43" s="32" t="n">
        <v>0</v>
      </c>
      <c r="K43" s="32" t="n">
        <v>-9.3</v>
      </c>
      <c r="L43" s="32" t="n">
        <v>-0</v>
      </c>
      <c r="M43" s="32"/>
      <c r="N43" s="6" t="s">
        <f>=I43+J43+K43+L43</f>
      </c>
      <c r="O43" s="30"/>
    </row>
    <row collapsed="false" customFormat="false" customHeight="false" hidden="false" ht="12.1" outlineLevel="0" r="44">
      <c r="A44" s="25" t="n">
        <v>44369.722175926</v>
      </c>
      <c r="B44" s="26" t="s">
        <v>111</v>
      </c>
      <c r="C44" s="26" t="s">
        <v>62</v>
      </c>
      <c r="D44" s="26" t="s">
        <v>111</v>
      </c>
      <c r="E44" s="26" t="s">
        <v>111</v>
      </c>
      <c r="F44" s="26" t="s">
        <v>19</v>
      </c>
      <c r="G44" s="27" t="n">
        <v>1</v>
      </c>
      <c r="H44" s="28" t="n">
        <v>-1</v>
      </c>
      <c r="I44" s="28" t="n">
        <v>-8714</v>
      </c>
      <c r="J44" s="28" t="n">
        <v>0</v>
      </c>
      <c r="K44" s="28" t="n">
        <v>-0</v>
      </c>
      <c r="L44" s="28" t="n">
        <v>-0</v>
      </c>
      <c r="M44" s="28"/>
      <c r="N44" s="6" t="s">
        <f>=I44+J44+K44+L44</f>
      </c>
      <c r="O44" s="26"/>
    </row>
    <row collapsed="false" customFormat="false" customHeight="false" hidden="false" ht="12.1" outlineLevel="0" r="45">
      <c r="A45" s="33" t="n">
        <v>44369.722175926</v>
      </c>
      <c r="B45" s="34" t="s">
        <v>114</v>
      </c>
      <c r="C45" s="34" t="s">
        <v>62</v>
      </c>
      <c r="D45" s="34" t="s">
        <v>114</v>
      </c>
      <c r="E45" s="34" t="s">
        <v>114</v>
      </c>
      <c r="F45" s="34" t="s">
        <v>19</v>
      </c>
      <c r="G45" s="35" t="n">
        <v>1</v>
      </c>
      <c r="H45" s="36" t="n">
        <v>-43</v>
      </c>
      <c r="I45" s="36" t="n">
        <v>-43</v>
      </c>
      <c r="J45" s="36" t="n">
        <v>0</v>
      </c>
      <c r="K45" s="36" t="n">
        <v>-0</v>
      </c>
      <c r="L45" s="36" t="n">
        <v>-0</v>
      </c>
      <c r="M45" s="36"/>
      <c r="N45" s="6" t="s">
        <f>=I45+J45+K45+L45</f>
      </c>
      <c r="O45" s="34"/>
    </row>
    <row collapsed="false" customFormat="false" customHeight="false" hidden="false" ht="12.1" outlineLevel="0" r="46">
      <c r="A46" s="29" t="n">
        <v>44370.293321759</v>
      </c>
      <c r="B46" s="30" t="s">
        <v>77</v>
      </c>
      <c r="C46" s="30" t="s">
        <v>104</v>
      </c>
      <c r="D46" s="30" t="s">
        <v>74</v>
      </c>
      <c r="E46" s="30" t="s">
        <v>17</v>
      </c>
      <c r="F46" s="30" t="s">
        <v>35</v>
      </c>
      <c r="G46" s="31" t="n">
        <v>-1</v>
      </c>
      <c r="H46" s="32" t="n">
        <v>22.2</v>
      </c>
      <c r="I46" s="32" t="n">
        <v>22.2</v>
      </c>
      <c r="J46" s="32" t="n">
        <v>0</v>
      </c>
      <c r="K46" s="32" t="n">
        <v>-0.07</v>
      </c>
      <c r="L46" s="32" t="n">
        <v>-0</v>
      </c>
      <c r="M46" s="6" t="s">
        <f>=I46+J46+K46+L46</f>
      </c>
      <c r="N46" s="32"/>
      <c r="O46" s="30"/>
    </row>
    <row collapsed="false" customFormat="false" customHeight="false" hidden="false" ht="12.1" outlineLevel="0" r="47">
      <c r="A47" s="29" t="n">
        <v>44370.697141204</v>
      </c>
      <c r="B47" s="30" t="s">
        <v>81</v>
      </c>
      <c r="C47" s="30" t="s">
        <v>108</v>
      </c>
      <c r="D47" s="30" t="s">
        <v>74</v>
      </c>
      <c r="E47" s="30" t="s">
        <v>27</v>
      </c>
      <c r="F47" s="30" t="s">
        <v>35</v>
      </c>
      <c r="G47" s="31" t="n">
        <v>-11</v>
      </c>
      <c r="H47" s="32" t="n">
        <v>0.108182</v>
      </c>
      <c r="I47" s="32" t="n">
        <v>1.19</v>
      </c>
      <c r="J47" s="32" t="n">
        <v>0</v>
      </c>
      <c r="K47" s="32" t="n">
        <v>-0</v>
      </c>
      <c r="L47" s="32" t="n">
        <v>-0</v>
      </c>
      <c r="M47" s="6" t="s">
        <f>=I47+J47+K47+L47</f>
      </c>
      <c r="N47" s="32"/>
      <c r="O47" s="30"/>
    </row>
    <row collapsed="false" customFormat="false" customHeight="false" hidden="false" ht="12.1" outlineLevel="0" r="48">
      <c r="A48" s="29" t="n">
        <v>44511.530300926</v>
      </c>
      <c r="B48" s="30" t="s">
        <v>101</v>
      </c>
      <c r="C48" s="30" t="s">
        <v>102</v>
      </c>
      <c r="D48" s="30" t="s">
        <v>74</v>
      </c>
      <c r="E48" s="30" t="s">
        <v>103</v>
      </c>
      <c r="F48" s="30" t="s">
        <v>19</v>
      </c>
      <c r="G48" s="31" t="n">
        <v>-23</v>
      </c>
      <c r="H48" s="32" t="n">
        <v>71.035217</v>
      </c>
      <c r="I48" s="32" t="n">
        <v>1633.81</v>
      </c>
      <c r="J48" s="32" t="n">
        <v>0</v>
      </c>
      <c r="K48" s="32" t="n">
        <v>-4.9</v>
      </c>
      <c r="L48" s="32" t="n">
        <v>-0</v>
      </c>
      <c r="M48" s="32"/>
      <c r="N48" s="6" t="s">
        <f>=I48+J48+K48+L48</f>
      </c>
      <c r="O48" s="30"/>
    </row>
    <row collapsed="false" customFormat="false" customHeight="false" hidden="false" ht="12.1" outlineLevel="0" r="49">
      <c r="A49" s="33" t="n">
        <v>44511.531041667</v>
      </c>
      <c r="B49" s="34" t="s">
        <v>114</v>
      </c>
      <c r="C49" s="34" t="s">
        <v>62</v>
      </c>
      <c r="D49" s="34" t="s">
        <v>114</v>
      </c>
      <c r="E49" s="34" t="s">
        <v>114</v>
      </c>
      <c r="F49" s="34" t="s">
        <v>19</v>
      </c>
      <c r="G49" s="35" t="n">
        <v>1</v>
      </c>
      <c r="H49" s="36" t="n">
        <v>-13</v>
      </c>
      <c r="I49" s="36" t="n">
        <v>-13</v>
      </c>
      <c r="J49" s="36" t="n">
        <v>0</v>
      </c>
      <c r="K49" s="36" t="n">
        <v>-0</v>
      </c>
      <c r="L49" s="36" t="n">
        <v>-0</v>
      </c>
      <c r="M49" s="36"/>
      <c r="N49" s="6" t="s">
        <f>=I49+J49+K49+L49</f>
      </c>
      <c r="O49" s="34"/>
    </row>
    <row collapsed="false" customFormat="false" customHeight="false" hidden="false" ht="12.1" outlineLevel="0" r="50">
      <c r="A50" s="25" t="n">
        <v>44511.531041667</v>
      </c>
      <c r="B50" s="26" t="s">
        <v>111</v>
      </c>
      <c r="C50" s="26" t="s">
        <v>62</v>
      </c>
      <c r="D50" s="26" t="s">
        <v>111</v>
      </c>
      <c r="E50" s="26" t="s">
        <v>111</v>
      </c>
      <c r="F50" s="26" t="s">
        <v>19</v>
      </c>
      <c r="G50" s="27" t="n">
        <v>1</v>
      </c>
      <c r="H50" s="28" t="n">
        <v>-1</v>
      </c>
      <c r="I50" s="28" t="n">
        <v>-1487</v>
      </c>
      <c r="J50" s="28" t="n">
        <v>0</v>
      </c>
      <c r="K50" s="28" t="n">
        <v>-0</v>
      </c>
      <c r="L50" s="28" t="n">
        <v>-0</v>
      </c>
      <c r="M50" s="28"/>
      <c r="N50" s="6" t="s">
        <f>=I50+J50+K50+L50</f>
      </c>
      <c r="O50" s="26"/>
    </row>
    <row collapsed="false" customFormat="false" customHeight="false" hidden="false" ht="12.1" outlineLevel="0" r="51">
      <c r="A51" s="21" t="n">
        <v>44523.433460648</v>
      </c>
      <c r="B51" s="22" t="s">
        <v>100</v>
      </c>
      <c r="C51" s="22" t="s">
        <v>62</v>
      </c>
      <c r="D51" s="22" t="s">
        <v>100</v>
      </c>
      <c r="E51" s="22" t="s">
        <v>100</v>
      </c>
      <c r="F51" s="22" t="s">
        <v>19</v>
      </c>
      <c r="G51" s="23" t="n">
        <v>1</v>
      </c>
      <c r="H51" s="24" t="n">
        <v>1</v>
      </c>
      <c r="I51" s="24" t="n">
        <v>31.78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2"/>
    </row>
    <row collapsed="false" customFormat="false" customHeight="false" hidden="false" ht="12.1" outlineLevel="0" r="52">
      <c r="A52" s="29" t="n">
        <v>44554.444965278</v>
      </c>
      <c r="B52" s="30" t="s">
        <v>78</v>
      </c>
      <c r="C52" s="30" t="s">
        <v>105</v>
      </c>
      <c r="D52" s="30" t="s">
        <v>74</v>
      </c>
      <c r="E52" s="30" t="s">
        <v>27</v>
      </c>
      <c r="F52" s="30" t="s">
        <v>19</v>
      </c>
      <c r="G52" s="31" t="n">
        <v>-1</v>
      </c>
      <c r="H52" s="32" t="n">
        <v>2853</v>
      </c>
      <c r="I52" s="32" t="n">
        <v>2853</v>
      </c>
      <c r="J52" s="32" t="n">
        <v>0</v>
      </c>
      <c r="K52" s="32" t="n">
        <v>-8.56</v>
      </c>
      <c r="L52" s="32" t="n">
        <v>-0</v>
      </c>
      <c r="M52" s="32"/>
      <c r="N52" s="6" t="s">
        <f>=I52+J52+K52+L52</f>
      </c>
      <c r="O52" s="30"/>
    </row>
    <row collapsed="false" customFormat="false" customHeight="false" hidden="false" ht="12.1" outlineLevel="0" r="53">
      <c r="A53" s="25" t="n">
        <v>44554.445949074</v>
      </c>
      <c r="B53" s="26" t="s">
        <v>111</v>
      </c>
      <c r="C53" s="26" t="s">
        <v>62</v>
      </c>
      <c r="D53" s="26" t="s">
        <v>111</v>
      </c>
      <c r="E53" s="26" t="s">
        <v>111</v>
      </c>
      <c r="F53" s="26" t="s">
        <v>19</v>
      </c>
      <c r="G53" s="27" t="n">
        <v>1</v>
      </c>
      <c r="H53" s="28" t="n">
        <v>-1</v>
      </c>
      <c r="I53" s="28" t="n">
        <v>-3000</v>
      </c>
      <c r="J53" s="28" t="n">
        <v>0</v>
      </c>
      <c r="K53" s="28" t="n">
        <v>-0</v>
      </c>
      <c r="L53" s="28" t="n">
        <v>-0</v>
      </c>
      <c r="M53" s="28"/>
      <c r="N53" s="6" t="s">
        <f>=I53+J53+K53+L53</f>
      </c>
      <c r="O53" s="26"/>
    </row>
    <row collapsed="false" customFormat="false" customHeight="false" hidden="false" ht="12.1" outlineLevel="0" r="54">
      <c r="A54" s="29" t="n">
        <v>44557.704293981</v>
      </c>
      <c r="B54" s="30" t="s">
        <v>84</v>
      </c>
      <c r="C54" s="30" t="s">
        <v>113</v>
      </c>
      <c r="D54" s="30" t="s">
        <v>74</v>
      </c>
      <c r="E54" s="30" t="s">
        <v>17</v>
      </c>
      <c r="F54" s="30" t="s">
        <v>35</v>
      </c>
      <c r="G54" s="31" t="n">
        <v>-1</v>
      </c>
      <c r="H54" s="32" t="n">
        <v>118.2</v>
      </c>
      <c r="I54" s="32" t="n">
        <v>118.2</v>
      </c>
      <c r="J54" s="32" t="n">
        <v>0</v>
      </c>
      <c r="K54" s="32" t="n">
        <v>-0.35</v>
      </c>
      <c r="L54" s="32" t="n">
        <v>-0</v>
      </c>
      <c r="M54" s="6" t="s">
        <f>=I54+J54+K54+L54</f>
      </c>
      <c r="N54" s="32"/>
      <c r="O54" s="30"/>
    </row>
    <row collapsed="false" customFormat="false" customHeight="false" hidden="false" ht="12.1" outlineLevel="0" r="55">
      <c r="A55" s="29" t="n">
        <v>44557.732361111</v>
      </c>
      <c r="B55" s="30" t="s">
        <v>101</v>
      </c>
      <c r="C55" s="30" t="s">
        <v>102</v>
      </c>
      <c r="D55" s="30" t="s">
        <v>74</v>
      </c>
      <c r="E55" s="30" t="s">
        <v>103</v>
      </c>
      <c r="F55" s="30" t="s">
        <v>19</v>
      </c>
      <c r="G55" s="31" t="n">
        <v>-117</v>
      </c>
      <c r="H55" s="32" t="n">
        <v>73.575043</v>
      </c>
      <c r="I55" s="32" t="n">
        <v>8608.28</v>
      </c>
      <c r="J55" s="32" t="n">
        <v>0</v>
      </c>
      <c r="K55" s="32" t="n">
        <v>-25.82</v>
      </c>
      <c r="L55" s="32" t="n">
        <v>-0</v>
      </c>
      <c r="M55" s="32"/>
      <c r="N55" s="6" t="s">
        <f>=I55+J55+K55+L55</f>
      </c>
      <c r="O55" s="30"/>
    </row>
    <row collapsed="false" customFormat="false" customHeight="false" hidden="false" ht="12.1" outlineLevel="0" r="56">
      <c r="A56" s="25" t="n">
        <v>44557.73380787</v>
      </c>
      <c r="B56" s="26" t="s">
        <v>111</v>
      </c>
      <c r="C56" s="26" t="s">
        <v>62</v>
      </c>
      <c r="D56" s="26" t="s">
        <v>111</v>
      </c>
      <c r="E56" s="26" t="s">
        <v>111</v>
      </c>
      <c r="F56" s="26" t="s">
        <v>19</v>
      </c>
      <c r="G56" s="27" t="n">
        <v>1</v>
      </c>
      <c r="H56" s="28" t="n">
        <v>-1</v>
      </c>
      <c r="I56" s="28" t="n">
        <v>-8580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</row>
    <row collapsed="false" customFormat="false" customHeight="false" hidden="false" ht="12.1" outlineLevel="0" r="57">
      <c r="A57" s="29" t="n">
        <v>44557.77412037</v>
      </c>
      <c r="B57" s="30" t="s">
        <v>79</v>
      </c>
      <c r="C57" s="30" t="s">
        <v>106</v>
      </c>
      <c r="D57" s="30" t="s">
        <v>74</v>
      </c>
      <c r="E57" s="30" t="s">
        <v>27</v>
      </c>
      <c r="F57" s="30" t="s">
        <v>35</v>
      </c>
      <c r="G57" s="31" t="n">
        <v>-11</v>
      </c>
      <c r="H57" s="32" t="n">
        <v>1.231818</v>
      </c>
      <c r="I57" s="32" t="n">
        <v>13.55</v>
      </c>
      <c r="J57" s="32" t="n">
        <v>0</v>
      </c>
      <c r="K57" s="32" t="n">
        <v>-0.04</v>
      </c>
      <c r="L57" s="32" t="n">
        <v>-0</v>
      </c>
      <c r="M57" s="6" t="s">
        <f>=I57+J57+K57+L57</f>
      </c>
      <c r="N57" s="32"/>
      <c r="O57" s="30"/>
    </row>
    <row collapsed="false" customFormat="false" customHeight="false" hidden="false" ht="12.1" outlineLevel="0" r="58">
      <c r="A58" s="29" t="n">
        <v>44557.783923611</v>
      </c>
      <c r="B58" s="30" t="s">
        <v>101</v>
      </c>
      <c r="C58" s="30" t="s">
        <v>102</v>
      </c>
      <c r="D58" s="30" t="s">
        <v>74</v>
      </c>
      <c r="E58" s="30" t="s">
        <v>103</v>
      </c>
      <c r="F58" s="30" t="s">
        <v>19</v>
      </c>
      <c r="G58" s="31" t="n">
        <v>-14</v>
      </c>
      <c r="H58" s="32" t="n">
        <v>73.5</v>
      </c>
      <c r="I58" s="32" t="n">
        <v>1029</v>
      </c>
      <c r="J58" s="32" t="n">
        <v>0</v>
      </c>
      <c r="K58" s="32" t="n">
        <v>-3.09</v>
      </c>
      <c r="L58" s="32" t="n">
        <v>-0</v>
      </c>
      <c r="M58" s="32"/>
      <c r="N58" s="6" t="s">
        <f>=I58+J58+K58+L58</f>
      </c>
      <c r="O58" s="30"/>
    </row>
    <row collapsed="false" customFormat="false" customHeight="false" hidden="false" ht="12.1" outlineLevel="0" r="59">
      <c r="A59" s="25" t="n">
        <v>44557.784236111</v>
      </c>
      <c r="B59" s="26" t="s">
        <v>111</v>
      </c>
      <c r="C59" s="26" t="s">
        <v>62</v>
      </c>
      <c r="D59" s="26" t="s">
        <v>111</v>
      </c>
      <c r="E59" s="26" t="s">
        <v>111</v>
      </c>
      <c r="F59" s="26" t="s">
        <v>19</v>
      </c>
      <c r="G59" s="27" t="n">
        <v>1</v>
      </c>
      <c r="H59" s="28" t="n">
        <v>-1</v>
      </c>
      <c r="I59" s="28" t="n">
        <v>-1000</v>
      </c>
      <c r="J59" s="28" t="n">
        <v>0</v>
      </c>
      <c r="K59" s="28" t="n">
        <v>-0</v>
      </c>
      <c r="L59" s="28" t="n">
        <v>-0</v>
      </c>
      <c r="M59" s="28"/>
      <c r="N59" s="6" t="s">
        <f>=I59+J59+K59+L59</f>
      </c>
      <c r="O59" s="26"/>
    </row>
    <row collapsed="false" customFormat="false" customHeight="false" hidden="false" ht="12.1" outlineLevel="0" r="60">
      <c r="A60" s="29" t="n">
        <v>44560.754247685</v>
      </c>
      <c r="B60" s="30" t="s">
        <v>33</v>
      </c>
      <c r="C60" s="30" t="s">
        <v>112</v>
      </c>
      <c r="D60" s="30" t="s">
        <v>74</v>
      </c>
      <c r="E60" s="30" t="s">
        <v>27</v>
      </c>
      <c r="F60" s="30" t="s">
        <v>35</v>
      </c>
      <c r="G60" s="31" t="n">
        <v>-100</v>
      </c>
      <c r="H60" s="32" t="n">
        <v>0.099</v>
      </c>
      <c r="I60" s="32" t="n">
        <v>9.9</v>
      </c>
      <c r="J60" s="32" t="n">
        <v>0</v>
      </c>
      <c r="K60" s="32" t="n">
        <v>-0</v>
      </c>
      <c r="L60" s="32" t="n">
        <v>-0</v>
      </c>
      <c r="M60" s="6" t="s">
        <f>=I60+J60+K60+L60</f>
      </c>
      <c r="N60" s="32"/>
      <c r="O60" s="30"/>
    </row>
    <row collapsed="false" customFormat="false" customHeight="false" hidden="false" ht="12.1" outlineLevel="0" r="61">
      <c r="A61" s="29" t="n">
        <v>44560.777708333</v>
      </c>
      <c r="B61" s="30" t="s">
        <v>101</v>
      </c>
      <c r="C61" s="30" t="s">
        <v>102</v>
      </c>
      <c r="D61" s="30" t="s">
        <v>74</v>
      </c>
      <c r="E61" s="30" t="s">
        <v>103</v>
      </c>
      <c r="F61" s="30" t="s">
        <v>19</v>
      </c>
      <c r="G61" s="31" t="n">
        <v>-10</v>
      </c>
      <c r="H61" s="32" t="n">
        <v>74.755</v>
      </c>
      <c r="I61" s="32" t="n">
        <v>747.55</v>
      </c>
      <c r="J61" s="32" t="n">
        <v>0</v>
      </c>
      <c r="K61" s="32" t="n">
        <v>-2.24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5" t="n">
        <v>44560.783148148</v>
      </c>
      <c r="B62" s="26" t="s">
        <v>111</v>
      </c>
      <c r="C62" s="26" t="s">
        <v>62</v>
      </c>
      <c r="D62" s="26" t="s">
        <v>111</v>
      </c>
      <c r="E62" s="26" t="s">
        <v>111</v>
      </c>
      <c r="F62" s="26" t="s">
        <v>19</v>
      </c>
      <c r="G62" s="27" t="n">
        <v>1</v>
      </c>
      <c r="H62" s="28" t="n">
        <v>-1</v>
      </c>
      <c r="I62" s="28" t="n">
        <v>-700</v>
      </c>
      <c r="J62" s="28" t="n">
        <v>0</v>
      </c>
      <c r="K62" s="28" t="n">
        <v>-0</v>
      </c>
      <c r="L62" s="28" t="n">
        <v>-0</v>
      </c>
      <c r="M62" s="28"/>
      <c r="N62" s="6" t="s">
        <f>=I62+J62+K62+L62</f>
      </c>
      <c r="O62" s="26"/>
    </row>
    <row collapsed="false" customFormat="false" customHeight="false" hidden="false" ht="12.1" outlineLevel="0" r="63">
      <c r="A63" s="21" t="n">
        <v>44590.011168981</v>
      </c>
      <c r="B63" s="22" t="s">
        <v>114</v>
      </c>
      <c r="C63" s="22" t="s">
        <v>62</v>
      </c>
      <c r="D63" s="22" t="s">
        <v>115</v>
      </c>
      <c r="E63" s="22" t="s">
        <v>115</v>
      </c>
      <c r="F63" s="22" t="s">
        <v>19</v>
      </c>
      <c r="G63" s="23" t="n">
        <v>1</v>
      </c>
      <c r="H63" s="24" t="n">
        <v>162</v>
      </c>
      <c r="I63" s="24" t="n">
        <v>162</v>
      </c>
      <c r="J63" s="24" t="n">
        <v>0</v>
      </c>
      <c r="K63" s="24" t="n">
        <v>-0</v>
      </c>
      <c r="L63" s="24" t="n">
        <v>-0</v>
      </c>
      <c r="M63" s="24"/>
      <c r="N63" s="6" t="s">
        <f>=I63+J63+K63+L63</f>
      </c>
      <c r="O63" s="22"/>
    </row>
    <row collapsed="false" customFormat="false" customHeight="false" hidden="false" ht="12.1" outlineLevel="0" r="64">
      <c r="A64" s="25" t="n">
        <v>44672.469479167</v>
      </c>
      <c r="B64" s="26" t="s">
        <v>111</v>
      </c>
      <c r="C64" s="26" t="s">
        <v>62</v>
      </c>
      <c r="D64" s="26" t="s">
        <v>111</v>
      </c>
      <c r="E64" s="26" t="s">
        <v>111</v>
      </c>
      <c r="F64" s="26" t="s">
        <v>19</v>
      </c>
      <c r="G64" s="27" t="n">
        <v>1</v>
      </c>
      <c r="H64" s="28" t="n">
        <v>-1</v>
      </c>
      <c r="I64" s="28" t="n">
        <v>-240</v>
      </c>
      <c r="J64" s="28" t="n">
        <v>0</v>
      </c>
      <c r="K64" s="28" t="n">
        <v>-0</v>
      </c>
      <c r="L64" s="28" t="n">
        <v>-0</v>
      </c>
      <c r="M64" s="28"/>
      <c r="N64" s="6" t="s">
        <f>=I64+J64+K64+L64</f>
      </c>
      <c r="O64" s="26"/>
    </row>
    <row collapsed="false" customFormat="false" customHeight="false" hidden="false" ht="12.1" outlineLevel="0" r="65">
      <c r="A65" s="21" t="n">
        <v>44720.755613426</v>
      </c>
      <c r="B65" s="22" t="s">
        <v>100</v>
      </c>
      <c r="C65" s="22" t="s">
        <v>62</v>
      </c>
      <c r="D65" s="22" t="s">
        <v>100</v>
      </c>
      <c r="E65" s="22" t="s">
        <v>100</v>
      </c>
      <c r="F65" s="22" t="s">
        <v>19</v>
      </c>
      <c r="G65" s="23" t="n">
        <v>1</v>
      </c>
      <c r="H65" s="24" t="n">
        <v>1</v>
      </c>
      <c r="I65" s="24" t="n">
        <v>1000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0" t="n">
        <v>44720.757407407</v>
      </c>
      <c r="B66" s="16" t="s">
        <v>101</v>
      </c>
      <c r="C66" s="16" t="s">
        <v>102</v>
      </c>
      <c r="D66" s="16" t="s">
        <v>73</v>
      </c>
      <c r="E66" s="16" t="s">
        <v>103</v>
      </c>
      <c r="F66" s="16" t="s">
        <v>19</v>
      </c>
      <c r="G66" s="7" t="n">
        <v>16</v>
      </c>
      <c r="H66" s="6" t="n">
        <v>59.48</v>
      </c>
      <c r="I66" s="6" t="n">
        <v>-951.68</v>
      </c>
      <c r="J66" s="6" t="n">
        <v>-0</v>
      </c>
      <c r="K66" s="6" t="n">
        <v>-8.57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1" t="n">
        <v>44720.758368056</v>
      </c>
      <c r="B67" s="22" t="s">
        <v>100</v>
      </c>
      <c r="C67" s="22" t="s">
        <v>62</v>
      </c>
      <c r="D67" s="22" t="s">
        <v>100</v>
      </c>
      <c r="E67" s="22" t="s">
        <v>100</v>
      </c>
      <c r="F67" s="22" t="s">
        <v>19</v>
      </c>
      <c r="G67" s="23" t="n">
        <v>1</v>
      </c>
      <c r="H67" s="24" t="n">
        <v>1</v>
      </c>
      <c r="I67" s="24" t="n">
        <v>25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0" t="n">
        <v>44720.758715278</v>
      </c>
      <c r="B68" s="16" t="s">
        <v>101</v>
      </c>
      <c r="C68" s="16" t="s">
        <v>102</v>
      </c>
      <c r="D68" s="16" t="s">
        <v>73</v>
      </c>
      <c r="E68" s="16" t="s">
        <v>103</v>
      </c>
      <c r="F68" s="16" t="s">
        <v>19</v>
      </c>
      <c r="G68" s="7" t="n">
        <v>1</v>
      </c>
      <c r="H68" s="6" t="n">
        <v>59.46</v>
      </c>
      <c r="I68" s="6" t="n">
        <v>-59.46</v>
      </c>
      <c r="J68" s="6" t="n">
        <v>-0</v>
      </c>
      <c r="K68" s="6" t="n">
        <v>-0.54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1" t="n">
        <v>44720.76087963</v>
      </c>
      <c r="B69" s="22" t="s">
        <v>100</v>
      </c>
      <c r="C69" s="22" t="s">
        <v>62</v>
      </c>
      <c r="D69" s="22" t="s">
        <v>100</v>
      </c>
      <c r="E69" s="22" t="s">
        <v>100</v>
      </c>
      <c r="F69" s="22" t="s">
        <v>19</v>
      </c>
      <c r="G69" s="23" t="n">
        <v>1</v>
      </c>
      <c r="H69" s="24" t="n">
        <v>1</v>
      </c>
      <c r="I69" s="24" t="n">
        <v>300</v>
      </c>
      <c r="J69" s="24" t="n">
        <v>0</v>
      </c>
      <c r="K69" s="24" t="n">
        <v>-0</v>
      </c>
      <c r="L69" s="24" t="n">
        <v>-0</v>
      </c>
      <c r="M69" s="24"/>
      <c r="N69" s="6" t="s">
        <f>=I69+J69+K69+L69</f>
      </c>
      <c r="O69" s="22"/>
    </row>
    <row collapsed="false" customFormat="false" customHeight="false" hidden="false" ht="12.1" outlineLevel="0" r="70">
      <c r="A70" s="20" t="n">
        <v>44720.762418981</v>
      </c>
      <c r="B70" s="16" t="s">
        <v>101</v>
      </c>
      <c r="C70" s="16" t="s">
        <v>102</v>
      </c>
      <c r="D70" s="16" t="s">
        <v>73</v>
      </c>
      <c r="E70" s="16" t="s">
        <v>103</v>
      </c>
      <c r="F70" s="16" t="s">
        <v>19</v>
      </c>
      <c r="G70" s="7" t="n">
        <v>5</v>
      </c>
      <c r="H70" s="6" t="n">
        <v>59.64</v>
      </c>
      <c r="I70" s="6" t="n">
        <v>-298.2</v>
      </c>
      <c r="J70" s="6" t="n">
        <v>-0</v>
      </c>
      <c r="K70" s="6" t="n">
        <v>-2.68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44720.763668981</v>
      </c>
      <c r="B71" s="16" t="s">
        <v>26</v>
      </c>
      <c r="C71" s="16" t="s">
        <v>116</v>
      </c>
      <c r="D71" s="16" t="s">
        <v>73</v>
      </c>
      <c r="E71" s="16" t="s">
        <v>27</v>
      </c>
      <c r="F71" s="16" t="s">
        <v>35</v>
      </c>
      <c r="G71" s="7" t="n">
        <v>300</v>
      </c>
      <c r="H71" s="6" t="n">
        <v>0.0727</v>
      </c>
      <c r="I71" s="6" t="n">
        <v>-21.81</v>
      </c>
      <c r="J71" s="6" t="n">
        <v>-0</v>
      </c>
      <c r="K71" s="6" t="n">
        <v>-0</v>
      </c>
      <c r="L71" s="6" t="n">
        <v>-0</v>
      </c>
      <c r="M71" s="6" t="s">
        <f>=I71+J71+K71+L71</f>
      </c>
      <c r="N71" s="6"/>
      <c r="O71" s="16"/>
    </row>
    <row collapsed="false" customFormat="false" customHeight="false" hidden="false" ht="12.1" outlineLevel="0" r="72">
      <c r="A72" s="21" t="n">
        <v>44720.769259259</v>
      </c>
      <c r="B72" s="22" t="s">
        <v>100</v>
      </c>
      <c r="C72" s="22" t="s">
        <v>62</v>
      </c>
      <c r="D72" s="22" t="s">
        <v>100</v>
      </c>
      <c r="E72" s="22" t="s">
        <v>100</v>
      </c>
      <c r="F72" s="22" t="s">
        <v>19</v>
      </c>
      <c r="G72" s="23" t="n">
        <v>1</v>
      </c>
      <c r="H72" s="24" t="n">
        <v>1</v>
      </c>
      <c r="I72" s="24" t="n">
        <v>1005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</row>
    <row collapsed="false" customFormat="false" customHeight="false" hidden="false" ht="12.1" outlineLevel="0" r="73">
      <c r="A73" s="20" t="n">
        <v>44722.682418981</v>
      </c>
      <c r="B73" s="16" t="s">
        <v>30</v>
      </c>
      <c r="C73" s="16" t="s">
        <v>117</v>
      </c>
      <c r="D73" s="16" t="s">
        <v>73</v>
      </c>
      <c r="E73" s="16" t="s">
        <v>27</v>
      </c>
      <c r="F73" s="16" t="s">
        <v>19</v>
      </c>
      <c r="G73" s="7" t="n">
        <v>250</v>
      </c>
      <c r="H73" s="6" t="n">
        <v>4.04</v>
      </c>
      <c r="I73" s="6" t="n">
        <v>-1010</v>
      </c>
      <c r="J73" s="6" t="n">
        <v>-0</v>
      </c>
      <c r="K73" s="6" t="n">
        <v>-0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1" t="n">
        <v>44732.469328704</v>
      </c>
      <c r="B74" s="22" t="s">
        <v>100</v>
      </c>
      <c r="C74" s="22" t="s">
        <v>62</v>
      </c>
      <c r="D74" s="22" t="s">
        <v>100</v>
      </c>
      <c r="E74" s="22" t="s">
        <v>100</v>
      </c>
      <c r="F74" s="22" t="s">
        <v>19</v>
      </c>
      <c r="G74" s="23" t="n">
        <v>1</v>
      </c>
      <c r="H74" s="24" t="n">
        <v>1</v>
      </c>
      <c r="I74" s="24" t="n">
        <v>1254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</row>
    <row collapsed="false" customFormat="false" customHeight="false" hidden="false" ht="12.1" outlineLevel="0" r="75">
      <c r="A75" s="20" t="n">
        <v>44733.421423611</v>
      </c>
      <c r="B75" s="16" t="s">
        <v>30</v>
      </c>
      <c r="C75" s="16" t="s">
        <v>117</v>
      </c>
      <c r="D75" s="16" t="s">
        <v>73</v>
      </c>
      <c r="E75" s="16" t="s">
        <v>27</v>
      </c>
      <c r="F75" s="16" t="s">
        <v>19</v>
      </c>
      <c r="G75" s="7" t="n">
        <v>294</v>
      </c>
      <c r="H75" s="6" t="n">
        <v>4.26</v>
      </c>
      <c r="I75" s="6" t="n">
        <v>-1252.44</v>
      </c>
      <c r="J75" s="6" t="n">
        <v>-0</v>
      </c>
      <c r="K75" s="6" t="n">
        <v>-0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9" t="n">
        <v>44802.580590278</v>
      </c>
      <c r="B76" s="30" t="s">
        <v>30</v>
      </c>
      <c r="C76" s="30" t="s">
        <v>117</v>
      </c>
      <c r="D76" s="30" t="s">
        <v>74</v>
      </c>
      <c r="E76" s="30" t="s">
        <v>27</v>
      </c>
      <c r="F76" s="30" t="s">
        <v>19</v>
      </c>
      <c r="G76" s="31" t="n">
        <v>-544</v>
      </c>
      <c r="H76" s="32" t="n">
        <v>4.1</v>
      </c>
      <c r="I76" s="32" t="n">
        <v>2230.4</v>
      </c>
      <c r="J76" s="32" t="n">
        <v>0</v>
      </c>
      <c r="K76" s="32" t="n">
        <v>-0</v>
      </c>
      <c r="L76" s="32" t="n">
        <v>-0</v>
      </c>
      <c r="M76" s="32"/>
      <c r="N76" s="6" t="s">
        <f>=I76+J76+K76+L76</f>
      </c>
      <c r="O76" s="30"/>
    </row>
    <row collapsed="false" customFormat="false" customHeight="false" hidden="false" ht="12.1" outlineLevel="0" r="77">
      <c r="A77" s="25" t="n">
        <v>44802.585300926</v>
      </c>
      <c r="B77" s="26" t="s">
        <v>111</v>
      </c>
      <c r="C77" s="26" t="s">
        <v>62</v>
      </c>
      <c r="D77" s="26" t="s">
        <v>111</v>
      </c>
      <c r="E77" s="26" t="s">
        <v>111</v>
      </c>
      <c r="F77" s="26" t="s">
        <v>19</v>
      </c>
      <c r="G77" s="27" t="n">
        <v>1</v>
      </c>
      <c r="H77" s="28" t="n">
        <v>-1</v>
      </c>
      <c r="I77" s="28" t="n">
        <v>-2232</v>
      </c>
      <c r="J77" s="28" t="n">
        <v>0</v>
      </c>
      <c r="K77" s="28" t="n">
        <v>-0</v>
      </c>
      <c r="L77" s="28" t="n">
        <v>-0</v>
      </c>
      <c r="M77" s="28"/>
      <c r="N77" s="6" t="s">
        <f>=I77+J77+K77+L77</f>
      </c>
      <c r="O77" s="26"/>
    </row>
    <row collapsed="false" customFormat="false" customHeight="false" hidden="false" ht="12.1" outlineLevel="0" r="78">
      <c r="A78" s="20" t="n">
        <v>44890.830138889</v>
      </c>
      <c r="B78" s="16" t="s">
        <v>30</v>
      </c>
      <c r="C78" s="16" t="s">
        <v>117</v>
      </c>
      <c r="D78" s="16" t="s">
        <v>73</v>
      </c>
      <c r="E78" s="16" t="s">
        <v>27</v>
      </c>
      <c r="F78" s="16" t="s">
        <v>19</v>
      </c>
      <c r="G78" s="7" t="n">
        <v>250</v>
      </c>
      <c r="H78" s="6" t="n">
        <v>4.078</v>
      </c>
      <c r="I78" s="6" t="n">
        <v>-1019.5</v>
      </c>
      <c r="J78" s="6" t="n">
        <v>-0</v>
      </c>
      <c r="K78" s="6" t="n">
        <v>-0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1" t="n">
        <v>44890.830138889</v>
      </c>
      <c r="B79" s="22" t="s">
        <v>100</v>
      </c>
      <c r="C79" s="22" t="s">
        <v>62</v>
      </c>
      <c r="D79" s="22" t="s">
        <v>100</v>
      </c>
      <c r="E79" s="22" t="s">
        <v>100</v>
      </c>
      <c r="F79" s="22" t="s">
        <v>19</v>
      </c>
      <c r="G79" s="23" t="n">
        <v>1</v>
      </c>
      <c r="H79" s="24" t="n">
        <v>1</v>
      </c>
      <c r="I79" s="24" t="n">
        <v>1019.5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</row>
    <row collapsed="false" customFormat="false" customHeight="false" hidden="false" ht="12.1" outlineLevel="0" r="80">
      <c r="A80" s="21" t="n">
        <v>44972.523796296</v>
      </c>
      <c r="B80" s="22" t="s">
        <v>100</v>
      </c>
      <c r="C80" s="22" t="s">
        <v>62</v>
      </c>
      <c r="D80" s="22" t="s">
        <v>100</v>
      </c>
      <c r="E80" s="22" t="s">
        <v>100</v>
      </c>
      <c r="F80" s="22" t="s">
        <v>19</v>
      </c>
      <c r="G80" s="23" t="n">
        <v>1</v>
      </c>
      <c r="H80" s="24" t="n">
        <v>1</v>
      </c>
      <c r="I80" s="24" t="n">
        <v>249.09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</row>
    <row collapsed="false" customFormat="false" customHeight="false" hidden="false" ht="12.1" outlineLevel="0" r="81">
      <c r="A81" s="20" t="n">
        <v>44972.525694444</v>
      </c>
      <c r="B81" s="16" t="s">
        <v>30</v>
      </c>
      <c r="C81" s="16" t="s">
        <v>117</v>
      </c>
      <c r="D81" s="16" t="s">
        <v>73</v>
      </c>
      <c r="E81" s="16" t="s">
        <v>27</v>
      </c>
      <c r="F81" s="16" t="s">
        <v>19</v>
      </c>
      <c r="G81" s="7" t="n">
        <v>59</v>
      </c>
      <c r="H81" s="6" t="n">
        <v>4.224068</v>
      </c>
      <c r="I81" s="6" t="n">
        <v>-249.22</v>
      </c>
      <c r="J81" s="6" t="n">
        <v>-0</v>
      </c>
      <c r="K81" s="6" t="n">
        <v>-0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44998.566782407</v>
      </c>
      <c r="B82" s="16" t="s">
        <v>85</v>
      </c>
      <c r="C82" s="16" t="s">
        <v>118</v>
      </c>
      <c r="D82" s="16" t="s">
        <v>73</v>
      </c>
      <c r="E82" s="16" t="s">
        <v>27</v>
      </c>
      <c r="F82" s="16" t="s">
        <v>19</v>
      </c>
      <c r="G82" s="7" t="n">
        <v>155</v>
      </c>
      <c r="H82" s="6" t="n">
        <v>6.15</v>
      </c>
      <c r="I82" s="6" t="n">
        <v>-953.25</v>
      </c>
      <c r="J82" s="6" t="n">
        <v>-0</v>
      </c>
      <c r="K82" s="6" t="n">
        <v>-0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1" t="n">
        <v>44998.566782407</v>
      </c>
      <c r="B83" s="22" t="s">
        <v>100</v>
      </c>
      <c r="C83" s="22" t="s">
        <v>62</v>
      </c>
      <c r="D83" s="22" t="s">
        <v>100</v>
      </c>
      <c r="E83" s="22" t="s">
        <v>100</v>
      </c>
      <c r="F83" s="22" t="s">
        <v>19</v>
      </c>
      <c r="G83" s="23" t="n">
        <v>1</v>
      </c>
      <c r="H83" s="24" t="n">
        <v>1</v>
      </c>
      <c r="I83" s="24" t="n">
        <v>956.35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2"/>
    </row>
    <row collapsed="false" customFormat="false" customHeight="false" hidden="false" ht="12.1" outlineLevel="0" r="84">
      <c r="A84" s="21" t="n">
        <v>44998.574837963</v>
      </c>
      <c r="B84" s="22" t="s">
        <v>100</v>
      </c>
      <c r="C84" s="22" t="s">
        <v>62</v>
      </c>
      <c r="D84" s="22" t="s">
        <v>100</v>
      </c>
      <c r="E84" s="22" t="s">
        <v>100</v>
      </c>
      <c r="F84" s="22" t="s">
        <v>19</v>
      </c>
      <c r="G84" s="23" t="n">
        <v>1</v>
      </c>
      <c r="H84" s="24" t="n">
        <v>1</v>
      </c>
      <c r="I84" s="24" t="n">
        <v>522.22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</row>
    <row collapsed="false" customFormat="false" customHeight="false" hidden="false" ht="12.1" outlineLevel="0" r="85">
      <c r="A85" s="25" t="n">
        <v>44998.57525463</v>
      </c>
      <c r="B85" s="26" t="s">
        <v>111</v>
      </c>
      <c r="C85" s="26" t="s">
        <v>62</v>
      </c>
      <c r="D85" s="26" t="s">
        <v>111</v>
      </c>
      <c r="E85" s="26" t="s">
        <v>111</v>
      </c>
      <c r="F85" s="26" t="s">
        <v>19</v>
      </c>
      <c r="G85" s="27" t="n">
        <v>1</v>
      </c>
      <c r="H85" s="28" t="n">
        <v>-1</v>
      </c>
      <c r="I85" s="28" t="n">
        <v>-525</v>
      </c>
      <c r="J85" s="28" t="n">
        <v>0</v>
      </c>
      <c r="K85" s="28" t="n">
        <v>-0</v>
      </c>
      <c r="L85" s="28" t="n">
        <v>-0</v>
      </c>
      <c r="M85" s="28"/>
      <c r="N85" s="6" t="s">
        <f>=I85+J85+K85+L85</f>
      </c>
      <c r="O85" s="26"/>
    </row>
    <row collapsed="false" customFormat="false" customHeight="false" hidden="false" ht="12.1" outlineLevel="0" r="86">
      <c r="A86" s="21" t="n">
        <v>45119.464351852</v>
      </c>
      <c r="B86" s="22" t="s">
        <v>100</v>
      </c>
      <c r="C86" s="22" t="s">
        <v>62</v>
      </c>
      <c r="D86" s="22" t="s">
        <v>100</v>
      </c>
      <c r="E86" s="22" t="s">
        <v>100</v>
      </c>
      <c r="F86" s="22" t="s">
        <v>19</v>
      </c>
      <c r="G86" s="23" t="n">
        <v>1</v>
      </c>
      <c r="H86" s="24" t="n">
        <v>1</v>
      </c>
      <c r="I86" s="24" t="n">
        <v>170.17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20" t="n">
        <v>45142.463738426</v>
      </c>
      <c r="B87" s="16" t="s">
        <v>30</v>
      </c>
      <c r="C87" s="16" t="s">
        <v>117</v>
      </c>
      <c r="D87" s="16" t="s">
        <v>73</v>
      </c>
      <c r="E87" s="16" t="s">
        <v>27</v>
      </c>
      <c r="F87" s="16" t="s">
        <v>19</v>
      </c>
      <c r="G87" s="7" t="n">
        <v>27</v>
      </c>
      <c r="H87" s="6" t="n">
        <v>6.29</v>
      </c>
      <c r="I87" s="6" t="n">
        <v>-169.83</v>
      </c>
      <c r="J87" s="6" t="n">
        <v>-0</v>
      </c>
      <c r="K87" s="6" t="n">
        <v>-0</v>
      </c>
      <c r="L87" s="6" t="n">
        <v>-0</v>
      </c>
      <c r="M87" s="6"/>
      <c r="N87" s="6" t="s">
        <f>=I87+J87+K87+L87</f>
      </c>
      <c r="O87" s="16"/>
    </row>
    <row collapsed="false" customFormat="false" customHeight="false" hidden="false" ht="12.1" outlineLevel="0" r="88">
      <c r="A88" s="20" t="n">
        <v>45170.48724537</v>
      </c>
      <c r="B88" s="16" t="s">
        <v>85</v>
      </c>
      <c r="C88" s="16" t="s">
        <v>118</v>
      </c>
      <c r="D88" s="16" t="s">
        <v>73</v>
      </c>
      <c r="E88" s="16" t="s">
        <v>27</v>
      </c>
      <c r="F88" s="16" t="s">
        <v>19</v>
      </c>
      <c r="G88" s="7" t="n">
        <v>135</v>
      </c>
      <c r="H88" s="6" t="n">
        <v>7.44</v>
      </c>
      <c r="I88" s="6" t="n">
        <v>-1004.4</v>
      </c>
      <c r="J88" s="6" t="n">
        <v>-0</v>
      </c>
      <c r="K88" s="6" t="n">
        <v>-0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1" t="n">
        <v>45170.48724537</v>
      </c>
      <c r="B89" s="22" t="s">
        <v>100</v>
      </c>
      <c r="C89" s="22" t="s">
        <v>62</v>
      </c>
      <c r="D89" s="22" t="s">
        <v>100</v>
      </c>
      <c r="E89" s="22" t="s">
        <v>100</v>
      </c>
      <c r="F89" s="22" t="s">
        <v>19</v>
      </c>
      <c r="G89" s="23" t="n">
        <v>1</v>
      </c>
      <c r="H89" s="24" t="n">
        <v>1</v>
      </c>
      <c r="I89" s="24" t="n">
        <v>1008.45</v>
      </c>
      <c r="J89" s="24" t="n">
        <v>0</v>
      </c>
      <c r="K89" s="24" t="n">
        <v>-0</v>
      </c>
      <c r="L89" s="24" t="n">
        <v>-0</v>
      </c>
      <c r="M89" s="24"/>
      <c r="N89" s="6" t="s">
        <f>=I89+J89+K89+L89</f>
      </c>
      <c r="O89" s="22"/>
    </row>
    <row collapsed="false" customFormat="false" customHeight="false" hidden="false" ht="12.1" outlineLevel="0" r="90">
      <c r="A90" s="21" t="n">
        <v>45170.736597222</v>
      </c>
      <c r="B90" s="22" t="s">
        <v>100</v>
      </c>
      <c r="C90" s="22" t="s">
        <v>62</v>
      </c>
      <c r="D90" s="22" t="s">
        <v>100</v>
      </c>
      <c r="E90" s="22" t="s">
        <v>100</v>
      </c>
      <c r="F90" s="22" t="s">
        <v>19</v>
      </c>
      <c r="G90" s="23" t="n">
        <v>1</v>
      </c>
      <c r="H90" s="24" t="n">
        <v>1</v>
      </c>
      <c r="I90" s="24" t="n">
        <v>195.15</v>
      </c>
      <c r="J90" s="24" t="n">
        <v>0</v>
      </c>
      <c r="K90" s="24" t="n">
        <v>-0</v>
      </c>
      <c r="L90" s="24" t="n">
        <v>-0</v>
      </c>
      <c r="M90" s="24"/>
      <c r="N90" s="6" t="s">
        <f>=I90+J90+K90+L90</f>
      </c>
      <c r="O90" s="22"/>
    </row>
    <row collapsed="false" customFormat="false" customHeight="false" hidden="false" ht="12.1" outlineLevel="0" r="91">
      <c r="A91" s="20" t="n">
        <v>45216.539571759</v>
      </c>
      <c r="B91" s="16" t="s">
        <v>30</v>
      </c>
      <c r="C91" s="16" t="s">
        <v>117</v>
      </c>
      <c r="D91" s="16" t="s">
        <v>73</v>
      </c>
      <c r="E91" s="16" t="s">
        <v>27</v>
      </c>
      <c r="F91" s="16" t="s">
        <v>19</v>
      </c>
      <c r="G91" s="7" t="n">
        <v>100</v>
      </c>
      <c r="H91" s="6" t="n">
        <v>6.45</v>
      </c>
      <c r="I91" s="6" t="n">
        <v>-645</v>
      </c>
      <c r="J91" s="6" t="n">
        <v>-0</v>
      </c>
      <c r="K91" s="6" t="n">
        <v>-0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1" t="n">
        <v>45216.539571759</v>
      </c>
      <c r="B92" s="22" t="s">
        <v>100</v>
      </c>
      <c r="C92" s="22" t="s">
        <v>62</v>
      </c>
      <c r="D92" s="22" t="s">
        <v>100</v>
      </c>
      <c r="E92" s="22" t="s">
        <v>100</v>
      </c>
      <c r="F92" s="22" t="s">
        <v>19</v>
      </c>
      <c r="G92" s="23" t="n">
        <v>1</v>
      </c>
      <c r="H92" s="24" t="n">
        <v>1</v>
      </c>
      <c r="I92" s="24" t="n">
        <v>645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21" t="n">
        <v>45224.848449074</v>
      </c>
      <c r="B93" s="22" t="s">
        <v>100</v>
      </c>
      <c r="C93" s="22" t="s">
        <v>62</v>
      </c>
      <c r="D93" s="22" t="s">
        <v>100</v>
      </c>
      <c r="E93" s="22" t="s">
        <v>100</v>
      </c>
      <c r="F93" s="22" t="s">
        <v>19</v>
      </c>
      <c r="G93" s="23" t="n">
        <v>1</v>
      </c>
      <c r="H93" s="24" t="n">
        <v>1</v>
      </c>
      <c r="I93" s="24" t="n">
        <v>13.26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0" t="n">
        <v>45224.848460648</v>
      </c>
      <c r="B94" s="16" t="s">
        <v>30</v>
      </c>
      <c r="C94" s="16" t="s">
        <v>117</v>
      </c>
      <c r="D94" s="16" t="s">
        <v>73</v>
      </c>
      <c r="E94" s="16" t="s">
        <v>27</v>
      </c>
      <c r="F94" s="16" t="s">
        <v>19</v>
      </c>
      <c r="G94" s="7" t="n">
        <v>2</v>
      </c>
      <c r="H94" s="6" t="n">
        <v>6.5</v>
      </c>
      <c r="I94" s="6" t="n">
        <v>-13</v>
      </c>
      <c r="J94" s="6" t="n">
        <v>-0</v>
      </c>
      <c r="K94" s="6" t="n">
        <v>-0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1" t="n">
        <v>45267.873368056</v>
      </c>
      <c r="B95" s="22" t="s">
        <v>100</v>
      </c>
      <c r="C95" s="22" t="s">
        <v>62</v>
      </c>
      <c r="D95" s="22" t="s">
        <v>100</v>
      </c>
      <c r="E95" s="22" t="s">
        <v>100</v>
      </c>
      <c r="F95" s="22" t="s">
        <v>19</v>
      </c>
      <c r="G95" s="23" t="n">
        <v>1</v>
      </c>
      <c r="H95" s="24" t="n">
        <v>1</v>
      </c>
      <c r="I95" s="24" t="n">
        <v>511.41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1" t="n">
        <v>45267.873553241</v>
      </c>
      <c r="B96" s="22" t="s">
        <v>100</v>
      </c>
      <c r="C96" s="22" t="s">
        <v>62</v>
      </c>
      <c r="D96" s="22" t="s">
        <v>100</v>
      </c>
      <c r="E96" s="22" t="s">
        <v>100</v>
      </c>
      <c r="F96" s="22" t="s">
        <v>19</v>
      </c>
      <c r="G96" s="23" t="n">
        <v>1</v>
      </c>
      <c r="H96" s="24" t="n">
        <v>1</v>
      </c>
      <c r="I96" s="24" t="n">
        <v>47.75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20" t="n">
        <v>45278.596111111</v>
      </c>
      <c r="B97" s="16" t="s">
        <v>21</v>
      </c>
      <c r="C97" s="16" t="s">
        <v>119</v>
      </c>
      <c r="D97" s="16" t="s">
        <v>73</v>
      </c>
      <c r="E97" s="16" t="s">
        <v>17</v>
      </c>
      <c r="F97" s="16" t="s">
        <v>19</v>
      </c>
      <c r="G97" s="7" t="n">
        <v>1</v>
      </c>
      <c r="H97" s="6" t="n">
        <v>577.2</v>
      </c>
      <c r="I97" s="6" t="n">
        <v>-577.2</v>
      </c>
      <c r="J97" s="6" t="n">
        <v>-0</v>
      </c>
      <c r="K97" s="6" t="n">
        <v>-1.73</v>
      </c>
      <c r="L97" s="6" t="n">
        <v>-0</v>
      </c>
      <c r="M97" s="6"/>
      <c r="N97" s="6" t="s">
        <f>=I97+J97+K97+L97</f>
      </c>
      <c r="O97" s="16"/>
    </row>
    <row collapsed="false" customFormat="false" customHeight="false" hidden="false" ht="12.1" outlineLevel="0" r="98">
      <c r="A98" s="29" t="n">
        <v>45309.42849537</v>
      </c>
      <c r="B98" s="30" t="s">
        <v>85</v>
      </c>
      <c r="C98" s="30" t="s">
        <v>118</v>
      </c>
      <c r="D98" s="30" t="s">
        <v>74</v>
      </c>
      <c r="E98" s="30" t="s">
        <v>27</v>
      </c>
      <c r="F98" s="30" t="s">
        <v>19</v>
      </c>
      <c r="G98" s="31" t="n">
        <v>-290</v>
      </c>
      <c r="H98" s="32" t="n">
        <v>7.43</v>
      </c>
      <c r="I98" s="32" t="n">
        <v>2154.7</v>
      </c>
      <c r="J98" s="32" t="n">
        <v>0</v>
      </c>
      <c r="K98" s="32" t="n">
        <v>-0</v>
      </c>
      <c r="L98" s="32" t="n">
        <v>-0</v>
      </c>
      <c r="M98" s="32"/>
      <c r="N98" s="6" t="s">
        <f>=I98+J98+K98+L98</f>
      </c>
      <c r="O98" s="30"/>
    </row>
    <row collapsed="false" customFormat="false" customHeight="false" hidden="false" ht="12.1" outlineLevel="0" r="99">
      <c r="A99" s="20" t="n">
        <v>45310.442326389</v>
      </c>
      <c r="B99" s="16" t="s">
        <v>26</v>
      </c>
      <c r="C99" s="16" t="s">
        <v>116</v>
      </c>
      <c r="D99" s="16" t="s">
        <v>73</v>
      </c>
      <c r="E99" s="16" t="s">
        <v>27</v>
      </c>
      <c r="F99" s="16" t="s">
        <v>19</v>
      </c>
      <c r="G99" s="7" t="n">
        <v>140</v>
      </c>
      <c r="H99" s="6" t="n">
        <v>7.4</v>
      </c>
      <c r="I99" s="6" t="n">
        <v>-1036</v>
      </c>
      <c r="J99" s="6" t="n">
        <v>-0</v>
      </c>
      <c r="K99" s="6" t="n">
        <v>-0</v>
      </c>
      <c r="L99" s="6" t="n">
        <v>-0</v>
      </c>
      <c r="M99" s="6"/>
      <c r="N99" s="6" t="s">
        <f>=I99+J99+K99+L99</f>
      </c>
      <c r="O99" s="16"/>
    </row>
    <row collapsed="false" customFormat="false" customHeight="false" hidden="false" ht="12.1" outlineLevel="0" r="100">
      <c r="A100" s="20" t="n">
        <v>45320.611458333</v>
      </c>
      <c r="B100" s="16" t="s">
        <v>26</v>
      </c>
      <c r="C100" s="16" t="s">
        <v>116</v>
      </c>
      <c r="D100" s="16" t="s">
        <v>73</v>
      </c>
      <c r="E100" s="16" t="s">
        <v>27</v>
      </c>
      <c r="F100" s="16" t="s">
        <v>19</v>
      </c>
      <c r="G100" s="7" t="n">
        <v>174</v>
      </c>
      <c r="H100" s="6" t="n">
        <v>7.46</v>
      </c>
      <c r="I100" s="6" t="n">
        <v>-1298.04</v>
      </c>
      <c r="J100" s="6" t="n">
        <v>-0</v>
      </c>
      <c r="K100" s="6" t="n">
        <v>-0</v>
      </c>
      <c r="L100" s="6" t="n">
        <v>-0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1" t="n">
        <v>45328.566400463</v>
      </c>
      <c r="B101" s="22" t="s">
        <v>100</v>
      </c>
      <c r="C101" s="22" t="s">
        <v>62</v>
      </c>
      <c r="D101" s="22" t="s">
        <v>100</v>
      </c>
      <c r="E101" s="22" t="s">
        <v>100</v>
      </c>
      <c r="F101" s="22" t="s">
        <v>19</v>
      </c>
      <c r="G101" s="23" t="n">
        <v>1</v>
      </c>
      <c r="H101" s="24" t="n">
        <v>1</v>
      </c>
      <c r="I101" s="24" t="n">
        <v>1000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2"/>
    </row>
    <row collapsed="false" customFormat="false" customHeight="false" hidden="false" ht="12.1" outlineLevel="0" r="102">
      <c r="A102" s="21" t="n">
        <v>45328.568460648</v>
      </c>
      <c r="B102" s="22" t="s">
        <v>100</v>
      </c>
      <c r="C102" s="22" t="s">
        <v>62</v>
      </c>
      <c r="D102" s="22" t="s">
        <v>100</v>
      </c>
      <c r="E102" s="22" t="s">
        <v>100</v>
      </c>
      <c r="F102" s="22" t="s">
        <v>19</v>
      </c>
      <c r="G102" s="23" t="n">
        <v>1</v>
      </c>
      <c r="H102" s="24" t="n">
        <v>1</v>
      </c>
      <c r="I102" s="24" t="n">
        <v>10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20" t="n">
        <v>45330.457418981</v>
      </c>
      <c r="B103" s="16" t="s">
        <v>26</v>
      </c>
      <c r="C103" s="16" t="s">
        <v>116</v>
      </c>
      <c r="D103" s="16" t="s">
        <v>73</v>
      </c>
      <c r="E103" s="16" t="s">
        <v>27</v>
      </c>
      <c r="F103" s="16" t="s">
        <v>19</v>
      </c>
      <c r="G103" s="7" t="n">
        <v>134</v>
      </c>
      <c r="H103" s="6" t="n">
        <v>7.51</v>
      </c>
      <c r="I103" s="6" t="n">
        <v>-1006.34</v>
      </c>
      <c r="J103" s="6" t="n">
        <v>-0</v>
      </c>
      <c r="K103" s="6" t="n">
        <v>-0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1" t="n">
        <v>45445.391377315</v>
      </c>
      <c r="B104" s="22" t="s">
        <v>100</v>
      </c>
      <c r="C104" s="22" t="s">
        <v>62</v>
      </c>
      <c r="D104" s="22" t="s">
        <v>100</v>
      </c>
      <c r="E104" s="22" t="s">
        <v>100</v>
      </c>
      <c r="F104" s="22" t="s">
        <v>19</v>
      </c>
      <c r="G104" s="23" t="n">
        <v>1</v>
      </c>
      <c r="H104" s="24" t="n">
        <v>1</v>
      </c>
      <c r="I104" s="24" t="n">
        <v>10000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2"/>
    </row>
    <row collapsed="false" customFormat="false" customHeight="false" hidden="false" ht="12.1" outlineLevel="0" r="105">
      <c r="A105" s="20" t="n">
        <v>45447.569652778</v>
      </c>
      <c r="B105" s="16" t="s">
        <v>86</v>
      </c>
      <c r="C105" s="16" t="s">
        <v>120</v>
      </c>
      <c r="D105" s="16" t="s">
        <v>73</v>
      </c>
      <c r="E105" s="16" t="s">
        <v>17</v>
      </c>
      <c r="F105" s="16" t="s">
        <v>19</v>
      </c>
      <c r="G105" s="7" t="n">
        <v>4</v>
      </c>
      <c r="H105" s="6" t="n">
        <v>300</v>
      </c>
      <c r="I105" s="6" t="n">
        <v>-1200</v>
      </c>
      <c r="J105" s="6" t="n">
        <v>-0</v>
      </c>
      <c r="K105" s="6" t="n">
        <v>-0.48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45450.515127315</v>
      </c>
      <c r="B106" s="16" t="s">
        <v>86</v>
      </c>
      <c r="C106" s="16" t="s">
        <v>120</v>
      </c>
      <c r="D106" s="16" t="s">
        <v>73</v>
      </c>
      <c r="E106" s="16" t="s">
        <v>17</v>
      </c>
      <c r="F106" s="16" t="s">
        <v>19</v>
      </c>
      <c r="G106" s="7" t="n">
        <v>9</v>
      </c>
      <c r="H106" s="6" t="n">
        <v>298.8</v>
      </c>
      <c r="I106" s="6" t="n">
        <v>-2689.2</v>
      </c>
      <c r="J106" s="6" t="n">
        <v>-0</v>
      </c>
      <c r="K106" s="6" t="n">
        <v>-8.07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0" t="n">
        <v>45456.72224537</v>
      </c>
      <c r="B107" s="16" t="s">
        <v>21</v>
      </c>
      <c r="C107" s="16" t="s">
        <v>119</v>
      </c>
      <c r="D107" s="16" t="s">
        <v>73</v>
      </c>
      <c r="E107" s="16" t="s">
        <v>17</v>
      </c>
      <c r="F107" s="16" t="s">
        <v>19</v>
      </c>
      <c r="G107" s="7" t="n">
        <v>2</v>
      </c>
      <c r="H107" s="6" t="n">
        <v>547.4</v>
      </c>
      <c r="I107" s="6" t="n">
        <v>-1094.8</v>
      </c>
      <c r="J107" s="6" t="n">
        <v>-0</v>
      </c>
      <c r="K107" s="6" t="n">
        <v>-3.28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0" t="n">
        <v>45478.607037037</v>
      </c>
      <c r="B108" s="16" t="s">
        <v>21</v>
      </c>
      <c r="C108" s="16" t="s">
        <v>119</v>
      </c>
      <c r="D108" s="16" t="s">
        <v>73</v>
      </c>
      <c r="E108" s="16" t="s">
        <v>17</v>
      </c>
      <c r="F108" s="16" t="s">
        <v>19</v>
      </c>
      <c r="G108" s="7" t="n">
        <v>5</v>
      </c>
      <c r="H108" s="6" t="n">
        <v>487</v>
      </c>
      <c r="I108" s="6" t="n">
        <v>-2435</v>
      </c>
      <c r="J108" s="6" t="n">
        <v>-0</v>
      </c>
      <c r="K108" s="6" t="n">
        <v>-7.31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0" t="n">
        <v>45482.841840278</v>
      </c>
      <c r="B109" s="16" t="s">
        <v>21</v>
      </c>
      <c r="C109" s="16" t="s">
        <v>119</v>
      </c>
      <c r="D109" s="16" t="s">
        <v>73</v>
      </c>
      <c r="E109" s="16" t="s">
        <v>17</v>
      </c>
      <c r="F109" s="16" t="s">
        <v>19</v>
      </c>
      <c r="G109" s="7" t="n">
        <v>2</v>
      </c>
      <c r="H109" s="6" t="n">
        <v>469.2</v>
      </c>
      <c r="I109" s="6" t="n">
        <v>-938.4</v>
      </c>
      <c r="J109" s="6" t="n">
        <v>-0</v>
      </c>
      <c r="K109" s="6" t="n">
        <v>-2.82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9" t="n">
        <v>45516.791666667</v>
      </c>
      <c r="B110" s="30" t="s">
        <v>80</v>
      </c>
      <c r="C110" s="30" t="s">
        <v>107</v>
      </c>
      <c r="D110" s="30" t="s">
        <v>74</v>
      </c>
      <c r="E110" s="30" t="s">
        <v>27</v>
      </c>
      <c r="F110" s="30" t="s">
        <v>19</v>
      </c>
      <c r="G110" s="31" t="n">
        <v>-10</v>
      </c>
      <c r="H110" s="32" t="n">
        <v>132.86</v>
      </c>
      <c r="I110" s="32" t="n">
        <v>1328.6</v>
      </c>
      <c r="J110" s="32" t="n">
        <v>0</v>
      </c>
      <c r="K110" s="32" t="n">
        <v>-0</v>
      </c>
      <c r="L110" s="32" t="n">
        <v>-0</v>
      </c>
      <c r="M110" s="32"/>
      <c r="N110" s="6" t="s">
        <f>=I110+J110+K110+L110</f>
      </c>
      <c r="O110" s="30"/>
    </row>
    <row collapsed="false" customFormat="false" customHeight="false" hidden="false" ht="12.1" outlineLevel="0" r="111">
      <c r="A111" s="20" t="n">
        <v>45526.628888889</v>
      </c>
      <c r="B111" s="16" t="s">
        <v>21</v>
      </c>
      <c r="C111" s="16" t="s">
        <v>119</v>
      </c>
      <c r="D111" s="16" t="s">
        <v>73</v>
      </c>
      <c r="E111" s="16" t="s">
        <v>17</v>
      </c>
      <c r="F111" s="16" t="s">
        <v>19</v>
      </c>
      <c r="G111" s="7" t="n">
        <v>4</v>
      </c>
      <c r="H111" s="6" t="n">
        <v>379</v>
      </c>
      <c r="I111" s="6" t="n">
        <v>-1516</v>
      </c>
      <c r="J111" s="6" t="n">
        <v>-0</v>
      </c>
      <c r="K111" s="6" t="n">
        <v>-4.55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33" t="n">
        <v>45658.085729167</v>
      </c>
      <c r="B112" s="34" t="s">
        <v>114</v>
      </c>
      <c r="C112" s="34" t="s">
        <v>62</v>
      </c>
      <c r="D112" s="34" t="s">
        <v>114</v>
      </c>
      <c r="E112" s="34" t="s">
        <v>114</v>
      </c>
      <c r="F112" s="34" t="s">
        <v>19</v>
      </c>
      <c r="G112" s="35" t="n">
        <v>1</v>
      </c>
      <c r="H112" s="36" t="n">
        <v>-26</v>
      </c>
      <c r="I112" s="36" t="n">
        <v>-26</v>
      </c>
      <c r="J112" s="36" t="n">
        <v>0</v>
      </c>
      <c r="K112" s="36" t="n">
        <v>-0</v>
      </c>
      <c r="L112" s="36" t="n">
        <v>-0</v>
      </c>
      <c r="M112" s="36"/>
      <c r="N112" s="6" t="s">
        <f>=I112+J112+K112+L112</f>
      </c>
      <c r="O112" s="34"/>
    </row>
    <row collapsed="false" customFormat="false" customHeight="false" hidden="false" ht="12.1" outlineLevel="0" r="113">
      <c r="A113" s="20" t="n">
        <v>45709.6378125</v>
      </c>
      <c r="B113" s="16" t="s">
        <v>16</v>
      </c>
      <c r="C113" s="16" t="s">
        <v>121</v>
      </c>
      <c r="D113" s="16" t="s">
        <v>73</v>
      </c>
      <c r="E113" s="16" t="s">
        <v>17</v>
      </c>
      <c r="F113" s="16" t="s">
        <v>19</v>
      </c>
      <c r="G113" s="7" t="n">
        <v>16</v>
      </c>
      <c r="H113" s="6" t="n">
        <v>91.05</v>
      </c>
      <c r="I113" s="6" t="n">
        <v>-1456.8</v>
      </c>
      <c r="J113" s="6" t="n">
        <v>-0</v>
      </c>
      <c r="K113" s="6" t="n">
        <v>-4.37</v>
      </c>
      <c r="L113" s="6" t="n">
        <v>-0</v>
      </c>
      <c r="M113" s="6"/>
      <c r="N113" s="6" t="s">
        <f>=I113+J113+K113+L113</f>
      </c>
      <c r="O113" s="16"/>
    </row>
    <row collapsed="false" customFormat="false" customHeight="false" hidden="false" ht="12.1" outlineLevel="0" r="114">
      <c r="A114" s="21" t="n">
        <v>45824.969166667</v>
      </c>
      <c r="B114" s="22" t="s">
        <v>100</v>
      </c>
      <c r="C114" s="22" t="s">
        <v>62</v>
      </c>
      <c r="D114" s="22" t="s">
        <v>100</v>
      </c>
      <c r="E114" s="22" t="s">
        <v>100</v>
      </c>
      <c r="F114" s="22" t="s">
        <v>19</v>
      </c>
      <c r="G114" s="23" t="n">
        <v>1</v>
      </c>
      <c r="H114" s="24" t="n">
        <v>1</v>
      </c>
      <c r="I114" s="24" t="n">
        <v>983.22</v>
      </c>
      <c r="J114" s="24" t="n">
        <v>0</v>
      </c>
      <c r="K114" s="24" t="n">
        <v>-0</v>
      </c>
      <c r="L114" s="24" t="n">
        <v>-0</v>
      </c>
      <c r="M114" s="24"/>
      <c r="N114" s="6" t="s">
        <f>=I114+J114+K114+L114</f>
      </c>
      <c r="O114" s="22"/>
    </row>
    <row collapsed="false" customFormat="false" customHeight="false" hidden="false" ht="12.1" outlineLevel="0" r="115">
      <c r="A115" s="21" t="n">
        <v>45824.969513889</v>
      </c>
      <c r="B115" s="22" t="s">
        <v>100</v>
      </c>
      <c r="C115" s="22" t="s">
        <v>62</v>
      </c>
      <c r="D115" s="22" t="s">
        <v>100</v>
      </c>
      <c r="E115" s="22" t="s">
        <v>100</v>
      </c>
      <c r="F115" s="22" t="s">
        <v>19</v>
      </c>
      <c r="G115" s="23" t="n">
        <v>1</v>
      </c>
      <c r="H115" s="24" t="n">
        <v>1</v>
      </c>
      <c r="I115" s="24" t="n">
        <v>2223.67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</row>
    <row collapsed="false" customFormat="false" customHeight="false" hidden="false" ht="12.1" outlineLevel="0" r="116">
      <c r="A116" s="21" t="n">
        <v>45824.969664352</v>
      </c>
      <c r="B116" s="22" t="s">
        <v>100</v>
      </c>
      <c r="C116" s="22" t="s">
        <v>62</v>
      </c>
      <c r="D116" s="22" t="s">
        <v>100</v>
      </c>
      <c r="E116" s="22" t="s">
        <v>100</v>
      </c>
      <c r="F116" s="22" t="s">
        <v>19</v>
      </c>
      <c r="G116" s="23" t="n">
        <v>1</v>
      </c>
      <c r="H116" s="24" t="n">
        <v>1</v>
      </c>
      <c r="I116" s="24" t="n">
        <v>9.72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5" t="n">
        <v>45824.970127315</v>
      </c>
      <c r="B117" s="26" t="s">
        <v>111</v>
      </c>
      <c r="C117" s="26" t="s">
        <v>62</v>
      </c>
      <c r="D117" s="26" t="s">
        <v>111</v>
      </c>
      <c r="E117" s="26" t="s">
        <v>111</v>
      </c>
      <c r="F117" s="26" t="s">
        <v>19</v>
      </c>
      <c r="G117" s="27" t="n">
        <v>1</v>
      </c>
      <c r="H117" s="28" t="n">
        <v>-1</v>
      </c>
      <c r="I117" s="28" t="n">
        <v>-3218.04</v>
      </c>
      <c r="J117" s="28" t="n">
        <v>0</v>
      </c>
      <c r="K117" s="28" t="n">
        <v>-0</v>
      </c>
      <c r="L117" s="28" t="n">
        <v>-0</v>
      </c>
      <c r="M117" s="28"/>
      <c r="N117" s="6" t="s">
        <f>=I117+J117+K117+L117</f>
      </c>
      <c r="O117" s="26"/>
    </row>
    <row collapsed="false" customFormat="false" customHeight="false" hidden="false" ht="12.1" outlineLevel="0" r="118">
      <c r="A118" s="21" t="n">
        <v>45847.554583333</v>
      </c>
      <c r="B118" s="22" t="s">
        <v>100</v>
      </c>
      <c r="C118" s="22" t="s">
        <v>62</v>
      </c>
      <c r="D118" s="22" t="s">
        <v>100</v>
      </c>
      <c r="E118" s="22" t="s">
        <v>100</v>
      </c>
      <c r="F118" s="22" t="s">
        <v>19</v>
      </c>
      <c r="G118" s="23" t="n">
        <v>1</v>
      </c>
      <c r="H118" s="24" t="n">
        <v>1</v>
      </c>
      <c r="I118" s="24" t="n">
        <v>10000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25" t="n">
        <v>45847.555787037</v>
      </c>
      <c r="B119" s="26" t="s">
        <v>111</v>
      </c>
      <c r="C119" s="26" t="s">
        <v>62</v>
      </c>
      <c r="D119" s="26" t="s">
        <v>111</v>
      </c>
      <c r="E119" s="26" t="s">
        <v>111</v>
      </c>
      <c r="F119" s="26" t="s">
        <v>19</v>
      </c>
      <c r="G119" s="27" t="n">
        <v>1</v>
      </c>
      <c r="H119" s="28" t="n">
        <v>-1</v>
      </c>
      <c r="I119" s="28" t="n">
        <v>-10000</v>
      </c>
      <c r="J119" s="28" t="n">
        <v>0</v>
      </c>
      <c r="K119" s="28" t="n">
        <v>-0</v>
      </c>
      <c r="L119" s="28" t="n">
        <v>-0</v>
      </c>
      <c r="M119" s="28"/>
      <c r="N119" s="6" t="s">
        <f>=I119+J119+K119+L119</f>
      </c>
      <c r="O119" s="26"/>
    </row>
    <row collapsed="false" customFormat="false" customHeight="false" hidden="false" ht="12.1" outlineLevel="0" r="120">
      <c r="A120" s="33" t="n">
        <v>45863.615543981</v>
      </c>
      <c r="B120" s="34" t="s">
        <v>114</v>
      </c>
      <c r="C120" s="34" t="s">
        <v>122</v>
      </c>
      <c r="D120" s="34" t="s">
        <v>114</v>
      </c>
      <c r="E120" s="34" t="s">
        <v>114</v>
      </c>
      <c r="F120" s="34" t="s">
        <v>19</v>
      </c>
      <c r="G120" s="35" t="n">
        <v>1</v>
      </c>
      <c r="H120" s="36" t="n">
        <v>-49</v>
      </c>
      <c r="I120" s="36" t="n">
        <v>-49</v>
      </c>
      <c r="J120" s="36" t="n">
        <v>0</v>
      </c>
      <c r="K120" s="36" t="n">
        <v>-0</v>
      </c>
      <c r="L120" s="36" t="n">
        <v>-0</v>
      </c>
      <c r="M120" s="36"/>
      <c r="N120" s="6" t="s">
        <f>=I120+J120+K120+L120</f>
      </c>
      <c r="O120" s="34"/>
    </row>
    <row collapsed="false" customFormat="false" customHeight="false" hidden="false" ht="12.1" outlineLevel="0" r="121">
      <c r="A121" s="21" t="n">
        <v>45863.615543981</v>
      </c>
      <c r="B121" s="22" t="s">
        <v>115</v>
      </c>
      <c r="C121" s="22" t="s">
        <v>122</v>
      </c>
      <c r="D121" s="22" t="s">
        <v>115</v>
      </c>
      <c r="E121" s="22" t="s">
        <v>115</v>
      </c>
      <c r="F121" s="22" t="s">
        <v>19</v>
      </c>
      <c r="G121" s="23" t="n">
        <v>1</v>
      </c>
      <c r="H121" s="24" t="n">
        <v>1</v>
      </c>
      <c r="I121" s="24" t="n">
        <v>409.28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20" t="n">
        <v>45882.386412037</v>
      </c>
      <c r="B122" s="16" t="s">
        <v>16</v>
      </c>
      <c r="C122" s="16" t="s">
        <v>121</v>
      </c>
      <c r="D122" s="16" t="s">
        <v>73</v>
      </c>
      <c r="E122" s="16" t="s">
        <v>17</v>
      </c>
      <c r="F122" s="16" t="s">
        <v>19</v>
      </c>
      <c r="G122" s="7" t="n">
        <v>4</v>
      </c>
      <c r="H122" s="6" t="n">
        <v>79.55</v>
      </c>
      <c r="I122" s="6" t="n">
        <v>-318.2</v>
      </c>
      <c r="J122" s="6" t="n">
        <v>-0</v>
      </c>
      <c r="K122" s="6" t="n">
        <v>-0.13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9" t="n">
        <v>45938.822986111</v>
      </c>
      <c r="B123" s="30" t="s">
        <v>86</v>
      </c>
      <c r="C123" s="30" t="s">
        <v>120</v>
      </c>
      <c r="D123" s="30" t="s">
        <v>74</v>
      </c>
      <c r="E123" s="30" t="s">
        <v>17</v>
      </c>
      <c r="F123" s="30" t="s">
        <v>19</v>
      </c>
      <c r="G123" s="31" t="n">
        <v>-13</v>
      </c>
      <c r="H123" s="32" t="n">
        <v>159.5</v>
      </c>
      <c r="I123" s="32" t="n">
        <v>2073.5</v>
      </c>
      <c r="J123" s="32" t="n">
        <v>0</v>
      </c>
      <c r="K123" s="32" t="n">
        <v>-6.22</v>
      </c>
      <c r="L123" s="32" t="n">
        <v>-0</v>
      </c>
      <c r="M123" s="32"/>
      <c r="N123" s="6" t="s">
        <f>=I123+J123+K123+L123</f>
      </c>
      <c r="O123" s="30"/>
    </row>
    <row collapsed="false" customFormat="false" customHeight="false" hidden="false" ht="12.1" outlineLevel="0" r="124">
      <c r="A124" s="20" t="n">
        <v>45938.827708333</v>
      </c>
      <c r="B124" s="16" t="s">
        <v>16</v>
      </c>
      <c r="C124" s="16" t="s">
        <v>121</v>
      </c>
      <c r="D124" s="16" t="s">
        <v>73</v>
      </c>
      <c r="E124" s="16" t="s">
        <v>17</v>
      </c>
      <c r="F124" s="16" t="s">
        <v>19</v>
      </c>
      <c r="G124" s="7" t="n">
        <v>31</v>
      </c>
      <c r="H124" s="6" t="n">
        <v>65.74</v>
      </c>
      <c r="I124" s="6" t="n">
        <v>-2037.94</v>
      </c>
      <c r="J124" s="6" t="n">
        <v>-0</v>
      </c>
      <c r="K124" s="6" t="n">
        <v>-6.11</v>
      </c>
      <c r="L124" s="6" t="n">
        <v>-0</v>
      </c>
      <c r="M124" s="6"/>
      <c r="N124" s="6" t="s">
        <f>=I124+J124+K124+L124</f>
      </c>
      <c r="O124" s="16"/>
    </row>
    <row collapsed="false" customFormat="false" customHeight="false" hidden="false" ht="12.1" outlineLevel="0" r="125">
      <c r="A125" s="37" t="n">
        <v>45945.963553241</v>
      </c>
      <c r="B125" s="38" t="s">
        <v>33</v>
      </c>
      <c r="C125" s="38" t="s">
        <v>65</v>
      </c>
      <c r="D125" s="38" t="s">
        <v>123</v>
      </c>
      <c r="E125" s="38" t="s">
        <v>27</v>
      </c>
      <c r="F125" s="38" t="s">
        <v>19</v>
      </c>
      <c r="G125" s="39" t="n">
        <v>-50</v>
      </c>
      <c r="H125" s="40" t="n">
        <v>1</v>
      </c>
      <c r="I125" s="40" t="n">
        <v>0</v>
      </c>
      <c r="J125" s="40" t="n">
        <v>0</v>
      </c>
      <c r="K125" s="40" t="n">
        <v>-0</v>
      </c>
      <c r="L125" s="40" t="n">
        <v>-0</v>
      </c>
      <c r="M125" s="40"/>
      <c r="N125" s="6" t="s">
        <f>=I125+J125+K125+L125</f>
      </c>
      <c r="O125" s="38"/>
    </row>
    <row collapsed="false" customFormat="false" customHeight="false" hidden="false" ht="12.1" outlineLevel="0" r="126">
      <c r="A126" s="20" t="n">
        <v>45953.830127315</v>
      </c>
      <c r="B126" s="16" t="s">
        <v>30</v>
      </c>
      <c r="C126" s="16" t="s">
        <v>117</v>
      </c>
      <c r="D126" s="16" t="s">
        <v>73</v>
      </c>
      <c r="E126" s="16" t="s">
        <v>27</v>
      </c>
      <c r="F126" s="16" t="s">
        <v>19</v>
      </c>
      <c r="G126" s="7" t="n">
        <v>10</v>
      </c>
      <c r="H126" s="6" t="n">
        <v>5.97</v>
      </c>
      <c r="I126" s="6" t="n">
        <v>-59.7</v>
      </c>
      <c r="J126" s="6" t="n">
        <v>-0</v>
      </c>
      <c r="K126" s="6" t="n">
        <v>-0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1" t="n">
        <v>45958.727210648</v>
      </c>
      <c r="B127" s="22" t="s">
        <v>124</v>
      </c>
      <c r="C127" s="22" t="s">
        <v>125</v>
      </c>
      <c r="D127" s="22" t="s">
        <v>124</v>
      </c>
      <c r="E127" s="22" t="s">
        <v>124</v>
      </c>
      <c r="F127" s="22" t="s">
        <v>19</v>
      </c>
      <c r="G127" s="23" t="n">
        <v>1</v>
      </c>
      <c r="H127" s="24" t="n">
        <v>1</v>
      </c>
      <c r="I127" s="24" t="n">
        <v>2.49</v>
      </c>
      <c r="J127" s="24" t="n">
        <v>0</v>
      </c>
      <c r="K127" s="24" t="n">
        <v>-0</v>
      </c>
      <c r="L127" s="24" t="n">
        <v>-0</v>
      </c>
      <c r="M127" s="24"/>
      <c r="N127" s="6" t="s">
        <f>=I127+J127+K127+L127</f>
      </c>
      <c r="O127" s="22"/>
    </row>
    <row collapsed="false" customFormat="false" customHeight="false" hidden="false" ht="12.1" outlineLevel="0" r="128">
      <c r="A128" s="21" t="n">
        <v>46190.730740741</v>
      </c>
      <c r="B128" s="22" t="s">
        <v>100</v>
      </c>
      <c r="C128" s="22" t="s">
        <v>62</v>
      </c>
      <c r="D128" s="22" t="s">
        <v>100</v>
      </c>
      <c r="E128" s="22" t="s">
        <v>100</v>
      </c>
      <c r="F128" s="22" t="s">
        <v>19</v>
      </c>
      <c r="G128" s="23" t="n">
        <v>1</v>
      </c>
      <c r="H128" s="24" t="n">
        <v>1</v>
      </c>
      <c r="I128" s="24" t="n">
        <v>50000</v>
      </c>
      <c r="J128" s="24" t="n">
        <v>0</v>
      </c>
      <c r="K128" s="24" t="n">
        <v>-0</v>
      </c>
      <c r="L128" s="24" t="n">
        <v>-0</v>
      </c>
      <c r="M128" s="24"/>
      <c r="N128" s="6" t="s">
        <f>=I128+J128+K128+L128</f>
      </c>
      <c r="O128" s="22"/>
    </row>
    <row collapsed="false" customFormat="false" customHeight="false" hidden="false" ht="12.1" outlineLevel="0" r="129">
      <c r="A129" s="20" t="n">
        <v>46190.731458333</v>
      </c>
      <c r="B129" s="16" t="s">
        <v>39</v>
      </c>
      <c r="C129" s="16" t="s">
        <v>126</v>
      </c>
      <c r="D129" s="16" t="s">
        <v>73</v>
      </c>
      <c r="E129" s="16" t="s">
        <v>40</v>
      </c>
      <c r="F129" s="16" t="s">
        <v>19</v>
      </c>
      <c r="G129" s="7" t="n">
        <v>53</v>
      </c>
      <c r="H129" s="6" t="n">
        <v>91.48</v>
      </c>
      <c r="I129" s="6" t="n">
        <v>-48484.4</v>
      </c>
      <c r="J129" s="6" t="n">
        <v>-1075.9</v>
      </c>
      <c r="K129" s="6" t="n">
        <v>-19.39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1" t="n">
        <v>46192.643518519</v>
      </c>
      <c r="B130" s="22" t="s">
        <v>100</v>
      </c>
      <c r="C130" s="22" t="s">
        <v>62</v>
      </c>
      <c r="D130" s="22" t="s">
        <v>100</v>
      </c>
      <c r="E130" s="22" t="s">
        <v>100</v>
      </c>
      <c r="F130" s="22" t="s">
        <v>19</v>
      </c>
      <c r="G130" s="23" t="n">
        <v>1</v>
      </c>
      <c r="H130" s="24" t="n">
        <v>1</v>
      </c>
      <c r="I130" s="24" t="n">
        <v>50000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0" t="n">
        <v>46192.644525463</v>
      </c>
      <c r="B131" s="16" t="s">
        <v>39</v>
      </c>
      <c r="C131" s="16" t="s">
        <v>126</v>
      </c>
      <c r="D131" s="16" t="s">
        <v>73</v>
      </c>
      <c r="E131" s="16" t="s">
        <v>40</v>
      </c>
      <c r="F131" s="16" t="s">
        <v>19</v>
      </c>
      <c r="G131" s="7" t="n">
        <v>54</v>
      </c>
      <c r="H131" s="6" t="n">
        <v>90.055</v>
      </c>
      <c r="I131" s="6" t="n">
        <v>-48629.7</v>
      </c>
      <c r="J131" s="6" t="n">
        <v>-1173.42</v>
      </c>
      <c r="K131" s="6" t="n">
        <v>-19.45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46219.918321759</v>
      </c>
      <c r="B132" s="16" t="s">
        <v>30</v>
      </c>
      <c r="C132" s="16" t="s">
        <v>117</v>
      </c>
      <c r="D132" s="16" t="s">
        <v>73</v>
      </c>
      <c r="E132" s="16" t="s">
        <v>27</v>
      </c>
      <c r="F132" s="16" t="s">
        <v>19</v>
      </c>
      <c r="G132" s="7" t="n">
        <v>124</v>
      </c>
      <c r="H132" s="6" t="n">
        <v>4.87</v>
      </c>
      <c r="I132" s="6" t="n">
        <v>-603.88</v>
      </c>
      <c r="J132" s="6" t="n">
        <v>-0</v>
      </c>
      <c r="K132" s="6" t="n">
        <v>-0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33" t="n">
        <v>46238.589305556</v>
      </c>
      <c r="B133" s="34" t="s">
        <v>114</v>
      </c>
      <c r="C133" s="34" t="s">
        <v>122</v>
      </c>
      <c r="D133" s="34" t="s">
        <v>114</v>
      </c>
      <c r="E133" s="34" t="s">
        <v>114</v>
      </c>
      <c r="F133" s="34" t="s">
        <v>19</v>
      </c>
      <c r="G133" s="35" t="n">
        <v>1</v>
      </c>
      <c r="H133" s="36" t="n">
        <v>-63</v>
      </c>
      <c r="I133" s="36" t="n">
        <v>-63</v>
      </c>
      <c r="J133" s="36" t="n">
        <v>0</v>
      </c>
      <c r="K133" s="36" t="n">
        <v>-0</v>
      </c>
      <c r="L133" s="36" t="n">
        <v>-0</v>
      </c>
      <c r="M133" s="36"/>
      <c r="N133" s="6" t="s">
        <f>=I133+J133+K133+L133</f>
      </c>
      <c r="O133" s="34"/>
    </row>
    <row collapsed="false" customFormat="false" customHeight="false" hidden="false" ht="12.1" outlineLevel="0" r="134">
      <c r="A134" s="21" t="n">
        <v>46238.589305556</v>
      </c>
      <c r="B134" s="22" t="s">
        <v>115</v>
      </c>
      <c r="C134" s="22" t="s">
        <v>122</v>
      </c>
      <c r="D134" s="22" t="s">
        <v>115</v>
      </c>
      <c r="E134" s="22" t="s">
        <v>115</v>
      </c>
      <c r="F134" s="22" t="s">
        <v>19</v>
      </c>
      <c r="G134" s="23" t="n">
        <v>1</v>
      </c>
      <c r="H134" s="24" t="n">
        <v>1</v>
      </c>
      <c r="I134" s="24" t="n">
        <v>495.21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2"/>
    </row>
    <row collapsed="false" customFormat="false" customHeight="false" hidden="false" ht="12.1" outlineLevel="0" r="135">
      <c r="A135" s="29" t="n">
        <v>46306.384583333</v>
      </c>
      <c r="B135" s="30" t="s">
        <v>101</v>
      </c>
      <c r="C135" s="30" t="s">
        <v>127</v>
      </c>
      <c r="D135" s="30" t="s">
        <v>94</v>
      </c>
      <c r="E135" s="30" t="s">
        <v>103</v>
      </c>
      <c r="F135" s="30" t="s">
        <v>35</v>
      </c>
      <c r="G135" s="31" t="n">
        <v>96</v>
      </c>
      <c r="H135" s="32" t="n">
        <v>1</v>
      </c>
      <c r="I135" s="2"/>
      <c r="J135" s="2"/>
      <c r="K135" s="2"/>
      <c r="L135" s="2"/>
      <c r="M135" s="6" t="n">
        <v>96</v>
      </c>
      <c r="N135" s="2"/>
      <c r="O135" s="2"/>
    </row>
    <row collapsed="false" customFormat="false" customHeight="false" hidden="false" ht="12.1" outlineLevel="0"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 t="s">
        <v>128</v>
      </c>
      <c r="M136" s="5" t="s">
        <f>=SUM(M2:M135)</f>
      </c>
      <c r="N136" s="5" t="s">
        <f>=SUM(N2:N135)</f>
      </c>
      <c r="O136" s="4"/>
    </row>
  </sheetData>
  <autoFilter ref="A1:O1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55</v>
      </c>
      <c r="B1" s="42" t="s">
        <v>129</v>
      </c>
      <c r="C1" s="42" t="s">
        <v>0</v>
      </c>
      <c r="D1" s="42" t="s">
        <v>2</v>
      </c>
      <c r="E1" s="42" t="s">
        <v>130</v>
      </c>
      <c r="F1" s="42" t="s">
        <v>3</v>
      </c>
      <c r="G1" s="42" t="s">
        <v>131</v>
      </c>
      <c r="H1" s="42" t="s">
        <v>132</v>
      </c>
      <c r="I1" s="42" t="s">
        <v>133</v>
      </c>
      <c r="J1" s="42" t="s">
        <v>134</v>
      </c>
      <c r="K1" s="42" t="s">
        <v>135</v>
      </c>
      <c r="L1" s="42" t="s">
        <v>136</v>
      </c>
      <c r="M1" s="42" t="s">
        <v>137</v>
      </c>
      <c r="N1" s="42" t="s">
        <v>138</v>
      </c>
    </row>
    <row collapsed="false" customFormat="false" customHeight="false" hidden="false" ht="12.1" outlineLevel="0" r="2">
      <c r="A2" s="41" t="n">
        <v>45849</v>
      </c>
      <c r="B2" s="16" t="s">
        <v>139</v>
      </c>
      <c r="C2" s="16" t="s">
        <v>16</v>
      </c>
      <c r="D2" s="16" t="s">
        <v>18</v>
      </c>
      <c r="E2" s="7" t="n">
        <v>16</v>
      </c>
      <c r="F2" s="16" t="s">
        <v>19</v>
      </c>
      <c r="G2" s="6" t="n">
        <v>25.58</v>
      </c>
      <c r="H2" s="6" t="n">
        <v>72.79</v>
      </c>
      <c r="I2" s="6" t="n">
        <v>91.32</v>
      </c>
      <c r="J2" s="6" t="n">
        <v>53</v>
      </c>
      <c r="K2" s="6" t="n">
        <v>409.28</v>
      </c>
      <c r="L2" s="6" t="n">
        <v>356.28</v>
      </c>
      <c r="M2" s="6" t="n">
        <v>24.38</v>
      </c>
      <c r="N2" s="6" t="n">
        <v>30.59</v>
      </c>
    </row>
    <row collapsed="false" customFormat="false" customHeight="false" hidden="false" ht="12.1" outlineLevel="0" r="3">
      <c r="A3" s="41" t="n">
        <v>46223</v>
      </c>
      <c r="B3" s="16" t="s">
        <v>139</v>
      </c>
      <c r="C3" s="16" t="s">
        <v>16</v>
      </c>
      <c r="D3" s="16" t="s">
        <v>18</v>
      </c>
      <c r="E3" s="7" t="n">
        <v>51</v>
      </c>
      <c r="F3" s="16" t="s">
        <v>19</v>
      </c>
      <c r="G3" s="6" t="n">
        <v>9.71</v>
      </c>
      <c r="H3" s="6" t="n">
        <v>55.885</v>
      </c>
      <c r="I3" s="6" t="n">
        <v>74.97</v>
      </c>
      <c r="J3" s="6" t="n">
        <v>64</v>
      </c>
      <c r="K3" s="6" t="n">
        <v>495.21</v>
      </c>
      <c r="L3" s="6" t="n">
        <v>431.21</v>
      </c>
      <c r="M3" s="6" t="n">
        <v>11.28</v>
      </c>
      <c r="N3" s="6" t="n">
        <v>15.13</v>
      </c>
    </row>
  </sheetData>
  <autoFilter ref="A1:N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55</v>
      </c>
      <c r="B1" s="42" t="s">
        <v>129</v>
      </c>
      <c r="C1" s="42" t="s">
        <v>0</v>
      </c>
      <c r="D1" s="42" t="s">
        <v>2</v>
      </c>
      <c r="E1" s="42" t="s">
        <v>6</v>
      </c>
      <c r="F1" s="42" t="s">
        <v>130</v>
      </c>
      <c r="G1" s="42" t="s">
        <v>140</v>
      </c>
      <c r="H1" s="42" t="s">
        <v>134</v>
      </c>
      <c r="I1" s="42" t="s">
        <v>135</v>
      </c>
      <c r="J1" s="42" t="s">
        <v>136</v>
      </c>
    </row>
    <row collapsed="false" customFormat="false" customHeight="false" hidden="false" ht="12.1" outlineLevel="0" r="2">
      <c r="A2" s="43"/>
      <c r="B2" s="16"/>
      <c r="C2" s="16"/>
      <c r="D2" s="16"/>
      <c r="E2" s="6"/>
      <c r="F2" s="7"/>
      <c r="G2" s="6"/>
      <c r="H2" s="6"/>
      <c r="I2" s="6"/>
      <c r="J2" s="6"/>
    </row>
    <row collapsed="false" customFormat="false" customHeight="false" hidden="false" ht="12.1" outlineLevel="0" r="3">
      <c r="A3" s="43" t="n">
        <v>46315</v>
      </c>
      <c r="B3" s="16" t="s">
        <v>139</v>
      </c>
      <c r="C3" s="16" t="s">
        <v>39</v>
      </c>
      <c r="D3" s="16" t="s">
        <v>41</v>
      </c>
      <c r="E3" s="6" t="n">
        <v>1000</v>
      </c>
      <c r="F3" s="7" t="n">
        <v>107</v>
      </c>
      <c r="G3" s="6" t="n">
        <v>64.82</v>
      </c>
      <c r="H3" s="6" t="n">
        <v>902</v>
      </c>
      <c r="I3" s="6" t="n">
        <v>6935.74</v>
      </c>
      <c r="J3" s="6" t="n">
        <v>6033.74</v>
      </c>
    </row>
    <row collapsed="false" customFormat="false" customHeight="false" hidden="false" ht="12.1" outlineLevel="0" r="4">
      <c r="A4" s="43" t="n">
        <v>46497</v>
      </c>
      <c r="B4" s="16" t="s">
        <v>139</v>
      </c>
      <c r="C4" s="16" t="s">
        <v>39</v>
      </c>
      <c r="D4" s="16" t="s">
        <v>41</v>
      </c>
      <c r="E4" s="6" t="n">
        <v>1000</v>
      </c>
      <c r="F4" s="7" t="n">
        <v>107</v>
      </c>
      <c r="G4" s="6" t="n">
        <v>64.82</v>
      </c>
      <c r="H4" s="6" t="n">
        <v>902</v>
      </c>
      <c r="I4" s="6" t="n">
        <v>6935.74</v>
      </c>
      <c r="J4" s="6" t="n">
        <v>6033.74</v>
      </c>
    </row>
    <row collapsed="false" customFormat="false" customHeight="false" hidden="false" ht="12.1" outlineLevel="0" r="5">
      <c r="A5" s="43" t="n">
        <v>46679</v>
      </c>
      <c r="B5" s="16" t="s">
        <v>139</v>
      </c>
      <c r="C5" s="16" t="s">
        <v>39</v>
      </c>
      <c r="D5" s="16" t="s">
        <v>41</v>
      </c>
      <c r="E5" s="6" t="n">
        <v>1000</v>
      </c>
      <c r="F5" s="7" t="n">
        <v>107</v>
      </c>
      <c r="G5" s="6" t="n">
        <v>64.82</v>
      </c>
      <c r="H5" s="6" t="n">
        <v>902</v>
      </c>
      <c r="I5" s="6" t="n">
        <v>6935.74</v>
      </c>
      <c r="J5" s="6" t="n">
        <v>6033.74</v>
      </c>
    </row>
    <row collapsed="false" customFormat="false" customHeight="false" hidden="false" ht="12.1" outlineLevel="0" r="6">
      <c r="A6" s="43" t="n">
        <v>46861</v>
      </c>
      <c r="B6" s="16" t="s">
        <v>139</v>
      </c>
      <c r="C6" s="16" t="s">
        <v>39</v>
      </c>
      <c r="D6" s="16" t="s">
        <v>41</v>
      </c>
      <c r="E6" s="6" t="n">
        <v>1000</v>
      </c>
      <c r="F6" s="7" t="n">
        <v>107</v>
      </c>
      <c r="G6" s="6" t="n">
        <v>64.82</v>
      </c>
      <c r="H6" s="6" t="n">
        <v>902</v>
      </c>
      <c r="I6" s="6" t="n">
        <v>6935.74</v>
      </c>
      <c r="J6" s="6" t="n">
        <v>6033.74</v>
      </c>
    </row>
    <row collapsed="false" customFormat="false" customHeight="false" hidden="false" ht="12.1" outlineLevel="0" r="7">
      <c r="A7" s="43" t="n">
        <v>47043</v>
      </c>
      <c r="B7" s="16" t="s">
        <v>139</v>
      </c>
      <c r="C7" s="16" t="s">
        <v>39</v>
      </c>
      <c r="D7" s="16" t="s">
        <v>41</v>
      </c>
      <c r="E7" s="6" t="n">
        <v>1000</v>
      </c>
      <c r="F7" s="7" t="n">
        <v>107</v>
      </c>
      <c r="G7" s="6" t="n">
        <v>64.82</v>
      </c>
      <c r="H7" s="6" t="n">
        <v>902</v>
      </c>
      <c r="I7" s="6" t="n">
        <v>6935.74</v>
      </c>
      <c r="J7" s="6" t="n">
        <v>6033.74</v>
      </c>
    </row>
    <row collapsed="false" customFormat="false" customHeight="false" hidden="false" ht="12.1" outlineLevel="0" r="8">
      <c r="A8" s="43" t="n">
        <v>47225</v>
      </c>
      <c r="B8" s="16" t="s">
        <v>139</v>
      </c>
      <c r="C8" s="16" t="s">
        <v>39</v>
      </c>
      <c r="D8" s="16" t="s">
        <v>41</v>
      </c>
      <c r="E8" s="6" t="n">
        <v>1000</v>
      </c>
      <c r="F8" s="7" t="n">
        <v>107</v>
      </c>
      <c r="G8" s="6" t="n">
        <v>64.82</v>
      </c>
      <c r="H8" s="6" t="n">
        <v>902</v>
      </c>
      <c r="I8" s="6" t="n">
        <v>6935.74</v>
      </c>
      <c r="J8" s="6" t="n">
        <v>6033.74</v>
      </c>
    </row>
    <row collapsed="false" customFormat="false" customHeight="false" hidden="false" ht="12.1" outlineLevel="0" r="9">
      <c r="A9" s="43" t="n">
        <v>47407</v>
      </c>
      <c r="B9" s="16" t="s">
        <v>139</v>
      </c>
      <c r="C9" s="16" t="s">
        <v>39</v>
      </c>
      <c r="D9" s="16" t="s">
        <v>41</v>
      </c>
      <c r="E9" s="6" t="n">
        <v>1000</v>
      </c>
      <c r="F9" s="7" t="n">
        <v>107</v>
      </c>
      <c r="G9" s="6" t="n">
        <v>64.82</v>
      </c>
      <c r="H9" s="6" t="n">
        <v>902</v>
      </c>
      <c r="I9" s="6" t="n">
        <v>6935.74</v>
      </c>
      <c r="J9" s="6" t="n">
        <v>6033.74</v>
      </c>
    </row>
    <row collapsed="false" customFormat="false" customHeight="false" hidden="false" ht="12.1" outlineLevel="0" r="10">
      <c r="A10" s="43" t="n">
        <v>47589</v>
      </c>
      <c r="B10" s="16" t="s">
        <v>139</v>
      </c>
      <c r="C10" s="16" t="s">
        <v>39</v>
      </c>
      <c r="D10" s="16" t="s">
        <v>41</v>
      </c>
      <c r="E10" s="6" t="n">
        <v>1000</v>
      </c>
      <c r="F10" s="7" t="n">
        <v>107</v>
      </c>
      <c r="G10" s="6" t="n">
        <v>64.82</v>
      </c>
      <c r="H10" s="6" t="n">
        <v>902</v>
      </c>
      <c r="I10" s="6" t="n">
        <v>6935.74</v>
      </c>
      <c r="J10" s="6" t="n">
        <v>6033.74</v>
      </c>
    </row>
    <row collapsed="false" customFormat="false" customHeight="false" hidden="false" ht="12.1" outlineLevel="0" r="11">
      <c r="A11" s="43" t="n">
        <v>47771</v>
      </c>
      <c r="B11" s="16" t="s">
        <v>139</v>
      </c>
      <c r="C11" s="16" t="s">
        <v>39</v>
      </c>
      <c r="D11" s="16" t="s">
        <v>41</v>
      </c>
      <c r="E11" s="6" t="n">
        <v>1000</v>
      </c>
      <c r="F11" s="7" t="n">
        <v>107</v>
      </c>
      <c r="G11" s="6" t="n">
        <v>64.82</v>
      </c>
      <c r="H11" s="6" t="n">
        <v>902</v>
      </c>
      <c r="I11" s="6" t="n">
        <v>6935.74</v>
      </c>
      <c r="J11" s="6" t="n">
        <v>6033.74</v>
      </c>
    </row>
    <row collapsed="false" customFormat="false" customHeight="false" hidden="false" ht="12.1" outlineLevel="0" r="12">
      <c r="A12" s="43" t="n">
        <v>47953</v>
      </c>
      <c r="B12" s="16" t="s">
        <v>139</v>
      </c>
      <c r="C12" s="16" t="s">
        <v>39</v>
      </c>
      <c r="D12" s="16" t="s">
        <v>41</v>
      </c>
      <c r="E12" s="6" t="n">
        <v>1000</v>
      </c>
      <c r="F12" s="7" t="n">
        <v>107</v>
      </c>
      <c r="G12" s="6" t="n">
        <v>64.82</v>
      </c>
      <c r="H12" s="6" t="n">
        <v>902</v>
      </c>
      <c r="I12" s="6" t="n">
        <v>6935.74</v>
      </c>
      <c r="J12" s="6" t="n">
        <v>6033.74</v>
      </c>
    </row>
    <row collapsed="false" customFormat="false" customHeight="false" hidden="false" ht="12.1" outlineLevel="0" r="13">
      <c r="A13" s="43" t="n">
        <v>48135</v>
      </c>
      <c r="B13" s="16" t="s">
        <v>139</v>
      </c>
      <c r="C13" s="16" t="s">
        <v>39</v>
      </c>
      <c r="D13" s="16" t="s">
        <v>41</v>
      </c>
      <c r="E13" s="6" t="n">
        <v>1000</v>
      </c>
      <c r="F13" s="7" t="n">
        <v>107</v>
      </c>
      <c r="G13" s="6" t="n">
        <v>64.82</v>
      </c>
      <c r="H13" s="6" t="n">
        <v>902</v>
      </c>
      <c r="I13" s="6" t="n">
        <v>6935.74</v>
      </c>
      <c r="J13" s="6" t="n">
        <v>6033.74</v>
      </c>
    </row>
    <row collapsed="false" customFormat="false" customHeight="false" hidden="false" ht="12.1" outlineLevel="0" r="14">
      <c r="A14" s="43" t="n">
        <v>48317</v>
      </c>
      <c r="B14" s="16" t="s">
        <v>139</v>
      </c>
      <c r="C14" s="16" t="s">
        <v>39</v>
      </c>
      <c r="D14" s="16" t="s">
        <v>41</v>
      </c>
      <c r="E14" s="6" t="n">
        <v>1000</v>
      </c>
      <c r="F14" s="7" t="n">
        <v>107</v>
      </c>
      <c r="G14" s="6" t="n">
        <v>64.82</v>
      </c>
      <c r="H14" s="6" t="n">
        <v>902</v>
      </c>
      <c r="I14" s="6" t="n">
        <v>6935.74</v>
      </c>
      <c r="J14" s="6" t="n">
        <v>6033.74</v>
      </c>
    </row>
    <row collapsed="false" customFormat="false" customHeight="false" hidden="false" ht="12.1" outlineLevel="0" r="15">
      <c r="A15" s="43" t="n">
        <v>48499</v>
      </c>
      <c r="B15" s="16" t="s">
        <v>139</v>
      </c>
      <c r="C15" s="16" t="s">
        <v>39</v>
      </c>
      <c r="D15" s="16" t="s">
        <v>41</v>
      </c>
      <c r="E15" s="6" t="n">
        <v>1000</v>
      </c>
      <c r="F15" s="7" t="n">
        <v>107</v>
      </c>
      <c r="G15" s="6" t="n">
        <v>64.82</v>
      </c>
      <c r="H15" s="6" t="n">
        <v>902</v>
      </c>
      <c r="I15" s="6" t="n">
        <v>6935.74</v>
      </c>
      <c r="J15" s="6" t="n">
        <v>6033.74</v>
      </c>
    </row>
    <row collapsed="false" customFormat="false" customHeight="false" hidden="false" ht="12.1" outlineLevel="0" r="16">
      <c r="A16" s="43" t="n">
        <v>48681</v>
      </c>
      <c r="B16" s="16" t="s">
        <v>139</v>
      </c>
      <c r="C16" s="16" t="s">
        <v>39</v>
      </c>
      <c r="D16" s="16" t="s">
        <v>41</v>
      </c>
      <c r="E16" s="6" t="n">
        <v>1000</v>
      </c>
      <c r="F16" s="7" t="n">
        <v>107</v>
      </c>
      <c r="G16" s="6" t="n">
        <v>64.82</v>
      </c>
      <c r="H16" s="6" t="n">
        <v>902</v>
      </c>
      <c r="I16" s="6" t="n">
        <v>6935.74</v>
      </c>
      <c r="J16" s="6" t="n">
        <v>6033.74</v>
      </c>
    </row>
    <row collapsed="false" customFormat="false" customHeight="false" hidden="false" ht="12.1" outlineLevel="0" r="17">
      <c r="A17" s="43" t="n">
        <v>48863</v>
      </c>
      <c r="B17" s="16" t="s">
        <v>139</v>
      </c>
      <c r="C17" s="16" t="s">
        <v>39</v>
      </c>
      <c r="D17" s="16" t="s">
        <v>41</v>
      </c>
      <c r="E17" s="6" t="n">
        <v>1000</v>
      </c>
      <c r="F17" s="7" t="n">
        <v>107</v>
      </c>
      <c r="G17" s="6" t="n">
        <v>64.82</v>
      </c>
      <c r="H17" s="6" t="n">
        <v>902</v>
      </c>
      <c r="I17" s="6" t="n">
        <v>6935.74</v>
      </c>
      <c r="J17" s="6" t="n">
        <v>6033.74</v>
      </c>
    </row>
    <row collapsed="false" customFormat="false" customHeight="false" hidden="false" ht="12.1" outlineLevel="0" r="18">
      <c r="A18" s="43" t="n">
        <v>49045</v>
      </c>
      <c r="B18" s="16" t="s">
        <v>139</v>
      </c>
      <c r="C18" s="16" t="s">
        <v>39</v>
      </c>
      <c r="D18" s="16" t="s">
        <v>41</v>
      </c>
      <c r="E18" s="6" t="n">
        <v>1000</v>
      </c>
      <c r="F18" s="7" t="n">
        <v>107</v>
      </c>
      <c r="G18" s="6" t="n">
        <v>64.82</v>
      </c>
      <c r="H18" s="6" t="n">
        <v>902</v>
      </c>
      <c r="I18" s="6" t="n">
        <v>6935.74</v>
      </c>
      <c r="J18" s="6" t="n">
        <v>6033.74</v>
      </c>
    </row>
    <row collapsed="false" customFormat="false" customHeight="false" hidden="false" ht="12.1" outlineLevel="0" r="19">
      <c r="A19" s="43" t="n">
        <v>49227</v>
      </c>
      <c r="B19" s="16" t="s">
        <v>139</v>
      </c>
      <c r="C19" s="16" t="s">
        <v>39</v>
      </c>
      <c r="D19" s="16" t="s">
        <v>41</v>
      </c>
      <c r="E19" s="6" t="n">
        <v>1000</v>
      </c>
      <c r="F19" s="7" t="n">
        <v>107</v>
      </c>
      <c r="G19" s="6" t="n">
        <v>64.82</v>
      </c>
      <c r="H19" s="6" t="n">
        <v>902</v>
      </c>
      <c r="I19" s="6" t="n">
        <v>6935.74</v>
      </c>
      <c r="J19" s="6" t="n">
        <v>6033.74</v>
      </c>
    </row>
    <row collapsed="false" customFormat="false" customHeight="false" hidden="false" ht="12.1" outlineLevel="0" r="20">
      <c r="A20" s="43" t="n">
        <v>49409</v>
      </c>
      <c r="B20" s="16" t="s">
        <v>139</v>
      </c>
      <c r="C20" s="16" t="s">
        <v>39</v>
      </c>
      <c r="D20" s="16" t="s">
        <v>41</v>
      </c>
      <c r="E20" s="6" t="n">
        <v>1000</v>
      </c>
      <c r="F20" s="7" t="n">
        <v>107</v>
      </c>
      <c r="G20" s="6" t="n">
        <v>64.82</v>
      </c>
      <c r="H20" s="6" t="n">
        <v>902</v>
      </c>
      <c r="I20" s="6" t="n">
        <v>6935.74</v>
      </c>
      <c r="J20" s="6" t="n">
        <v>6033.74</v>
      </c>
    </row>
    <row collapsed="false" customFormat="false" customHeight="false" hidden="false" ht="12.1" outlineLevel="0" r="21">
      <c r="A21" s="43" t="n">
        <v>49591</v>
      </c>
      <c r="B21" s="16" t="s">
        <v>139</v>
      </c>
      <c r="C21" s="16" t="s">
        <v>39</v>
      </c>
      <c r="D21" s="16" t="s">
        <v>41</v>
      </c>
      <c r="E21" s="6" t="n">
        <v>1000</v>
      </c>
      <c r="F21" s="7" t="n">
        <v>107</v>
      </c>
      <c r="G21" s="6" t="n">
        <v>64.82</v>
      </c>
      <c r="H21" s="6" t="n">
        <v>902</v>
      </c>
      <c r="I21" s="6" t="n">
        <v>6935.74</v>
      </c>
      <c r="J21" s="6" t="n">
        <v>6033.74</v>
      </c>
    </row>
    <row collapsed="false" customFormat="false" customHeight="false" hidden="false" ht="12.1" outlineLevel="0" r="22">
      <c r="A22" s="43" t="n">
        <v>49773</v>
      </c>
      <c r="B22" s="16" t="s">
        <v>139</v>
      </c>
      <c r="C22" s="16" t="s">
        <v>39</v>
      </c>
      <c r="D22" s="16" t="s">
        <v>41</v>
      </c>
      <c r="E22" s="6" t="n">
        <v>1000</v>
      </c>
      <c r="F22" s="7" t="n">
        <v>107</v>
      </c>
      <c r="G22" s="6" t="n">
        <v>64.82</v>
      </c>
      <c r="H22" s="6" t="n">
        <v>902</v>
      </c>
      <c r="I22" s="6" t="n">
        <v>6935.74</v>
      </c>
      <c r="J22" s="6" t="n">
        <v>6033.74</v>
      </c>
    </row>
    <row collapsed="false" customFormat="false" customHeight="false" hidden="false" ht="12.1" outlineLevel="0" r="23">
      <c r="A23" s="43" t="n">
        <v>49955</v>
      </c>
      <c r="B23" s="16" t="s">
        <v>139</v>
      </c>
      <c r="C23" s="16" t="s">
        <v>39</v>
      </c>
      <c r="D23" s="16" t="s">
        <v>41</v>
      </c>
      <c r="E23" s="6" t="n">
        <v>1000</v>
      </c>
      <c r="F23" s="7" t="n">
        <v>107</v>
      </c>
      <c r="G23" s="6" t="n">
        <v>64.82</v>
      </c>
      <c r="H23" s="6" t="n">
        <v>902</v>
      </c>
      <c r="I23" s="6" t="n">
        <v>6935.74</v>
      </c>
      <c r="J23" s="6" t="n">
        <v>6033.74</v>
      </c>
    </row>
    <row collapsed="false" customFormat="false" customHeight="false" hidden="false" ht="12.1" outlineLevel="0" r="24">
      <c r="A24" s="43" t="n">
        <v>50137</v>
      </c>
      <c r="B24" s="16" t="s">
        <v>139</v>
      </c>
      <c r="C24" s="16" t="s">
        <v>39</v>
      </c>
      <c r="D24" s="16" t="s">
        <v>41</v>
      </c>
      <c r="E24" s="6" t="n">
        <v>1000</v>
      </c>
      <c r="F24" s="7" t="n">
        <v>107</v>
      </c>
      <c r="G24" s="6" t="n">
        <v>64.82</v>
      </c>
      <c r="H24" s="6" t="n">
        <v>902</v>
      </c>
      <c r="I24" s="6" t="n">
        <v>6935.74</v>
      </c>
      <c r="J24" s="6" t="n">
        <v>6033.74</v>
      </c>
    </row>
    <row collapsed="false" customFormat="false" customHeight="false" hidden="false" ht="12.1" outlineLevel="0" r="25">
      <c r="A25" s="43" t="n">
        <v>50319</v>
      </c>
      <c r="B25" s="16" t="s">
        <v>139</v>
      </c>
      <c r="C25" s="16" t="s">
        <v>39</v>
      </c>
      <c r="D25" s="16" t="s">
        <v>41</v>
      </c>
      <c r="E25" s="6" t="n">
        <v>1000</v>
      </c>
      <c r="F25" s="7" t="n">
        <v>107</v>
      </c>
      <c r="G25" s="6" t="n">
        <v>64.82</v>
      </c>
      <c r="H25" s="6" t="n">
        <v>902</v>
      </c>
      <c r="I25" s="6" t="n">
        <v>6935.74</v>
      </c>
      <c r="J25" s="6" t="n">
        <v>6033.74</v>
      </c>
    </row>
    <row collapsed="false" customFormat="false" customHeight="false" hidden="false" ht="12.1" outlineLevel="0" r="26">
      <c r="A26" s="43" t="n">
        <v>50501</v>
      </c>
      <c r="B26" s="16" t="s">
        <v>139</v>
      </c>
      <c r="C26" s="16" t="s">
        <v>39</v>
      </c>
      <c r="D26" s="16" t="s">
        <v>41</v>
      </c>
      <c r="E26" s="6" t="n">
        <v>1000</v>
      </c>
      <c r="F26" s="7" t="n">
        <v>107</v>
      </c>
      <c r="G26" s="6" t="n">
        <v>64.82</v>
      </c>
      <c r="H26" s="6" t="n">
        <v>902</v>
      </c>
      <c r="I26" s="6" t="n">
        <v>6935.74</v>
      </c>
      <c r="J26" s="6" t="n">
        <v>6033.74</v>
      </c>
    </row>
    <row collapsed="false" customFormat="false" customHeight="false" hidden="false" ht="12.1" outlineLevel="0" r="27">
      <c r="A27" s="43" t="n">
        <v>50683</v>
      </c>
      <c r="B27" s="16" t="s">
        <v>139</v>
      </c>
      <c r="C27" s="16" t="s">
        <v>39</v>
      </c>
      <c r="D27" s="16" t="s">
        <v>41</v>
      </c>
      <c r="E27" s="6" t="n">
        <v>1000</v>
      </c>
      <c r="F27" s="7" t="n">
        <v>107</v>
      </c>
      <c r="G27" s="6" t="n">
        <v>64.82</v>
      </c>
      <c r="H27" s="6" t="n">
        <v>902</v>
      </c>
      <c r="I27" s="6" t="n">
        <v>6935.74</v>
      </c>
      <c r="J27" s="6" t="n">
        <v>6033.74</v>
      </c>
    </row>
    <row collapsed="false" customFormat="false" customHeight="false" hidden="false" ht="12.1" outlineLevel="0" r="28">
      <c r="A28" s="43" t="n">
        <v>50865</v>
      </c>
      <c r="B28" s="16" t="s">
        <v>139</v>
      </c>
      <c r="C28" s="16" t="s">
        <v>39</v>
      </c>
      <c r="D28" s="16" t="s">
        <v>41</v>
      </c>
      <c r="E28" s="6" t="n">
        <v>1000</v>
      </c>
      <c r="F28" s="7" t="n">
        <v>107</v>
      </c>
      <c r="G28" s="6" t="n">
        <v>64.82</v>
      </c>
      <c r="H28" s="6" t="n">
        <v>902</v>
      </c>
      <c r="I28" s="6" t="n">
        <v>6935.74</v>
      </c>
      <c r="J28" s="6" t="n">
        <v>6033.74</v>
      </c>
    </row>
    <row collapsed="false" customFormat="false" customHeight="false" hidden="false" ht="12.1" outlineLevel="0" r="29">
      <c r="A29" s="43" t="n">
        <v>51047</v>
      </c>
      <c r="B29" s="16" t="s">
        <v>139</v>
      </c>
      <c r="C29" s="16" t="s">
        <v>39</v>
      </c>
      <c r="D29" s="16" t="s">
        <v>41</v>
      </c>
      <c r="E29" s="6" t="n">
        <v>1000</v>
      </c>
      <c r="F29" s="7" t="n">
        <v>107</v>
      </c>
      <c r="G29" s="6" t="n">
        <v>64.82</v>
      </c>
      <c r="H29" s="6" t="n">
        <v>902</v>
      </c>
      <c r="I29" s="6" t="n">
        <v>6935.74</v>
      </c>
      <c r="J29" s="6" t="n">
        <v>6033.74</v>
      </c>
    </row>
    <row collapsed="false" customFormat="false" customHeight="false" hidden="false" ht="12.1" outlineLevel="0" r="30">
      <c r="A30" s="43" t="n">
        <v>51229</v>
      </c>
      <c r="B30" s="16" t="s">
        <v>139</v>
      </c>
      <c r="C30" s="16" t="s">
        <v>39</v>
      </c>
      <c r="D30" s="16" t="s">
        <v>41</v>
      </c>
      <c r="E30" s="6" t="n">
        <v>1000</v>
      </c>
      <c r="F30" s="7" t="n">
        <v>107</v>
      </c>
      <c r="G30" s="6" t="n">
        <v>64.82</v>
      </c>
      <c r="H30" s="6" t="n">
        <v>902</v>
      </c>
      <c r="I30" s="6" t="n">
        <v>6935.74</v>
      </c>
      <c r="J30" s="6" t="n">
        <v>6033.74</v>
      </c>
    </row>
    <row collapsed="false" customFormat="false" customHeight="false" hidden="false" ht="12.1" outlineLevel="0" r="31">
      <c r="A31" s="43" t="n">
        <v>51411</v>
      </c>
      <c r="B31" s="16" t="s">
        <v>139</v>
      </c>
      <c r="C31" s="16" t="s">
        <v>39</v>
      </c>
      <c r="D31" s="16" t="s">
        <v>41</v>
      </c>
      <c r="E31" s="6" t="n">
        <v>1000</v>
      </c>
      <c r="F31" s="7" t="n">
        <v>107</v>
      </c>
      <c r="G31" s="6" t="n">
        <v>64.82</v>
      </c>
      <c r="H31" s="6" t="n">
        <v>902</v>
      </c>
      <c r="I31" s="6" t="n">
        <v>6935.74</v>
      </c>
      <c r="J31" s="6" t="n">
        <v>6033.74</v>
      </c>
    </row>
  </sheetData>
  <autoFilter ref="A1:J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55</v>
      </c>
      <c r="B1" s="42" t="s">
        <v>129</v>
      </c>
      <c r="C1" s="42" t="s">
        <v>0</v>
      </c>
      <c r="D1" s="42" t="s">
        <v>2</v>
      </c>
      <c r="E1" s="42" t="s">
        <v>130</v>
      </c>
      <c r="F1" s="42" t="s">
        <v>141</v>
      </c>
      <c r="G1" s="42" t="s">
        <v>142</v>
      </c>
      <c r="H1" s="42" t="s">
        <v>59</v>
      </c>
      <c r="I1" s="42" t="s">
        <v>143</v>
      </c>
      <c r="J1" s="42" t="s">
        <v>144</v>
      </c>
      <c r="K1" s="42" t="s">
        <v>145</v>
      </c>
      <c r="L1" s="42" t="s">
        <v>146</v>
      </c>
      <c r="M1" s="42" t="s">
        <v>147</v>
      </c>
      <c r="N1" s="42" t="s">
        <v>148</v>
      </c>
      <c r="O1" s="42" t="s">
        <v>149</v>
      </c>
    </row>
    <row collapsed="false" customFormat="false" customHeight="false" hidden="false" ht="12.1" outlineLevel="0" r="2">
      <c r="A2" s="44" t="n">
        <v>45709</v>
      </c>
      <c r="B2" s="16" t="s">
        <v>139</v>
      </c>
      <c r="C2" s="16" t="s">
        <v>16</v>
      </c>
      <c r="D2" s="16" t="s">
        <v>18</v>
      </c>
      <c r="E2" s="17" t="n">
        <v>16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597</v>
      </c>
      <c r="J2" s="17" t="n">
        <v>91.323125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45882</v>
      </c>
      <c r="B3" s="16" t="s">
        <v>139</v>
      </c>
      <c r="C3" s="16" t="s">
        <v>16</v>
      </c>
      <c r="D3" s="16" t="s">
        <v>18</v>
      </c>
      <c r="E3" s="17" t="n">
        <v>4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424</v>
      </c>
      <c r="J3" s="17" t="n">
        <v>79.5825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45938</v>
      </c>
      <c r="B4" s="16" t="s">
        <v>139</v>
      </c>
      <c r="C4" s="16" t="s">
        <v>16</v>
      </c>
      <c r="D4" s="16" t="s">
        <v>18</v>
      </c>
      <c r="E4" s="17" t="n">
        <v>31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368</v>
      </c>
      <c r="J4" s="17" t="n">
        <v>65.937096774194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45278</v>
      </c>
      <c r="B5" s="16" t="s">
        <v>139</v>
      </c>
      <c r="C5" s="16" t="s">
        <v>21</v>
      </c>
      <c r="D5" s="16" t="s">
        <v>22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1028</v>
      </c>
      <c r="J5" s="17" t="n">
        <v>578.93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45456</v>
      </c>
      <c r="B6" s="16" t="s">
        <v>139</v>
      </c>
      <c r="C6" s="16" t="s">
        <v>21</v>
      </c>
      <c r="D6" s="16" t="s">
        <v>22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850</v>
      </c>
      <c r="J6" s="17" t="n">
        <v>549.04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45478</v>
      </c>
      <c r="B7" s="16" t="s">
        <v>139</v>
      </c>
      <c r="C7" s="16" t="s">
        <v>21</v>
      </c>
      <c r="D7" s="16" t="s">
        <v>22</v>
      </c>
      <c r="E7" s="17" t="n">
        <v>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828</v>
      </c>
      <c r="J7" s="17" t="n">
        <v>488.462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45482</v>
      </c>
      <c r="B8" s="16" t="s">
        <v>139</v>
      </c>
      <c r="C8" s="16" t="s">
        <v>21</v>
      </c>
      <c r="D8" s="16" t="s">
        <v>22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824</v>
      </c>
      <c r="J8" s="17" t="n">
        <v>470.61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45526</v>
      </c>
      <c r="B9" s="16" t="s">
        <v>139</v>
      </c>
      <c r="C9" s="16" t="s">
        <v>21</v>
      </c>
      <c r="D9" s="16" t="s">
        <v>22</v>
      </c>
      <c r="E9" s="17" t="n">
        <v>4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780</v>
      </c>
      <c r="J9" s="17" t="n">
        <v>380.1375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44720</v>
      </c>
      <c r="B10" s="16" t="s">
        <v>139</v>
      </c>
      <c r="C10" s="16" t="s">
        <v>26</v>
      </c>
      <c r="D10" s="16" t="s">
        <v>28</v>
      </c>
      <c r="E10" s="17" t="n">
        <v>300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1586</v>
      </c>
      <c r="J10" s="17" t="n">
        <v>4.43153755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45310</v>
      </c>
      <c r="B11" s="16" t="s">
        <v>139</v>
      </c>
      <c r="C11" s="16" t="s">
        <v>26</v>
      </c>
      <c r="D11" s="16" t="s">
        <v>28</v>
      </c>
      <c r="E11" s="17" t="n">
        <v>140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996</v>
      </c>
      <c r="J11" s="17" t="n">
        <v>7.4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45320</v>
      </c>
      <c r="B12" s="16" t="s">
        <v>139</v>
      </c>
      <c r="C12" s="16" t="s">
        <v>26</v>
      </c>
      <c r="D12" s="16" t="s">
        <v>28</v>
      </c>
      <c r="E12" s="17" t="n">
        <v>174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986</v>
      </c>
      <c r="J12" s="17" t="n">
        <v>7.46</v>
      </c>
      <c r="K12" s="6" t="s">
        <f>=Портфель!F5*Портфель!$Q$13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45330</v>
      </c>
      <c r="B13" s="16" t="s">
        <v>139</v>
      </c>
      <c r="C13" s="16" t="s">
        <v>26</v>
      </c>
      <c r="D13" s="16" t="s">
        <v>28</v>
      </c>
      <c r="E13" s="17" t="n">
        <v>134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976</v>
      </c>
      <c r="J13" s="17" t="n">
        <v>7.51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44890</v>
      </c>
      <c r="B14" s="16" t="s">
        <v>139</v>
      </c>
      <c r="C14" s="16" t="s">
        <v>30</v>
      </c>
      <c r="D14" s="16" t="s">
        <v>31</v>
      </c>
      <c r="E14" s="17" t="n">
        <v>250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1416</v>
      </c>
      <c r="J14" s="17" t="n">
        <v>4.078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44972</v>
      </c>
      <c r="B15" s="16" t="s">
        <v>139</v>
      </c>
      <c r="C15" s="16" t="s">
        <v>30</v>
      </c>
      <c r="D15" s="16" t="s">
        <v>31</v>
      </c>
      <c r="E15" s="17" t="n">
        <v>59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1334</v>
      </c>
      <c r="J15" s="17" t="n">
        <v>4.2240677966102</v>
      </c>
      <c r="K15" s="6" t="s">
        <f>=Портфель!F6*Портфель!$Q$13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45142</v>
      </c>
      <c r="B16" s="16" t="s">
        <v>139</v>
      </c>
      <c r="C16" s="16" t="s">
        <v>30</v>
      </c>
      <c r="D16" s="16" t="s">
        <v>31</v>
      </c>
      <c r="E16" s="17" t="n">
        <v>27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1164</v>
      </c>
      <c r="J16" s="17" t="n">
        <v>6.29</v>
      </c>
      <c r="K16" s="6" t="s">
        <f>=Портфель!F6*Портфель!$Q$13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45216</v>
      </c>
      <c r="B17" s="16" t="s">
        <v>139</v>
      </c>
      <c r="C17" s="16" t="s">
        <v>30</v>
      </c>
      <c r="D17" s="16" t="s">
        <v>31</v>
      </c>
      <c r="E17" s="17" t="n">
        <v>100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1090</v>
      </c>
      <c r="J17" s="17" t="n">
        <v>6.45</v>
      </c>
      <c r="K17" s="6" t="s">
        <f>=Портфель!F6*Портфель!$Q$13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45224</v>
      </c>
      <c r="B18" s="16" t="s">
        <v>139</v>
      </c>
      <c r="C18" s="16" t="s">
        <v>30</v>
      </c>
      <c r="D18" s="16" t="s">
        <v>31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1082</v>
      </c>
      <c r="J18" s="17" t="n">
        <v>6.5</v>
      </c>
      <c r="K18" s="6" t="s">
        <f>=Портфель!F6*Портфель!$Q$13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45953</v>
      </c>
      <c r="B19" s="16" t="s">
        <v>139</v>
      </c>
      <c r="C19" s="16" t="s">
        <v>30</v>
      </c>
      <c r="D19" s="16" t="s">
        <v>31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353</v>
      </c>
      <c r="J19" s="17" t="n">
        <v>5.97</v>
      </c>
      <c r="K19" s="6" t="s">
        <f>=Портфель!F6*Портфель!$Q$13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46219</v>
      </c>
      <c r="B20" s="16" t="s">
        <v>139</v>
      </c>
      <c r="C20" s="16" t="s">
        <v>30</v>
      </c>
      <c r="D20" s="16" t="s">
        <v>31</v>
      </c>
      <c r="E20" s="17" t="n">
        <v>124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87</v>
      </c>
      <c r="J20" s="17" t="n">
        <v>4.87</v>
      </c>
      <c r="K20" s="6" t="s">
        <f>=Портфель!F6*Портфель!$Q$13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44187</v>
      </c>
      <c r="B21" s="16" t="s">
        <v>139</v>
      </c>
      <c r="C21" s="16" t="s">
        <v>33</v>
      </c>
      <c r="D21" s="16" t="s">
        <v>34</v>
      </c>
      <c r="E21" s="17" t="n">
        <v>30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2119</v>
      </c>
      <c r="J21" s="17" t="n">
        <v>7.4589131</v>
      </c>
      <c r="K21" s="6" t="s">
        <f>=Портфель!F7*Портфель!$Q$17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46190</v>
      </c>
      <c r="B22" s="16" t="s">
        <v>139</v>
      </c>
      <c r="C22" s="16" t="s">
        <v>39</v>
      </c>
      <c r="D22" s="16" t="s">
        <v>41</v>
      </c>
      <c r="E22" s="17" t="n">
        <v>53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116</v>
      </c>
      <c r="J22" s="17" t="n">
        <v>935.4658490566</v>
      </c>
      <c r="K22" s="6" t="s">
        <f>=Портфель!F9*Портфель!G9/100*Портфель!$Q$13+Портфель!H9*Портфель!$Q$13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46192</v>
      </c>
      <c r="B23" s="16" t="s">
        <v>139</v>
      </c>
      <c r="C23" s="16" t="s">
        <v>39</v>
      </c>
      <c r="D23" s="16" t="s">
        <v>41</v>
      </c>
      <c r="E23" s="17" t="n">
        <v>54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114</v>
      </c>
      <c r="J23" s="17" t="n">
        <v>922.64018518519</v>
      </c>
      <c r="K23" s="6" t="s">
        <f>=Портфель!F9*Портфель!G9/100*Портфель!$Q$13+Портфель!H9*Портфель!$Q$13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/>
      <c r="B24" s="16"/>
      <c r="C24" s="16"/>
      <c r="D24" s="16"/>
      <c r="E24" s="17"/>
      <c r="F24" s="7"/>
      <c r="G24" s="17"/>
      <c r="H24" s="16"/>
      <c r="I24" s="7"/>
      <c r="J24" s="17"/>
      <c r="K24" s="4" t="s">
        <v>51</v>
      </c>
      <c r="L24" s="8" t="s">
        <f>=SUBTOTAL(109,L2:L23)</f>
      </c>
      <c r="M24" s="8" t="s">
        <f>=SUBTOTAL(109,M2:M23)</f>
      </c>
      <c r="N24" s="8" t="s">
        <f>=MAX(0,M24*0.13)</f>
      </c>
    </row>
  </sheetData>
  <autoFilter ref="A1:O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150</v>
      </c>
      <c r="D1" s="42" t="s">
        <v>151</v>
      </c>
      <c r="E1" s="42" t="s">
        <v>133</v>
      </c>
      <c r="F1" s="42" t="s">
        <v>152</v>
      </c>
      <c r="G1" s="42" t="s">
        <v>130</v>
      </c>
      <c r="H1" s="42" t="s">
        <v>153</v>
      </c>
      <c r="I1" s="42" t="s">
        <v>154</v>
      </c>
      <c r="J1" s="42" t="s">
        <v>155</v>
      </c>
      <c r="K1" s="42" t="s">
        <v>156</v>
      </c>
    </row>
    <row collapsed="false" customFormat="false" customHeight="false" hidden="false" ht="12.1" outlineLevel="0" r="2">
      <c r="A2" s="16" t="s">
        <v>101</v>
      </c>
      <c r="B2" s="16" t="s">
        <v>127</v>
      </c>
      <c r="C2" s="45" t="n">
        <v>44158</v>
      </c>
      <c r="D2" s="46" t="n">
        <v>44368</v>
      </c>
      <c r="E2" s="17" t="n">
        <v>75.8869</v>
      </c>
      <c r="F2" s="17" t="n">
        <v>72.8308</v>
      </c>
      <c r="G2" s="17" t="n">
        <v>13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101</v>
      </c>
      <c r="B3" s="16" t="s">
        <v>127</v>
      </c>
      <c r="C3" s="45" t="n">
        <v>44158</v>
      </c>
      <c r="D3" s="46" t="n">
        <v>44511</v>
      </c>
      <c r="E3" s="17" t="n">
        <v>75.8869</v>
      </c>
      <c r="F3" s="17" t="n">
        <v>70.8222</v>
      </c>
      <c r="G3" s="17" t="n">
        <v>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101</v>
      </c>
      <c r="B4" s="16" t="s">
        <v>127</v>
      </c>
      <c r="C4" s="45" t="n">
        <v>44160</v>
      </c>
      <c r="D4" s="46" t="n">
        <v>44511</v>
      </c>
      <c r="E4" s="17" t="n">
        <v>75.84</v>
      </c>
      <c r="F4" s="17" t="n">
        <v>70.8222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101</v>
      </c>
      <c r="B5" s="16" t="s">
        <v>127</v>
      </c>
      <c r="C5" s="45" t="n">
        <v>44166</v>
      </c>
      <c r="D5" s="46" t="n">
        <v>44511</v>
      </c>
      <c r="E5" s="17" t="n">
        <v>75.8742</v>
      </c>
      <c r="F5" s="17" t="n">
        <v>70.8222</v>
      </c>
      <c r="G5" s="17" t="n">
        <v>12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101</v>
      </c>
      <c r="B6" s="16" t="s">
        <v>127</v>
      </c>
      <c r="C6" s="45" t="n">
        <v>44181</v>
      </c>
      <c r="D6" s="46" t="n">
        <v>44511</v>
      </c>
      <c r="E6" s="17" t="n">
        <v>73.65</v>
      </c>
      <c r="F6" s="17" t="n">
        <v>70.8222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101</v>
      </c>
      <c r="B7" s="16" t="s">
        <v>127</v>
      </c>
      <c r="C7" s="45" t="n">
        <v>44193</v>
      </c>
      <c r="D7" s="46" t="n">
        <v>44511</v>
      </c>
      <c r="E7" s="17" t="n">
        <v>73.9763</v>
      </c>
      <c r="F7" s="17" t="n">
        <v>70.8222</v>
      </c>
      <c r="G7" s="17" t="n">
        <v>5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101</v>
      </c>
      <c r="B8" s="16" t="s">
        <v>127</v>
      </c>
      <c r="C8" s="45" t="n">
        <v>44193</v>
      </c>
      <c r="D8" s="46" t="n">
        <v>44557</v>
      </c>
      <c r="E8" s="17" t="n">
        <v>73.9763</v>
      </c>
      <c r="F8" s="17" t="n">
        <v>73.3544</v>
      </c>
      <c r="G8" s="17" t="n">
        <v>117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101</v>
      </c>
      <c r="B9" s="16" t="s">
        <v>127</v>
      </c>
      <c r="C9" s="45" t="n">
        <v>44193</v>
      </c>
      <c r="D9" s="46" t="n">
        <v>44557</v>
      </c>
      <c r="E9" s="17" t="n">
        <v>73.9763</v>
      </c>
      <c r="F9" s="17" t="n">
        <v>73.2793</v>
      </c>
      <c r="G9" s="17" t="n">
        <v>14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101</v>
      </c>
      <c r="B10" s="16" t="s">
        <v>127</v>
      </c>
      <c r="C10" s="45" t="n">
        <v>44193</v>
      </c>
      <c r="D10" s="46" t="n">
        <v>44560</v>
      </c>
      <c r="E10" s="17" t="n">
        <v>73.9763</v>
      </c>
      <c r="F10" s="17" t="n">
        <v>74.531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77</v>
      </c>
      <c r="B11" s="16" t="s">
        <v>104</v>
      </c>
      <c r="C11" s="45" t="n">
        <v>44160</v>
      </c>
      <c r="D11" s="46" t="n">
        <v>44370</v>
      </c>
      <c r="E11" s="17" t="n">
        <v>1348.7417</v>
      </c>
      <c r="F11" s="17" t="n">
        <v>1619.1658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78</v>
      </c>
      <c r="B12" s="16" t="s">
        <v>157</v>
      </c>
      <c r="C12" s="45" t="n">
        <v>44160</v>
      </c>
      <c r="D12" s="46" t="n">
        <v>44554</v>
      </c>
      <c r="E12" s="17" t="n">
        <v>4150.41</v>
      </c>
      <c r="F12" s="17" t="n">
        <v>2844.44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79</v>
      </c>
      <c r="B13" s="16" t="s">
        <v>158</v>
      </c>
      <c r="C13" s="45" t="n">
        <v>44167</v>
      </c>
      <c r="D13" s="46" t="n">
        <v>44557</v>
      </c>
      <c r="E13" s="17" t="n">
        <v>91.4317</v>
      </c>
      <c r="F13" s="17" t="n">
        <v>89.8889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79</v>
      </c>
      <c r="B14" s="16" t="s">
        <v>158</v>
      </c>
      <c r="C14" s="45" t="n">
        <v>44326</v>
      </c>
      <c r="D14" s="46" t="n">
        <v>44557</v>
      </c>
      <c r="E14" s="17" t="n">
        <v>119.3611</v>
      </c>
      <c r="F14" s="17" t="n">
        <v>89.8889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80</v>
      </c>
      <c r="B15" s="16" t="s">
        <v>159</v>
      </c>
      <c r="C15" s="45" t="n">
        <v>44172</v>
      </c>
      <c r="D15" s="46" t="n">
        <v>45516</v>
      </c>
      <c r="E15" s="17" t="n">
        <v>93.078</v>
      </c>
      <c r="F15" s="17" t="n">
        <v>132.86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81</v>
      </c>
      <c r="B16" s="16" t="s">
        <v>160</v>
      </c>
      <c r="C16" s="45" t="n">
        <v>44181</v>
      </c>
      <c r="D16" s="46" t="n">
        <v>44370</v>
      </c>
      <c r="E16" s="17" t="n">
        <v>7.3445</v>
      </c>
      <c r="F16" s="17" t="n">
        <v>7.9152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81</v>
      </c>
      <c r="B17" s="16" t="s">
        <v>160</v>
      </c>
      <c r="C17" s="45" t="n">
        <v>44181</v>
      </c>
      <c r="D17" s="46" t="n">
        <v>44370</v>
      </c>
      <c r="E17" s="17" t="n">
        <v>6.9773</v>
      </c>
      <c r="F17" s="17" t="n">
        <v>7.9152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82</v>
      </c>
      <c r="B18" s="16" t="s">
        <v>161</v>
      </c>
      <c r="C18" s="45" t="n">
        <v>44186</v>
      </c>
      <c r="D18" s="46" t="n">
        <v>44369</v>
      </c>
      <c r="E18" s="17" t="n">
        <v>5113.29</v>
      </c>
      <c r="F18" s="17" t="n">
        <v>5666.95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83</v>
      </c>
      <c r="B19" s="16" t="s">
        <v>162</v>
      </c>
      <c r="C19" s="45" t="n">
        <v>44186</v>
      </c>
      <c r="D19" s="46" t="n">
        <v>44369</v>
      </c>
      <c r="E19" s="17" t="n">
        <v>2760.76</v>
      </c>
      <c r="F19" s="17" t="n">
        <v>3090.7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33</v>
      </c>
      <c r="B20" s="16" t="s">
        <v>34</v>
      </c>
      <c r="C20" s="45" t="n">
        <v>44187</v>
      </c>
      <c r="D20" s="46" t="n">
        <v>44560</v>
      </c>
      <c r="E20" s="17" t="n">
        <v>7.4589</v>
      </c>
      <c r="F20" s="17" t="n">
        <v>7.2915</v>
      </c>
      <c r="G20" s="17" t="n">
        <v>100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33</v>
      </c>
      <c r="B21" s="16" t="s">
        <v>34</v>
      </c>
      <c r="C21" s="45" t="n">
        <v>44187</v>
      </c>
      <c r="D21" s="46" t="n">
        <v>45945</v>
      </c>
      <c r="E21" s="17" t="n">
        <v>7.4589</v>
      </c>
      <c r="F21" s="17" t="n">
        <v>6.5246</v>
      </c>
      <c r="G21" s="17" t="n">
        <v>50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84</v>
      </c>
      <c r="B22" s="16" t="s">
        <v>163</v>
      </c>
      <c r="C22" s="45" t="n">
        <v>44193</v>
      </c>
      <c r="D22" s="46" t="n">
        <v>44557</v>
      </c>
      <c r="E22" s="17" t="n">
        <v>16085.5116</v>
      </c>
      <c r="F22" s="17" t="n">
        <v>8625.2765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30</v>
      </c>
      <c r="B23" s="16" t="s">
        <v>31</v>
      </c>
      <c r="C23" s="45" t="n">
        <v>44722</v>
      </c>
      <c r="D23" s="46" t="n">
        <v>44802</v>
      </c>
      <c r="E23" s="17" t="n">
        <v>4.04</v>
      </c>
      <c r="F23" s="17" t="n">
        <v>4.1</v>
      </c>
      <c r="G23" s="17" t="n">
        <v>250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30</v>
      </c>
      <c r="B24" s="16" t="s">
        <v>31</v>
      </c>
      <c r="C24" s="45" t="n">
        <v>44733</v>
      </c>
      <c r="D24" s="46" t="n">
        <v>44802</v>
      </c>
      <c r="E24" s="17" t="n">
        <v>4.26</v>
      </c>
      <c r="F24" s="17" t="n">
        <v>4.1</v>
      </c>
      <c r="G24" s="17" t="n">
        <v>294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85</v>
      </c>
      <c r="B25" s="16" t="s">
        <v>164</v>
      </c>
      <c r="C25" s="45" t="n">
        <v>44998</v>
      </c>
      <c r="D25" s="46" t="n">
        <v>45309</v>
      </c>
      <c r="E25" s="17" t="n">
        <v>6.15</v>
      </c>
      <c r="F25" s="17" t="n">
        <v>7.43</v>
      </c>
      <c r="G25" s="17" t="n">
        <v>155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85</v>
      </c>
      <c r="B26" s="16" t="s">
        <v>164</v>
      </c>
      <c r="C26" s="45" t="n">
        <v>45170</v>
      </c>
      <c r="D26" s="46" t="n">
        <v>45309</v>
      </c>
      <c r="E26" s="17" t="n">
        <v>7.44</v>
      </c>
      <c r="F26" s="17" t="n">
        <v>7.43</v>
      </c>
      <c r="G26" s="17" t="n">
        <v>135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86</v>
      </c>
      <c r="B27" s="16" t="s">
        <v>165</v>
      </c>
      <c r="C27" s="45" t="n">
        <v>45447</v>
      </c>
      <c r="D27" s="46" t="n">
        <v>45938</v>
      </c>
      <c r="E27" s="17" t="n">
        <v>300.12</v>
      </c>
      <c r="F27" s="17" t="n">
        <v>159.0215</v>
      </c>
      <c r="G27" s="17" t="n">
        <v>4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86</v>
      </c>
      <c r="B28" s="16" t="s">
        <v>165</v>
      </c>
      <c r="C28" s="45" t="n">
        <v>45450</v>
      </c>
      <c r="D28" s="46" t="n">
        <v>45938</v>
      </c>
      <c r="E28" s="17" t="n">
        <v>299.6967</v>
      </c>
      <c r="F28" s="17" t="n">
        <v>159.0215</v>
      </c>
      <c r="G28" s="17" t="n">
        <v>9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2026-10-11T09:13:49.00Z</dcterms:created>
  <dc:creator>izi-invest.ru</dc:creator>
  <cp:revision>0</cp:revision>
</cp:coreProperties>
</file>