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<sst xmlns="http://schemas.openxmlformats.org/spreadsheetml/2006/main" count="1833" uniqueCount="346">
  <si>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</si>
  <si>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</si>
  <si>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</si>
  <si>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</si>
  <si>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</si>
  <si>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</si>
  <si>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</si>
  <si>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</si>
  <si>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</si>
  <si>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</si>
  <si>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</si>
  <si>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</si>
  <si>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</si>
  <si>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</si>
  <si>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</si>
  <si>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</si>
  <si>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</si>
  <si>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SIBN</t>
  </si>
  <si>
    <t>share</t>
  </si>
  <si>
    <t>Газпрнефть</t>
  </si>
  <si>
    <t>RUR</t>
  </si>
  <si>
    <t>ИИС: 30 шт.</t>
  </si>
  <si>
    <t>AMD</t>
  </si>
  <si>
    <t>MGNT</t>
  </si>
  <si>
    <t>Магнит ао</t>
  </si>
  <si>
    <t>ИИС: 2 шт.</t>
  </si>
  <si>
    <t>BYN</t>
  </si>
  <si>
    <t>LKOH</t>
  </si>
  <si>
    <t>ЛУКОЙЛ</t>
  </si>
  <si>
    <t>ИИС: 1 шт.</t>
  </si>
  <si>
    <t>CAD</t>
  </si>
  <si>
    <t>RASP</t>
  </si>
  <si>
    <t>Распадская</t>
  </si>
  <si>
    <t>CHF</t>
  </si>
  <si>
    <t>UPRO</t>
  </si>
  <si>
    <t>Юнипро ао</t>
  </si>
  <si>
    <t>ИИС: 3000 шт.</t>
  </si>
  <si>
    <t>CNY</t>
  </si>
  <si>
    <t>NVTK</t>
  </si>
  <si>
    <t>Новатэк ао</t>
  </si>
  <si>
    <t>ИИС: 4 шт.</t>
  </si>
  <si>
    <t>EUR</t>
  </si>
  <si>
    <t>YNDX</t>
  </si>
  <si>
    <t>Yandex clA</t>
  </si>
  <si>
    <t>GBP</t>
  </si>
  <si>
    <t>RUAL</t>
  </si>
  <si>
    <t>РУСАЛ ао</t>
  </si>
  <si>
    <t>ИИС: 100 шт.</t>
  </si>
  <si>
    <t>GLD</t>
  </si>
  <si>
    <t>SBERP</t>
  </si>
  <si>
    <t>Сбербанк-п</t>
  </si>
  <si>
    <t>ИИС: 10 шт.</t>
  </si>
  <si>
    <t>HKD</t>
  </si>
  <si>
    <t>CHMF</t>
  </si>
  <si>
    <t>СевСт-ао</t>
  </si>
  <si>
    <t>ИИС: 3 шт.</t>
  </si>
  <si>
    <t>JPY</t>
  </si>
  <si>
    <t>BANEP</t>
  </si>
  <si>
    <t>Башнефт ап</t>
  </si>
  <si>
    <t>KZT</t>
  </si>
  <si>
    <t>VTBR</t>
  </si>
  <si>
    <t>ВТБ ао</t>
  </si>
  <si>
    <t>ИИС: 26 шт.</t>
  </si>
  <si>
    <t>POLY</t>
  </si>
  <si>
    <t>Solidcore</t>
  </si>
  <si>
    <t>ИИС: 8 шт.</t>
  </si>
  <si>
    <t>SLV</t>
  </si>
  <si>
    <t>LENT</t>
  </si>
  <si>
    <t>Лента ао</t>
  </si>
  <si>
    <t>TRY</t>
  </si>
  <si>
    <t>MAGN</t>
  </si>
  <si>
    <t>ММК</t>
  </si>
  <si>
    <t>ИИС: 50 шт.</t>
  </si>
  <si>
    <t>UAH</t>
  </si>
  <si>
    <t>FEES</t>
  </si>
  <si>
    <t>Россети</t>
  </si>
  <si>
    <t>ИИС: 20000 шт.</t>
  </si>
  <si>
    <t>USD</t>
  </si>
  <si>
    <t>AFKS</t>
  </si>
  <si>
    <t>Система ао</t>
  </si>
  <si>
    <t>GAZP</t>
  </si>
  <si>
    <t>ГАЗПРОМ ао</t>
  </si>
  <si>
    <t>TATN</t>
  </si>
  <si>
    <t>Татнфт 3ао</t>
  </si>
  <si>
    <t>VKCO</t>
  </si>
  <si>
    <t>МКПАО "ВК"</t>
  </si>
  <si>
    <t>NMTP</t>
  </si>
  <si>
    <t>НМТП ао</t>
  </si>
  <si>
    <t>Сумма по акциям:</t>
  </si>
  <si>
    <t>FXGD</t>
  </si>
  <si>
    <t>etf</t>
  </si>
  <si>
    <t>FXGD ETF</t>
  </si>
  <si>
    <t>ИИС: 150 шт.</t>
  </si>
  <si>
    <t>FXMM</t>
  </si>
  <si>
    <t>FXMM ETF</t>
  </si>
  <si>
    <t>FXRU</t>
  </si>
  <si>
    <t>FXRU ETF</t>
  </si>
  <si>
    <t>Сумма по фондам:</t>
  </si>
  <si>
    <t>Рубль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</si>
  <si>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</si>
  <si>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</si>
  <si>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</si>
  <si>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</si>
  <si>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</si>
  <si>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</si>
  <si>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</si>
  <si>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</si>
  <si>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</si>
  <si>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</si>
  <si>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</si>
  <si>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CHMF - СевСт-ао 3шт. по 15.44 RUR - налог 6 RUR (данные из БД)</t>
  </si>
  <si>
    <t>Зачисление дивидендов  по бумаге СевСт-ао 3 шт. (данные из сделок)</t>
  </si>
  <si>
    <t>Дивиденд по VTBR - ВТБ ао 130000шт. по 0 RUR - налог 13 RUR (данные из БД)</t>
  </si>
  <si>
    <t>Дивиденд по SBERP - Сбербанк-п 10шт. по 18.7 RUR - налог 24 RUR (данные из БД)</t>
  </si>
  <si>
    <t>Дивиденд по NVTK - Новатэк ао 4шт. по 11.82 RUR - налог 6 RUR (данные из БД)</t>
  </si>
  <si>
    <t>Дивиденд по RASP - Распадская 30шт. по 2.7 RUR - налог 11 RUR (данные из БД)</t>
  </si>
  <si>
    <t>Зачисление дивидендов  по бумаге ВТБ ао 130000 шт. (данные из сделок)</t>
  </si>
  <si>
    <t>Зачисление дивидендов  по бумаге Сбербанк-п 10 шт. (данные из сделок)</t>
  </si>
  <si>
    <t>Зачисление дивидендов  по бумаге Новатэк ао 4 шт. (данные из сделок)</t>
  </si>
  <si>
    <t>Зачисление дивидендов  по бумаге Распадская 30 шт. (данные из сделок)</t>
  </si>
  <si>
    <t>Дивиденд по CHMF - СевСт-ао 3шт. по 37.34 RUR - налог 15 RUR (данные из БД)</t>
  </si>
  <si>
    <t>Купон по SU26220RMFS2 - ОФЗ 26220 13шт. по 36.9 RUR - налог 0 RUR (данные из БД)</t>
  </si>
  <si>
    <t>Зачисление купона №8 по бумаге 26220 (данные из сделок)</t>
  </si>
  <si>
    <t>Дивиденд по LKOH - ЛУКОЙЛ 1шт. по 46 RUR - налог 6 RUR (данные из БД)</t>
  </si>
  <si>
    <t>Дивиденд по UPRO - Юнипро ао 2000шт. по 0.11 RUR - налог 27.95 RUR (данные из БД)</t>
  </si>
  <si>
    <t>Дивиденд по SIBN - Газпрнефть 30шт. по 5 RUR - налог 19 RUR (данные из БД)</t>
  </si>
  <si>
    <t>Зачисление дивидендов  по бумаге ЛУКОЙЛ 1 шт. (данные из сделок)</t>
  </si>
  <si>
    <t>Зачисление дивидендов  по бумаге Юнипро ао 2000 шт. (данные из сделок)</t>
  </si>
  <si>
    <t>Зачисление дивидендов  по бумаге Газпрнефть 30 шт. (данные из сделок)</t>
  </si>
  <si>
    <t>Купон по SU26211RMFS1 - ОФЗ 26211 15шт. по 34.9 RUR - налог 68 RUR (данные из БД)</t>
  </si>
  <si>
    <t>Зачисление купона №16 по бумаге 26211 (данные из сделок)</t>
  </si>
  <si>
    <t>Купон по RU000A0JXNF9 - Газпнф1P1R 1шт. по 43.38 RUR - налог 6 RUR (данные из БД)</t>
  </si>
  <si>
    <t>Дивиденд по POLY - Solidcore 8шт. по 66.3 RUR - налог 69 RUR (данные из БД)</t>
  </si>
  <si>
    <t>Дивиденд по NVTK - Новатэк ао 4шт. по 23.74 RUR - налог 12 RUR (данные из БД)</t>
  </si>
  <si>
    <t>Дивиденд по CHMF - СевСт-ао 3шт. по 36.27 RUR - налог 14 RUR (данные из БД)</t>
  </si>
  <si>
    <t>Дивиденд по CHMF - СевСт-ао 3шт. по 46.77 RUR - налог 18 RUR (данные из БД)</t>
  </si>
  <si>
    <t>Дивиденд по RASP - Распадская 30шт. по 5.7 RUR - налог 22 RUR (данные из БД)</t>
  </si>
  <si>
    <t>Купон по SU26220RMFS2 - ОФЗ 26220 13шт. по 36.9 RUR - налог 62 RUR (данные из БД)</t>
  </si>
  <si>
    <t>Дивиденд по MAGN - ММК 50шт. по 0.95 RUR - налог 6 RUR (данные из БД)</t>
  </si>
  <si>
    <t>Дивиденд по MAGN - ММК 50шт. по 1.8 RUR - налог 12 RUR (данные из БД)</t>
  </si>
  <si>
    <t>Дивиденд по UPRO - Юнипро ао 3000шт. по 0.13 RUR - налог 49 RUR (данные из БД)</t>
  </si>
  <si>
    <t>Дивиденд по SIBN - Газпрнефть 30шт. по 10 RUR - налог 39 RUR (данные из БД)</t>
  </si>
  <si>
    <t>Дивиденд по MGNT - Магнит ао 2шт. по 245.31 RUR - налог 64 RUR (данные из БД)</t>
  </si>
  <si>
    <t>Дивиденд по LKOH - ЛУКОЙЛ 1шт. по 213 RUR - налог 28 RUR (данные из БД)</t>
  </si>
  <si>
    <t>Дивиденд по TATN - Татнфт 3ао 2шт. по 12.3 RUR - налог 3 RUR (данные из БД)</t>
  </si>
  <si>
    <t>Дивиденд по NMTP - НМТП ао 100шт. по 0.06 RUR - налог 1 RUR (данные из БД)</t>
  </si>
  <si>
    <t>Дивиденд по BANEP - Башнефт ап 3шт. по 0.1 RUR - налог 0 RUR (данные из БД)</t>
  </si>
  <si>
    <t>Дивиденд по AFKS - Система ао 100шт. по 0.31 RUR - налог 4 RUR (данные из БД)</t>
  </si>
  <si>
    <t>Дивиденд по VTBR - ВТБ ао 130000шт. по 0 RUR - налог 24 RUR (данные из БД)</t>
  </si>
  <si>
    <t>Дивиденд по GAZP - ГАЗПРОМ ао 10шт. по 12.55 RUR - налог 16 RUR (данные из БД)</t>
  </si>
  <si>
    <t>Дивиденд по FEES - Россети 20000шт. по 0.02 RUR - налог 42 RUR (данные из БД)</t>
  </si>
  <si>
    <t>Прочий доход</t>
  </si>
  <si>
    <t>Купон по SU26211RMFS1 - ОФЗ 26211 16шт. по 34.9 RUR - налог 73 RUR (данные из БД)</t>
  </si>
  <si>
    <t>Дивиденд по CHMF - СевСт-ао 3шт. по 84.45 RUR - налог 33 RUR (данные из БД)</t>
  </si>
  <si>
    <t>Дивиденд по POLY - Solidcore 8шт. по 33.2 RUR - налог 35 RUR (данные из БД)</t>
  </si>
  <si>
    <t>Дивиденд по MAGN - ММК 50шт. по 3.53 RUR - налог 23 RUR (данные из БД)</t>
  </si>
  <si>
    <t>Дивиденд по RASP - Распадская 30шт. по 23 RUR - налог 90 RUR (данные из БД)</t>
  </si>
  <si>
    <t>Дивиденд по NVTK - Новатэк ао 4шт. по 27.67 RUR - налог 14 RUR (данные из БД)</t>
  </si>
  <si>
    <t>Дивиденд по TATN - Татнфт 3ао 2шт. по 16.52 RUR - налог 4 RUR (данные из БД)</t>
  </si>
  <si>
    <t>Дивиденд по CHMF - СевСт-ао 3шт. по 85.93 RUR - налог 34 RUR (данные из БД)</t>
  </si>
  <si>
    <t>Дивиденд по UPRO - Юнипро ао 3000шт. по 0.19 RUR - налог 74 RUR (данные из БД)</t>
  </si>
  <si>
    <t>Дивиденд по LKOH - ЛУКОЙЛ 1шт. по 340 RUR - налог 44 RUR (данные из БД)</t>
  </si>
  <si>
    <t>Дивиденд по SIBN - Газпрнефть 30шт. по 40 RUR - налог 156 RUR (данные из БД)</t>
  </si>
  <si>
    <t>Дивиденд по MGNT - Магнит ао 2шт. по 294.37 RUR - налог 77 RUR (данные из БД)</t>
  </si>
  <si>
    <t>Дивиденд по TATN - Татнфт 3ао 2шт. по 9.98 RUR - налог 3 RUR (данные из БД)</t>
  </si>
  <si>
    <t>Дивиденд по MAGN - ММК 50шт. по 2.66 RUR - налог 17 RUR (данные из БД)</t>
  </si>
  <si>
    <t>Дивиденд по RASP - Распадская 30шт. по 28 RUR - налог 109 RUR (данные из БД)</t>
  </si>
  <si>
    <t>Амортизация Газпнф1P1R: 1 шт. по 1000 RUR.  (данные из БД)</t>
  </si>
  <si>
    <t>Дивиденд по NVTK - Новатэк ао 4шт. по 43.77 RUR - налог 23 RUR (данные из БД)</t>
  </si>
  <si>
    <t>Дивиденд по SIBN - Газпрнефть 30шт. по 16 RUR - налог 62 RUR (данные из БД)</t>
  </si>
  <si>
    <t>Дивиденд по TATN - Татнфт 3ао 2шт. по 16.14 RUR - налог 4 RUR (данные из БД)</t>
  </si>
  <si>
    <t>Дивиденд по BANEP - Башнефт ап 3шт. по 117.29 RUR - налог 46 RUR (данные из БД)</t>
  </si>
  <si>
    <t>Дивиденд по NMTP - НМТП ао 100шт. по 0.54 RUR - налог 7 RUR (данные из БД)</t>
  </si>
  <si>
    <t>Дивиденд по NVTK - Новатэк ао 4шт. по 45 RUR - налог 23 RUR (данные из БД)</t>
  </si>
  <si>
    <t>Дивиденд по GAZP - ГАЗПРОМ ао 10шт. по 51.03 RUR - налог 66 RUR (данные из БД)</t>
  </si>
  <si>
    <t>Дивиденд по TATN - Татнфт 3ао 2шт. по 32.71 RUR - налог 9 RUR (данные из БД)</t>
  </si>
  <si>
    <t>Дивиденд по RUAL - РУСАЛ ао 100шт. по 1.21 RUR - налог 16 RUR (данные из БД)</t>
  </si>
  <si>
    <t>Амортизация ОФЗ 26220: 13 шт. по 1000 RUR.  (данные из БД)</t>
  </si>
  <si>
    <t>Дивиденд по LKOH - ЛУКОЙЛ 1шт. по 537 RUR - налог 70 RUR (данные из БД)</t>
  </si>
  <si>
    <t>Дивиденд по LKOH - ЛУКОЙЛ 1шт. по 256 RUR - налог 33 RUR (данные из БД)</t>
  </si>
  <si>
    <t>Дивиденд по SIBN - Газпрнефть 30шт. по 69.78 RUR - налог 272 RUR (данные из БД)</t>
  </si>
  <si>
    <t>Дивиденд по TATN - Татнфт 3ао 2шт. по 6.86 RUR - налог 2 RUR (данные из БД)</t>
  </si>
  <si>
    <t>Амортизация ОФЗ 26211: 16 шт. по 1000 RUR.  (данные из БД)</t>
  </si>
  <si>
    <t>Дивиденд по NVTK - Новатэк ао 4шт. по 60.58 RUR - налог 32 RUR (данные из БД)</t>
  </si>
  <si>
    <t>Дивиденд по SBERP - Сбербанк-п 10шт. по 25 RUR - налог 33 RUR (данные из БД)</t>
  </si>
  <si>
    <t>Дивиденд по LKOH - ЛУКОЙЛ 1шт. по 438 RUR - налог 57 RUR (данные из БД)</t>
  </si>
  <si>
    <t>Дивиденд по BANEP - Башнефт ап 3шт. по 199.89 RUR - налог 78 RUR (данные из БД)</t>
  </si>
  <si>
    <t>Дивиденд по SIBN - Газпрнефть 30шт. по 12.16 RUR - налог 47 RUR (данные из БД)</t>
  </si>
  <si>
    <t>Дивиденд по TATN - Татнфт 3ао 2шт. по 27.71 RUR - налог 7 RUR (данные из БД)</t>
  </si>
  <si>
    <t>Дивиденд по NMTP - НМТП ао 100шт. по 0.8 RUR - налог 10 RUR (данные из БД)</t>
  </si>
  <si>
    <t>Дивиденд по AFKS - Система ао 100шт. по 0.41 RUR - налог 5 RUR (данные из БД)</t>
  </si>
  <si>
    <t>Дивиденд по NVTK - Новатэк ао 4шт. по 34.5 RUR - налог 18 RUR (данные из БД)</t>
  </si>
  <si>
    <t>Дивиденд по TATN - Татнфт 3ао 2шт. по 27.54 RUR - налог 7 RUR (данные из БД)</t>
  </si>
  <si>
    <t>Дивиденд по LKOH - ЛУКОЙЛ 1шт. по 447 RUR - налог 58 RUR (данные из БД)</t>
  </si>
  <si>
    <t>Дивиденд по SIBN - Газпрнефть 30шт. по 82.94 RUR - налог 323 RUR (данные из БД)</t>
  </si>
  <si>
    <t>Дивиденд по TATN - Татнфт 3ао 2шт. по 35.17 RUR - налог 9 RUR (данные из БД)</t>
  </si>
  <si>
    <t>Дивиденд по MGNT - Магнит ао 2шт. по 412.13 RUR - налог 107 RUR (данные из БД)</t>
  </si>
  <si>
    <t>Дивиденд по NVTK - Новатэк ао 4шт. по 44.09 RUR - налог 23 RUR (данные из БД)</t>
  </si>
  <si>
    <t>Дивиденд по LKOH - ЛУКОЙЛ 1шт. по 498 RUR - налог 65 RUR (данные из БД)</t>
  </si>
  <si>
    <t>Дивиденд по MAGN - ММК 50шт. по 2.75 RUR - налог 18 RUR (данные из БД)</t>
  </si>
  <si>
    <t>Дивиденд по CHMF - СевСт-ао 3шт. по 38.3 RUR - налог 15 RUR (данные из БД)</t>
  </si>
  <si>
    <t>Дивиденд по CHMF - СевСт-ао 3шт. по 191.51 RUR - налог 75 RUR (данные из БД)</t>
  </si>
  <si>
    <t>Дивиденд по SIBN - Газпрнефть 30шт. по 19.49 RUR - налог 76 RUR (данные из БД)</t>
  </si>
  <si>
    <t>Дивиденд по TATN - Татнфт 3ао 2шт. по 25.17 RUR - налог 7 RUR (данные из БД)</t>
  </si>
  <si>
    <t>Дивиденд по NMTP - НМТП ао 100шт. по 0.77 RUR - налог 10 RUR (данные из БД)</t>
  </si>
  <si>
    <t>Дивиденд по SBERP - Сбербанк-п 10шт. по 33.3 RUR - налог 43 RUR (данные из БД)</t>
  </si>
  <si>
    <t>Дивиденд по BANEP - Башнефт ап 3шт. по 249.69 RUR - налог 97 RUR (данные из БД)</t>
  </si>
  <si>
    <t>Дивиденд по AFKS - Система ао 100шт. по 0.52 RUR - налог 7 RUR (данные из БД)</t>
  </si>
  <si>
    <t>Дивиденд по CHMF - СевСт-ао 3шт. по 31.06 RUR - налог 12 RUR (данные из БД)</t>
  </si>
  <si>
    <t>Дивиденд по YNDX - Yandex clA 1шт. по 80 RUR - налог 10 RUR (данные из БД)</t>
  </si>
  <si>
    <t>Дивиденд по TATN - Татнфт 3ао 2шт. по 38.2 RUR - налог 10 RUR (данные из БД)</t>
  </si>
  <si>
    <t>Дивиденд по NVTK - Новатэк ао 4шт. по 35.5 RUR - налог 18 RUR (данные из БД)</t>
  </si>
  <si>
    <t>Дивиденд по SIBN - Газпрнефть 30шт. по 51.96 RUR - налог 203 RUR (данные из БД)</t>
  </si>
  <si>
    <t>Дивиденд по MAGN - ММК 50шт. по 2.49 RUR - налог 16 RUR (данные из БД)</t>
  </si>
  <si>
    <t>Дивиденд по LKOH - ЛУКОЙЛ 1шт. по 514 RUR - налог 67 RUR (данные из БД)</t>
  </si>
  <si>
    <t>Дивиденд по CHMF - СевСт-ао 3шт. по 49.06 RUR - налог 19 RUR (данные из БД)</t>
  </si>
  <si>
    <t>Дивиденд по TATN - Татнфт 3ао 2шт. по 17.39 RUR - налог 5 RUR (данные из БД)</t>
  </si>
  <si>
    <t>Дивиденд по NVTK - Новатэк ао 4шт. по 46.65 RUR - налог 24 RUR (данные из БД)</t>
  </si>
  <si>
    <t>Дивиденд по TATN - Татнфт 3ао 2шт. по 43.11 RUR - налог 11 RUR (данные из БД)</t>
  </si>
  <si>
    <t>Дивиденд по LKOH - ЛУКОЙЛ 1шт. по 541 RUR - налог 70 RUR (данные из БД)</t>
  </si>
  <si>
    <t>Дивиденд по SIBN - Газпрнефть 30шт. по 27.21 RUR - налог 106 RUR (данные из БД)</t>
  </si>
  <si>
    <t>Дивиденд по VTBR - ВТБ ао 26шт. по 25.58 RUR - налог 86 RUR (данные из БД)</t>
  </si>
  <si>
    <t>Дивиденд по BANEP - Башнефт ап 3шт. по 147.31 RUR - налог 57 RUR (данные из БД)</t>
  </si>
  <si>
    <t>Дивиденд по NMTP - НМТП ао 100шт. по 0.96 RUR - налог 12 RUR (данные из БД)</t>
  </si>
  <si>
    <t>Дивиденд по SBERP - Сбербанк-п 10шт. по 34.84 RUR - налог 45 RUR (данные из БД)</t>
  </si>
  <si>
    <t>Дивиденд по SIBN - Газпрнефть 30шт. по 17.3 RUR - налог 67 RUR (данные из БД)</t>
  </si>
  <si>
    <t>Дивиденд по TATN - Татнфт 3ао 2шт. по 14.35 RUR - налог 4 RUR (данные из БД)</t>
  </si>
  <si>
    <t>Дивиденд по TATN - Татнфт 3ао 2шт. по 8.13 RUR - налог 2 RUR (данные из БД)</t>
  </si>
  <si>
    <t>Дивиденд по LKOH - ЛУКОЙЛ 1шт. по 397 RUR - налог 52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</si>
  <si>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</si>
  <si>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</si>
  <si>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</si>
  <si>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</si>
  <si>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</si>
  <si>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</si>
  <si>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+1 шт. LENT:moex (Лента ао)</t>
  </si>
  <si>
    <t>Стоимость сейчас</t>
  </si>
  <si>
    <t>Полный доход</t>
  </si>
  <si>
    <t>SU26211RMFS1</t>
  </si>
  <si>
    <t>SU26220RMFS2</t>
  </si>
  <si>
    <t>RU000A0JXNF9</t>
  </si>
  <si>
    <t>LNTA</t>
  </si>
  <si>
    <t>SIBN
Газпрнефть</t>
  </si>
  <si>
    <t>MGNT
Магнит ао</t>
  </si>
  <si>
    <t>LKOH
ЛУКОЙЛ</t>
  </si>
  <si>
    <t>RASP
Распадская</t>
  </si>
  <si>
    <t>UPRO
Юнипро ао</t>
  </si>
  <si>
    <t>NVTK
Новатэк ао</t>
  </si>
  <si>
    <t>YNDX
Yandex clA</t>
  </si>
  <si>
    <t>RUAL
РУСАЛ ао</t>
  </si>
  <si>
    <t>SBERP
Сбербанк-п</t>
  </si>
  <si>
    <t>CHMF
СевСт-ао</t>
  </si>
  <si>
    <t>BANEP
Башнефт ап</t>
  </si>
  <si>
    <t>VTBR
ВТБ ао</t>
  </si>
  <si>
    <t>POLY
Solidcore</t>
  </si>
  <si>
    <t>LENT
Лента ао</t>
  </si>
  <si>
    <t>MAGN
ММК</t>
  </si>
  <si>
    <t>FEES
Россети</t>
  </si>
  <si>
    <t>AFKS
Система ао</t>
  </si>
  <si>
    <t>GAZP
ГАЗПРОМ ао</t>
  </si>
  <si>
    <t>TATN
Татнфт 3ао</t>
  </si>
  <si>
    <t>VKCO
МКПАО "ВК"</t>
  </si>
  <si>
    <t>NMTP
НМТП ао</t>
  </si>
  <si>
    <t>FXGD
FXGD ETF</t>
  </si>
  <si>
    <t>FXMM
FXMM ETF</t>
  </si>
  <si>
    <t>FXRU
FXRU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</si>
  <si>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</si>
  <si>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</si>
  <si>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</si>
  <si>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</si>
  <si>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</si>
  <si>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</si>
  <si>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</si>
  <si>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</si>
  <si>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</si>
  <si>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ИИС</t>
  </si>
  <si>
    <t>FinEx Gold ETF USD</t>
  </si>
  <si>
    <t>"ФСК ЕЭС" ПАО ао</t>
  </si>
  <si>
    <t>ПАО "НОВАТЭК" ао</t>
  </si>
  <si>
    <t>Северсталь (ПАО)ао</t>
  </si>
  <si>
    <t>РУСАЛ ОК МКПАО ао</t>
  </si>
  <si>
    <t>ао ПАО Банк ВТБ</t>
  </si>
  <si>
    <t>Башнефть АНК ап</t>
  </si>
  <si>
    <t>ПАО Распадская ао</t>
  </si>
  <si>
    <t>Газпром нефть ПАО ао</t>
  </si>
  <si>
    <t>НК ЛУКОЙЛ (ПАО) - ао</t>
  </si>
  <si>
    <t>Юнипро ПАО ао</t>
  </si>
  <si>
    <t>"Газпром" (ПАО) ао</t>
  </si>
  <si>
    <t>Сбербанк России ПАО ап</t>
  </si>
  <si>
    <t>АФК "Система" ПАО ао</t>
  </si>
  <si>
    <t>PLLC Yandex N.V. class A shs</t>
  </si>
  <si>
    <t>Polymetal International plc</t>
  </si>
  <si>
    <t>dohod</t>
  </si>
  <si>
    <t>Зачисление дивидендов  по бумаге СевСт-ао 3 шт.</t>
  </si>
  <si>
    <t>Брокерский счёт</t>
  </si>
  <si>
    <t>ОФЗ-ПД 26211 25/01/23</t>
  </si>
  <si>
    <t>bond</t>
  </si>
  <si>
    <t>ОФЗ-ПД 26220 07/12/22</t>
  </si>
  <si>
    <t>Зачисление дивидендов  по бумаге ВТБ ао 130000 шт.</t>
  </si>
  <si>
    <t>Зачисление дивидендов  по бумаге Сбербанк-п 10 шт.</t>
  </si>
  <si>
    <t>Зачисление дивидендов  по бумаге Новатэк ао 4 шт.</t>
  </si>
  <si>
    <t>Зачисление дивидендов  по бумаге Распадская 30 шт.</t>
  </si>
  <si>
    <t>FinEx CASH EQUIVALENTS ETF</t>
  </si>
  <si>
    <t>FinEx Rus Eurobonds ETF (USD)</t>
  </si>
  <si>
    <t>ГДР Mail.ru Gr Limited ORD SHS</t>
  </si>
  <si>
    <t>ПАО "Татнефть" ао</t>
  </si>
  <si>
    <t>Зачисление купона №8 по бумаге 26220</t>
  </si>
  <si>
    <t>"Газпром нефть" ПАО 001P-01R</t>
  </si>
  <si>
    <t>Зачисление дивидендов  по бумаге ЛУКОЙЛ 1 шт.</t>
  </si>
  <si>
    <t>Зачисление дивидендов  по бумаге Юнипро ао 2000 шт.</t>
  </si>
  <si>
    <t>Лента ПиЭлСи др</t>
  </si>
  <si>
    <t>НМТП (ПАО) ао</t>
  </si>
  <si>
    <t>"Магнит" ПАО ао</t>
  </si>
  <si>
    <t>Зачисление дивидендов  по бумаге Газпрнефть 30 шт.</t>
  </si>
  <si>
    <t>Зачисление купона №16 по бумаге 26211</t>
  </si>
  <si>
    <t>"Магнитогорск.мет.комб" ПАО ао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</si>
  <si>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</si>
  <si>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</si>
  <si>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</si>
  <si>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</si>
  <si>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</si>
  <si>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</si>
  <si>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</si>
  <si>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</si>
  <si>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</si>
  <si>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</si>
  <si>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Купон</t>
  </si>
  <si>
    <t>ОФЗ 26220</t>
  </si>
  <si>
    <t>ОФЗ 26211</t>
  </si>
  <si>
    <t>Газпнф1P1R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</si>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</sst>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1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/>
      <c r="P1" s="18" t="s">
        <v>14</v>
      </c>
      <c r="Q1" s="18" t="s">
        <v>15</v>
      </c>
      <c r="R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2" t="s">
        <v>21</v>
      </c>
      <c r="F2" s="7" t="n">
        <v>30</v>
      </c>
      <c r="G2" s="6" t="n">
        <v>502.1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0.2282</v>
      </c>
      <c r="M2" s="6" t="n">
        <v>325.33</v>
      </c>
      <c r="N2" s="17" t="n">
        <v>13</v>
      </c>
      <c r="O2" s="16"/>
      <c r="P2" s="16" t="s">
        <v>22</v>
      </c>
      <c r="Q2" s="17" t="n">
        <v>0.20345</v>
      </c>
      <c r="R2" s="6" t="s">
        <f>=Q2/$Q$13</f>
      </c>
    </row>
    <row collapsed="false" customFormat="false" customHeight="false" hidden="false" ht="12.1" outlineLevel="0" r="3">
      <c r="A3" s="16" t="s">
        <v>23</v>
      </c>
      <c r="B3" s="16" t="s">
        <v>18</v>
      </c>
      <c r="C3" s="16" t="s">
        <v>24</v>
      </c>
      <c r="D3" s="16" t="s">
        <v>20</v>
      </c>
      <c r="E3" s="2" t="s">
        <v>25</v>
      </c>
      <c r="F3" s="7" t="n">
        <v>2</v>
      </c>
      <c r="G3" s="6" t="n">
        <v>3345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-0.0322</v>
      </c>
      <c r="M3" s="6" t="n">
        <v>5227.88</v>
      </c>
      <c r="N3" s="17" t="n">
        <v>5.77</v>
      </c>
      <c r="O3" s="16"/>
      <c r="P3" s="16" t="s">
        <v>26</v>
      </c>
      <c r="Q3" s="17" t="n">
        <v>26.38</v>
      </c>
      <c r="R3" s="6" t="s">
        <f>=Q3/$Q$13</f>
      </c>
    </row>
    <row collapsed="false" customFormat="false" customHeight="false" hidden="false" ht="12.1" outlineLevel="0" r="4">
      <c r="A4" s="16" t="s">
        <v>27</v>
      </c>
      <c r="B4" s="16" t="s">
        <v>18</v>
      </c>
      <c r="C4" s="16" t="s">
        <v>28</v>
      </c>
      <c r="D4" s="16" t="s">
        <v>20</v>
      </c>
      <c r="E4" s="2" t="s">
        <v>29</v>
      </c>
      <c r="F4" s="7" t="n">
        <v>1</v>
      </c>
      <c r="G4" s="6" t="n">
        <v>5172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0.1362</v>
      </c>
      <c r="M4" s="6" t="n">
        <v>4936.41</v>
      </c>
      <c r="N4" s="17" t="n">
        <v>4.46</v>
      </c>
      <c r="O4" s="16"/>
      <c r="P4" s="16" t="s">
        <v>30</v>
      </c>
      <c r="Q4" s="17" t="n">
        <v>56.031439643197</v>
      </c>
      <c r="R4" s="6" t="s">
        <f>=Q4/$Q$13</f>
      </c>
    </row>
    <row collapsed="false" customFormat="false" customHeight="false" hidden="false" ht="12.1" outlineLevel="0" r="5">
      <c r="A5" s="16" t="s">
        <v>31</v>
      </c>
      <c r="B5" s="16" t="s">
        <v>18</v>
      </c>
      <c r="C5" s="16" t="s">
        <v>32</v>
      </c>
      <c r="D5" s="16" t="s">
        <v>20</v>
      </c>
      <c r="E5" s="2" t="s">
        <v>21</v>
      </c>
      <c r="F5" s="7" t="n">
        <v>30</v>
      </c>
      <c r="G5" s="6" t="n">
        <v>168.8</v>
      </c>
      <c r="H5" s="17" t="n">
        <v>0</v>
      </c>
      <c r="I5" s="6" t="n">
        <v>0</v>
      </c>
      <c r="J5" s="16"/>
      <c r="K5" s="6" t="s">
        <f>=F5*G5*Портфель!$R$13</f>
      </c>
      <c r="L5" s="9" t="n">
        <v>0.1783</v>
      </c>
      <c r="M5" s="6" t="n">
        <v>108.88</v>
      </c>
      <c r="N5" s="17" t="n">
        <v>4.37</v>
      </c>
      <c r="O5" s="16"/>
      <c r="P5" s="16" t="s">
        <v>33</v>
      </c>
      <c r="Q5" s="17" t="n">
        <v>99.0106</v>
      </c>
      <c r="R5" s="6" t="s">
        <f>=Q5/$Q$13</f>
      </c>
    </row>
    <row collapsed="false" customFormat="false" customHeight="false" hidden="false" ht="12.1" outlineLevel="0" r="6">
      <c r="A6" s="16" t="s">
        <v>34</v>
      </c>
      <c r="B6" s="16" t="s">
        <v>18</v>
      </c>
      <c r="C6" s="16" t="s">
        <v>35</v>
      </c>
      <c r="D6" s="16" t="s">
        <v>20</v>
      </c>
      <c r="E6" s="2" t="s">
        <v>36</v>
      </c>
      <c r="F6" s="7" t="n">
        <v>3000</v>
      </c>
      <c r="G6" s="6" t="n">
        <v>1.614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-0.0746</v>
      </c>
      <c r="M6" s="6" t="n">
        <v>2.82</v>
      </c>
      <c r="N6" s="17" t="n">
        <v>4.18</v>
      </c>
      <c r="O6" s="16"/>
      <c r="P6" s="16" t="s">
        <v>37</v>
      </c>
      <c r="Q6" s="17" t="n">
        <v>11.1172</v>
      </c>
      <c r="R6" s="6" t="s">
        <f>=Q6/$Q$13</f>
      </c>
    </row>
    <row collapsed="false" customFormat="false" customHeight="false" hidden="false" ht="12.1" outlineLevel="0" r="7">
      <c r="A7" s="16" t="s">
        <v>38</v>
      </c>
      <c r="B7" s="16" t="s">
        <v>18</v>
      </c>
      <c r="C7" s="16" t="s">
        <v>39</v>
      </c>
      <c r="D7" s="16" t="s">
        <v>20</v>
      </c>
      <c r="E7" s="2" t="s">
        <v>40</v>
      </c>
      <c r="F7" s="7" t="n">
        <v>4</v>
      </c>
      <c r="G7" s="6" t="n">
        <v>1188.3</v>
      </c>
      <c r="H7" s="17" t="n">
        <v>0</v>
      </c>
      <c r="I7" s="6" t="n">
        <v>0</v>
      </c>
      <c r="J7" s="16"/>
      <c r="K7" s="6" t="s">
        <f>=F7*G7*Портфель!$R$13</f>
      </c>
      <c r="L7" s="9" t="n">
        <v>0.0767</v>
      </c>
      <c r="M7" s="6" t="n">
        <v>1065.74</v>
      </c>
      <c r="N7" s="17" t="n">
        <v>4.1</v>
      </c>
      <c r="O7" s="16"/>
      <c r="P7" s="16" t="s">
        <v>41</v>
      </c>
      <c r="Q7" s="17" t="n">
        <v>90.5821</v>
      </c>
      <c r="R7" s="6" t="s">
        <f>=Q7/$Q$13</f>
      </c>
    </row>
    <row collapsed="false" customFormat="false" customHeight="false" hidden="false" ht="12.1" outlineLevel="0" r="8">
      <c r="A8" s="16" t="s">
        <v>42</v>
      </c>
      <c r="B8" s="16" t="s">
        <v>18</v>
      </c>
      <c r="C8" s="16" t="s">
        <v>43</v>
      </c>
      <c r="D8" s="16" t="s">
        <v>20</v>
      </c>
      <c r="E8" s="2" t="s">
        <v>29</v>
      </c>
      <c r="F8" s="7" t="n">
        <v>1</v>
      </c>
      <c r="G8" s="6" t="n">
        <v>4071.2</v>
      </c>
      <c r="H8" s="17" t="n">
        <v>0</v>
      </c>
      <c r="I8" s="6" t="n">
        <v>0</v>
      </c>
      <c r="J8" s="16"/>
      <c r="K8" s="6" t="s">
        <f>=F8*G8*Портфель!$R$13</f>
      </c>
      <c r="L8" s="9" t="n">
        <v>-0.021</v>
      </c>
      <c r="M8" s="6" t="n">
        <v>4647.22</v>
      </c>
      <c r="N8" s="17" t="n">
        <v>3.51</v>
      </c>
      <c r="O8" s="16"/>
      <c r="P8" s="16" t="s">
        <v>44</v>
      </c>
      <c r="Q8" s="17" t="n">
        <v>103.4102</v>
      </c>
      <c r="R8" s="6" t="s">
        <f>=Q8/$Q$13</f>
      </c>
    </row>
    <row collapsed="false" customFormat="false" customHeight="false" hidden="false" ht="12.1" outlineLevel="0" r="9">
      <c r="A9" s="16" t="s">
        <v>45</v>
      </c>
      <c r="B9" s="16" t="s">
        <v>18</v>
      </c>
      <c r="C9" s="16" t="s">
        <v>46</v>
      </c>
      <c r="D9" s="16" t="s">
        <v>20</v>
      </c>
      <c r="E9" s="2" t="s">
        <v>47</v>
      </c>
      <c r="F9" s="7" t="n">
        <v>100</v>
      </c>
      <c r="G9" s="6" t="n">
        <v>37.95</v>
      </c>
      <c r="H9" s="17" t="n">
        <v>0</v>
      </c>
      <c r="I9" s="6" t="n">
        <v>0</v>
      </c>
      <c r="J9" s="16"/>
      <c r="K9" s="6" t="s">
        <f>=F9*G9*Портфель!$R$13</f>
      </c>
      <c r="L9" s="9" t="n">
        <v>0.0685</v>
      </c>
      <c r="M9" s="6" t="n">
        <v>26.92</v>
      </c>
      <c r="N9" s="17" t="n">
        <v>3.28</v>
      </c>
      <c r="O9" s="16"/>
      <c r="P9" s="16" t="s">
        <v>48</v>
      </c>
      <c r="Q9" s="17" t="n">
        <v>12660</v>
      </c>
      <c r="R9" s="6" t="s">
        <f>=Q9/$Q$13</f>
      </c>
    </row>
    <row collapsed="false" customFormat="false" customHeight="false" hidden="false" ht="12.1" outlineLevel="0" r="10">
      <c r="A10" s="16" t="s">
        <v>49</v>
      </c>
      <c r="B10" s="16" t="s">
        <v>18</v>
      </c>
      <c r="C10" s="16" t="s">
        <v>50</v>
      </c>
      <c r="D10" s="16" t="s">
        <v>20</v>
      </c>
      <c r="E10" s="2" t="s">
        <v>51</v>
      </c>
      <c r="F10" s="7" t="n">
        <v>10</v>
      </c>
      <c r="G10" s="6" t="n">
        <v>316.17</v>
      </c>
      <c r="H10" s="17" t="n">
        <v>0</v>
      </c>
      <c r="I10" s="6" t="n">
        <v>0</v>
      </c>
      <c r="J10" s="16"/>
      <c r="K10" s="6" t="s">
        <f>=F10*G10*Портфель!$R$13</f>
      </c>
      <c r="L10" s="9" t="n">
        <v>0.1602</v>
      </c>
      <c r="M10" s="6" t="n">
        <v>215.75</v>
      </c>
      <c r="N10" s="17" t="n">
        <v>2.73</v>
      </c>
      <c r="O10" s="16"/>
      <c r="P10" s="16" t="s">
        <v>52</v>
      </c>
      <c r="Q10" s="17" t="n">
        <v>9.8136</v>
      </c>
      <c r="R10" s="6" t="s">
        <f>=Q10/$Q$13</f>
      </c>
    </row>
    <row collapsed="false" customFormat="false" customHeight="false" hidden="false" ht="12.1" outlineLevel="0" r="11">
      <c r="A11" s="16" t="s">
        <v>53</v>
      </c>
      <c r="B11" s="16" t="s">
        <v>18</v>
      </c>
      <c r="C11" s="16" t="s">
        <v>54</v>
      </c>
      <c r="D11" s="16" t="s">
        <v>20</v>
      </c>
      <c r="E11" s="2" t="s">
        <v>55</v>
      </c>
      <c r="F11" s="7" t="n">
        <v>3</v>
      </c>
      <c r="G11" s="6" t="n">
        <v>954.2</v>
      </c>
      <c r="H11" s="17" t="n">
        <v>0</v>
      </c>
      <c r="I11" s="6" t="n">
        <v>0</v>
      </c>
      <c r="J11" s="16"/>
      <c r="K11" s="6" t="s">
        <f>=F11*G11*Портфель!$R$13</f>
      </c>
      <c r="L11" s="9" t="n">
        <v>0.1272</v>
      </c>
      <c r="M11" s="6" t="n">
        <v>881.61</v>
      </c>
      <c r="N11" s="17" t="n">
        <v>2.47</v>
      </c>
      <c r="O11" s="16"/>
      <c r="P11" s="16" t="s">
        <v>56</v>
      </c>
      <c r="Q11" s="17" t="n">
        <v>0.44</v>
      </c>
      <c r="R11" s="6" t="s">
        <f>=Q11/$Q$13</f>
      </c>
    </row>
    <row collapsed="false" customFormat="false" customHeight="false" hidden="false" ht="12.1" outlineLevel="0" r="12">
      <c r="A12" s="16" t="s">
        <v>57</v>
      </c>
      <c r="B12" s="16" t="s">
        <v>18</v>
      </c>
      <c r="C12" s="16" t="s">
        <v>58</v>
      </c>
      <c r="D12" s="16" t="s">
        <v>20</v>
      </c>
      <c r="E12" s="2" t="s">
        <v>55</v>
      </c>
      <c r="F12" s="7" t="n">
        <v>3</v>
      </c>
      <c r="G12" s="6" t="n">
        <v>916.5</v>
      </c>
      <c r="H12" s="17" t="n">
        <v>0</v>
      </c>
      <c r="I12" s="6" t="n">
        <v>0</v>
      </c>
      <c r="J12" s="16"/>
      <c r="K12" s="6" t="s">
        <f>=F12*G12*Портфель!$R$13</f>
      </c>
      <c r="L12" s="9" t="n">
        <v>0.0233</v>
      </c>
      <c r="M12" s="6" t="n">
        <v>1377.95</v>
      </c>
      <c r="N12" s="17" t="n">
        <v>2.37</v>
      </c>
      <c r="O12" s="16"/>
      <c r="P12" s="16" t="s">
        <v>59</v>
      </c>
      <c r="Q12" s="17" t="n">
        <v>0.1569</v>
      </c>
      <c r="R12" s="6" t="s">
        <f>=Q12/$Q$13</f>
      </c>
    </row>
    <row collapsed="false" customFormat="false" customHeight="false" hidden="false" ht="12.1" outlineLevel="0" r="13">
      <c r="A13" s="16" t="s">
        <v>60</v>
      </c>
      <c r="B13" s="16" t="s">
        <v>18</v>
      </c>
      <c r="C13" s="16" t="s">
        <v>61</v>
      </c>
      <c r="D13" s="16" t="s">
        <v>20</v>
      </c>
      <c r="E13" s="2" t="s">
        <v>62</v>
      </c>
      <c r="F13" s="7" t="n">
        <v>26</v>
      </c>
      <c r="G13" s="6" t="n">
        <v>87.815</v>
      </c>
      <c r="H13" s="17" t="n">
        <v>0</v>
      </c>
      <c r="I13" s="6" t="n">
        <v>0</v>
      </c>
      <c r="J13" s="16"/>
      <c r="K13" s="6" t="s">
        <f>=F13*G13*Портфель!$R$13</f>
      </c>
      <c r="L13" s="9" t="n">
        <v>-0.074</v>
      </c>
      <c r="M13" s="6" t="n">
        <v>178.47</v>
      </c>
      <c r="N13" s="17" t="n">
        <v>1.97</v>
      </c>
      <c r="O13" s="16"/>
      <c r="P13" s="16" t="s">
        <v>20</v>
      </c>
      <c r="Q13" s="17" t="n">
        <v>1</v>
      </c>
      <c r="R13" s="6" t="s">
        <f>=Q13/$Q$13</f>
      </c>
    </row>
    <row collapsed="false" customFormat="false" customHeight="false" hidden="false" ht="12.1" outlineLevel="0" r="14">
      <c r="A14" s="16" t="s">
        <v>63</v>
      </c>
      <c r="B14" s="16" t="s">
        <v>18</v>
      </c>
      <c r="C14" s="16" t="s">
        <v>64</v>
      </c>
      <c r="D14" s="16" t="s">
        <v>20</v>
      </c>
      <c r="E14" s="2" t="s">
        <v>65</v>
      </c>
      <c r="F14" s="7" t="n">
        <v>8</v>
      </c>
      <c r="G14" s="6" t="n">
        <v>270</v>
      </c>
      <c r="H14" s="17" t="n">
        <v>0</v>
      </c>
      <c r="I14" s="6" t="n">
        <v>0</v>
      </c>
      <c r="J14" s="16"/>
      <c r="K14" s="6" t="s">
        <f>=F14*G14*Портфель!$R$13</f>
      </c>
      <c r="L14" s="9" t="n">
        <v>-0.2845</v>
      </c>
      <c r="M14" s="6" t="n">
        <v>1685.12</v>
      </c>
      <c r="N14" s="17" t="n">
        <v>1.86</v>
      </c>
      <c r="O14" s="16"/>
      <c r="P14" s="16" t="s">
        <v>66</v>
      </c>
      <c r="Q14" s="17" t="n">
        <v>215</v>
      </c>
      <c r="R14" s="6" t="s">
        <f>=Q14/$Q$13</f>
      </c>
    </row>
    <row collapsed="false" customFormat="false" customHeight="false" hidden="false" ht="12.1" outlineLevel="0" r="15">
      <c r="A15" s="16" t="s">
        <v>67</v>
      </c>
      <c r="B15" s="16" t="s">
        <v>18</v>
      </c>
      <c r="C15" s="16" t="s">
        <v>68</v>
      </c>
      <c r="D15" s="16" t="s">
        <v>20</v>
      </c>
      <c r="E15" s="2" t="s">
        <v>29</v>
      </c>
      <c r="F15" s="7" t="n">
        <v>1</v>
      </c>
      <c r="G15" s="6" t="n">
        <v>2057</v>
      </c>
      <c r="H15" s="17" t="n">
        <v>0</v>
      </c>
      <c r="I15" s="6" t="n">
        <v>0</v>
      </c>
      <c r="J15" s="16"/>
      <c r="K15" s="6" t="s">
        <f>=F15*G15*Портфель!$R$13</f>
      </c>
      <c r="L15" s="9" t="n">
        <v>0.3614</v>
      </c>
      <c r="M15" s="6" t="n">
        <v>907.5</v>
      </c>
      <c r="N15" s="17" t="n">
        <v>1.78</v>
      </c>
      <c r="O15" s="16"/>
      <c r="P15" s="16" t="s">
        <v>69</v>
      </c>
      <c r="Q15" s="17" t="n">
        <v>1.752</v>
      </c>
      <c r="R15" s="6" t="s">
        <f>=Q15/$Q$13</f>
      </c>
    </row>
    <row collapsed="false" customFormat="false" customHeight="false" hidden="false" ht="12.1" outlineLevel="0" r="16">
      <c r="A16" s="16" t="s">
        <v>70</v>
      </c>
      <c r="B16" s="16" t="s">
        <v>18</v>
      </c>
      <c r="C16" s="16" t="s">
        <v>71</v>
      </c>
      <c r="D16" s="16" t="s">
        <v>20</v>
      </c>
      <c r="E16" s="2" t="s">
        <v>72</v>
      </c>
      <c r="F16" s="7" t="n">
        <v>50</v>
      </c>
      <c r="G16" s="6" t="n">
        <v>31.6</v>
      </c>
      <c r="H16" s="17" t="n">
        <v>0</v>
      </c>
      <c r="I16" s="6" t="n">
        <v>0</v>
      </c>
      <c r="J16" s="16"/>
      <c r="K16" s="6" t="s">
        <f>=F16*G16*Портфель!$R$13</f>
      </c>
      <c r="L16" s="9" t="n">
        <v>-0.0377</v>
      </c>
      <c r="M16" s="6" t="n">
        <v>51.55</v>
      </c>
      <c r="N16" s="17" t="n">
        <v>1.36</v>
      </c>
      <c r="O16" s="16"/>
      <c r="P16" s="16" t="s">
        <v>73</v>
      </c>
      <c r="Q16" s="17" t="n">
        <v>2.11125</v>
      </c>
      <c r="R16" s="6" t="s">
        <f>=Q16/$Q$13</f>
      </c>
    </row>
    <row collapsed="false" customFormat="false" customHeight="false" hidden="false" ht="12.1" outlineLevel="0" r="17">
      <c r="A17" s="16" t="s">
        <v>74</v>
      </c>
      <c r="B17" s="16" t="s">
        <v>18</v>
      </c>
      <c r="C17" s="16" t="s">
        <v>75</v>
      </c>
      <c r="D17" s="16" t="s">
        <v>20</v>
      </c>
      <c r="E17" s="2" t="s">
        <v>76</v>
      </c>
      <c r="F17" s="7" t="n">
        <v>20000</v>
      </c>
      <c r="G17" s="6" t="n">
        <v>0.07442</v>
      </c>
      <c r="H17" s="17" t="n">
        <v>0</v>
      </c>
      <c r="I17" s="6" t="n">
        <v>0</v>
      </c>
      <c r="J17" s="16"/>
      <c r="K17" s="6" t="s">
        <f>=F17*G17*Портфель!$R$13</f>
      </c>
      <c r="L17" s="9" t="n">
        <v>-0.134</v>
      </c>
      <c r="M17" s="6" t="n">
        <v>0.18</v>
      </c>
      <c r="N17" s="17" t="n">
        <v>1.28</v>
      </c>
      <c r="O17" s="16"/>
      <c r="P17" s="16" t="s">
        <v>77</v>
      </c>
      <c r="Q17" s="17" t="n">
        <v>76.6342</v>
      </c>
      <c r="R17" s="6" t="s">
        <f>=Q17/$Q$13</f>
      </c>
    </row>
    <row collapsed="false" customFormat="false" customHeight="false" hidden="false" ht="12.1" outlineLevel="0" r="18">
      <c r="A18" s="16" t="s">
        <v>78</v>
      </c>
      <c r="B18" s="16" t="s">
        <v>18</v>
      </c>
      <c r="C18" s="16" t="s">
        <v>79</v>
      </c>
      <c r="D18" s="16" t="s">
        <v>20</v>
      </c>
      <c r="E18" s="2" t="s">
        <v>47</v>
      </c>
      <c r="F18" s="7" t="n">
        <v>100</v>
      </c>
      <c r="G18" s="6" t="n">
        <v>13.959</v>
      </c>
      <c r="H18" s="17" t="n">
        <v>0</v>
      </c>
      <c r="I18" s="6" t="n">
        <v>0</v>
      </c>
      <c r="J18" s="16"/>
      <c r="K18" s="6" t="s">
        <f>=F18*G18*Портфель!$R$13</f>
      </c>
      <c r="L18" s="9" t="n">
        <v>-0.0634</v>
      </c>
      <c r="M18" s="6" t="n">
        <v>21.31</v>
      </c>
      <c r="N18" s="17" t="n">
        <v>1.2</v>
      </c>
      <c r="O18" s="16"/>
      <c r="P18" s="16"/>
      <c r="Q18" s="17"/>
      <c r="R18" s="17"/>
    </row>
    <row collapsed="false" customFormat="false" customHeight="false" hidden="false" ht="12.1" outlineLevel="0" r="19">
      <c r="A19" s="16" t="s">
        <v>80</v>
      </c>
      <c r="B19" s="16" t="s">
        <v>18</v>
      </c>
      <c r="C19" s="16" t="s">
        <v>81</v>
      </c>
      <c r="D19" s="16" t="s">
        <v>20</v>
      </c>
      <c r="E19" s="2" t="s">
        <v>51</v>
      </c>
      <c r="F19" s="7" t="n">
        <v>10</v>
      </c>
      <c r="G19" s="6" t="n">
        <v>126.82</v>
      </c>
      <c r="H19" s="17" t="n">
        <v>0</v>
      </c>
      <c r="I19" s="6" t="n">
        <v>0</v>
      </c>
      <c r="J19" s="16"/>
      <c r="K19" s="6" t="s">
        <f>=F19*G19*Портфель!$R$13</f>
      </c>
      <c r="L19" s="9" t="n">
        <v>-0.0068</v>
      </c>
      <c r="M19" s="6" t="n">
        <v>187.88</v>
      </c>
      <c r="N19" s="17" t="n">
        <v>1.09</v>
      </c>
      <c r="O19" s="16"/>
      <c r="P19" s="16"/>
      <c r="Q19" s="17"/>
      <c r="R19" s="17"/>
    </row>
    <row collapsed="false" customFormat="false" customHeight="false" hidden="false" ht="12.1" outlineLevel="0" r="20">
      <c r="A20" s="16" t="s">
        <v>82</v>
      </c>
      <c r="B20" s="16" t="s">
        <v>18</v>
      </c>
      <c r="C20" s="16" t="s">
        <v>83</v>
      </c>
      <c r="D20" s="16" t="s">
        <v>20</v>
      </c>
      <c r="E20" s="2" t="s">
        <v>25</v>
      </c>
      <c r="F20" s="7" t="n">
        <v>2</v>
      </c>
      <c r="G20" s="6" t="n">
        <v>540.6</v>
      </c>
      <c r="H20" s="17" t="n">
        <v>0</v>
      </c>
      <c r="I20" s="6" t="n">
        <v>0</v>
      </c>
      <c r="J20" s="16"/>
      <c r="K20" s="6" t="s">
        <f>=F20*G20*Портфель!$R$13</f>
      </c>
      <c r="L20" s="9" t="n">
        <v>0.12</v>
      </c>
      <c r="M20" s="6" t="n">
        <v>505.35</v>
      </c>
      <c r="N20" s="17" t="n">
        <v>0.93</v>
      </c>
      <c r="O20" s="16"/>
      <c r="P20" s="16"/>
      <c r="Q20" s="17"/>
      <c r="R20" s="17"/>
    </row>
    <row collapsed="false" customFormat="false" customHeight="false" hidden="false" ht="12.1" outlineLevel="0" r="21">
      <c r="A21" s="16" t="s">
        <v>84</v>
      </c>
      <c r="B21" s="16" t="s">
        <v>18</v>
      </c>
      <c r="C21" s="16" t="s">
        <v>85</v>
      </c>
      <c r="D21" s="16" t="s">
        <v>20</v>
      </c>
      <c r="E21" s="2" t="s">
        <v>55</v>
      </c>
      <c r="F21" s="7" t="n">
        <v>3</v>
      </c>
      <c r="G21" s="6" t="n">
        <v>313.35</v>
      </c>
      <c r="H21" s="17" t="n">
        <v>0</v>
      </c>
      <c r="I21" s="6" t="n">
        <v>0</v>
      </c>
      <c r="J21" s="16"/>
      <c r="K21" s="6" t="s">
        <f>=F21*G21*Портфель!$R$13</f>
      </c>
      <c r="L21" s="9" t="n">
        <v>-0.3058</v>
      </c>
      <c r="M21" s="6" t="n">
        <v>2091.78</v>
      </c>
      <c r="N21" s="17" t="n">
        <v>0.81</v>
      </c>
      <c r="O21" s="16"/>
      <c r="P21" s="16"/>
      <c r="Q21" s="17"/>
      <c r="R21" s="17"/>
    </row>
    <row collapsed="false" customFormat="false" customHeight="false" hidden="false" ht="12.1" outlineLevel="0" r="22">
      <c r="A22" s="16" t="s">
        <v>86</v>
      </c>
      <c r="B22" s="16" t="s">
        <v>18</v>
      </c>
      <c r="C22" s="16" t="s">
        <v>87</v>
      </c>
      <c r="D22" s="16" t="s">
        <v>20</v>
      </c>
      <c r="E22" s="2" t="s">
        <v>47</v>
      </c>
      <c r="F22" s="7" t="n">
        <v>100</v>
      </c>
      <c r="G22" s="6" t="n">
        <v>8.9</v>
      </c>
      <c r="H22" s="17" t="n">
        <v>0</v>
      </c>
      <c r="I22" s="6" t="n">
        <v>0</v>
      </c>
      <c r="J22" s="16"/>
      <c r="K22" s="6" t="s">
        <f>=F22*G22*Портфель!$R$13</f>
      </c>
      <c r="L22" s="9" t="n">
        <v>0.0787</v>
      </c>
      <c r="M22" s="6" t="n">
        <v>8.19</v>
      </c>
      <c r="N22" s="17" t="n">
        <v>0.77</v>
      </c>
      <c r="O22" s="16"/>
      <c r="P22" s="16"/>
      <c r="Q22" s="17"/>
      <c r="R22" s="17"/>
    </row>
    <row collapsed="false" customFormat="false" customHeight="false" hidden="false" ht="12.1" outlineLevel="0" r="23">
      <c r="A23" s="16"/>
      <c r="B23" s="16"/>
      <c r="C23" s="16"/>
      <c r="D23" s="16"/>
      <c r="E23" s="16"/>
      <c r="F23" s="7"/>
      <c r="G23" s="6"/>
      <c r="H23" s="4"/>
      <c r="I23" s="4" t="s">
        <v>88</v>
      </c>
      <c r="J23" s="4"/>
      <c r="K23" s="5" t="s">
        <f>=SUM(K2:K22)</f>
      </c>
      <c r="L23" s="4"/>
      <c r="M23" s="4"/>
      <c r="N23" s="10" t="s">
        <f>=K23/K30</f>
      </c>
      <c r="O23" s="16"/>
      <c r="P23" s="16"/>
      <c r="Q23" s="17"/>
      <c r="R23" s="17"/>
    </row>
    <row collapsed="false" customFormat="false" customHeight="false" hidden="false" ht="12.1" outlineLevel="0" r="24">
      <c r="A24" s="16" t="s">
        <v>89</v>
      </c>
      <c r="B24" s="16" t="s">
        <v>90</v>
      </c>
      <c r="C24" s="16" t="s">
        <v>91</v>
      </c>
      <c r="D24" s="16" t="s">
        <v>20</v>
      </c>
      <c r="E24" s="2" t="s">
        <v>92</v>
      </c>
      <c r="F24" s="7" t="n">
        <v>150</v>
      </c>
      <c r="G24" s="6" t="n">
        <v>259.20375361</v>
      </c>
      <c r="H24" s="17" t="n">
        <v>0</v>
      </c>
      <c r="I24" s="6" t="n">
        <v>0</v>
      </c>
      <c r="J24" s="16"/>
      <c r="K24" s="6" t="s">
        <f>=F24*G24*Портфель!$R$13</f>
      </c>
      <c r="L24" s="9" t="n">
        <v>0.2206</v>
      </c>
      <c r="M24" s="6" t="n">
        <v>85.43</v>
      </c>
      <c r="N24" s="17" t="n">
        <v>33.56</v>
      </c>
      <c r="O24" s="16"/>
      <c r="P24" s="16"/>
      <c r="Q24" s="17"/>
      <c r="R24" s="17"/>
    </row>
    <row collapsed="false" customFormat="false" customHeight="false" hidden="false" ht="12.1" outlineLevel="0" r="25">
      <c r="A25" s="16" t="s">
        <v>93</v>
      </c>
      <c r="B25" s="16" t="s">
        <v>90</v>
      </c>
      <c r="C25" s="16" t="s">
        <v>94</v>
      </c>
      <c r="D25" s="16" t="s">
        <v>20</v>
      </c>
      <c r="E25" s="2" t="s">
        <v>29</v>
      </c>
      <c r="F25" s="7" t="n">
        <v>1</v>
      </c>
      <c r="G25" s="6" t="n">
        <v>2663.4203</v>
      </c>
      <c r="H25" s="17" t="n">
        <v>0</v>
      </c>
      <c r="I25" s="6" t="n">
        <v>0</v>
      </c>
      <c r="J25" s="16"/>
      <c r="K25" s="6" t="s">
        <f>=F25*G25*Портфель!$R$13</f>
      </c>
      <c r="L25" s="9" t="n">
        <v>0.1172</v>
      </c>
      <c r="M25" s="6" t="n">
        <v>1645.64</v>
      </c>
      <c r="N25" s="17" t="n">
        <v>2.3</v>
      </c>
      <c r="O25" s="16"/>
      <c r="P25" s="16"/>
      <c r="Q25" s="17"/>
      <c r="R25" s="17"/>
    </row>
    <row collapsed="false" customFormat="false" customHeight="false" hidden="false" ht="12.1" outlineLevel="0" r="26">
      <c r="A26" s="16" t="s">
        <v>95</v>
      </c>
      <c r="B26" s="16" t="s">
        <v>90</v>
      </c>
      <c r="C26" s="16" t="s">
        <v>96</v>
      </c>
      <c r="D26" s="16" t="s">
        <v>20</v>
      </c>
      <c r="E26" s="2" t="s">
        <v>51</v>
      </c>
      <c r="F26" s="7" t="n">
        <v>10</v>
      </c>
      <c r="G26" s="6" t="n">
        <v>54.96</v>
      </c>
      <c r="H26" s="17" t="n">
        <v>0</v>
      </c>
      <c r="I26" s="6" t="n">
        <v>0</v>
      </c>
      <c r="J26" s="16"/>
      <c r="K26" s="6" t="s">
        <f>=F26*G26*Портфель!$R$13</f>
      </c>
      <c r="L26" s="9" t="n">
        <v>-0.0818</v>
      </c>
      <c r="M26" s="6" t="n">
        <v>96.7</v>
      </c>
      <c r="N26" s="17" t="n">
        <v>0.47</v>
      </c>
      <c r="O26" s="16"/>
      <c r="P26" s="16"/>
      <c r="Q26" s="17"/>
      <c r="R26" s="17"/>
    </row>
    <row collapsed="false" customFormat="false" customHeight="false" hidden="false" ht="12.1" outlineLevel="0" r="27">
      <c r="A27" s="16"/>
      <c r="B27" s="16"/>
      <c r="C27" s="16"/>
      <c r="D27" s="16"/>
      <c r="E27" s="16"/>
      <c r="F27" s="7"/>
      <c r="G27" s="6"/>
      <c r="H27" s="4"/>
      <c r="I27" s="4" t="s">
        <v>97</v>
      </c>
      <c r="J27" s="4"/>
      <c r="K27" s="5" t="s">
        <f>=SUM(K24:K26)</f>
      </c>
      <c r="L27" s="4"/>
      <c r="M27" s="4"/>
      <c r="N27" s="10" t="s">
        <f>=K27/K30</f>
      </c>
      <c r="O27" s="16"/>
      <c r="P27" s="16"/>
      <c r="Q27" s="17"/>
      <c r="R27" s="17"/>
    </row>
    <row collapsed="false" customFormat="false" customHeight="false" hidden="false" ht="12.1" outlineLevel="0" r="28">
      <c r="A28" s="16" t="s">
        <v>20</v>
      </c>
      <c r="B28" s="16" t="s">
        <v>3</v>
      </c>
      <c r="C28" s="16" t="s">
        <v>98</v>
      </c>
      <c r="D28" s="16" t="s">
        <v>20</v>
      </c>
      <c r="E28" s="16"/>
      <c r="F28" s="7" t="n">
        <v>392.82</v>
      </c>
      <c r="G28" s="6" t="n">
        <v>1</v>
      </c>
      <c r="H28" s="17" t="n">
        <v>0</v>
      </c>
      <c r="I28" s="6" t="n">
        <v>0</v>
      </c>
      <c r="J28" s="16"/>
      <c r="K28" s="6" t="s">
        <f>=F28*G28</f>
      </c>
      <c r="L28" s="17"/>
      <c r="M28" s="6"/>
      <c r="N28" s="17"/>
      <c r="O28" s="16"/>
      <c r="P28" s="16"/>
      <c r="Q28" s="17"/>
      <c r="R28" s="17"/>
    </row>
    <row collapsed="false" customFormat="false" customHeight="false" hidden="false" ht="12.1" outlineLevel="0" r="29">
      <c r="A29" s="16"/>
      <c r="B29" s="16"/>
      <c r="C29" s="16"/>
      <c r="D29" s="16"/>
      <c r="E29" s="16"/>
      <c r="F29" s="7"/>
      <c r="G29" s="6"/>
      <c r="H29" s="4"/>
      <c r="I29" s="4" t="s">
        <v>99</v>
      </c>
      <c r="J29" s="4"/>
      <c r="K29" s="5" t="s">
        <f>=SUM(K28:K28)</f>
      </c>
      <c r="L29" s="4"/>
      <c r="M29" s="4"/>
      <c r="N29" s="10" t="s">
        <f>=K29/K30</f>
      </c>
      <c r="O29" s="16"/>
      <c r="P29" s="16"/>
      <c r="Q29" s="17"/>
      <c r="R29" s="17"/>
    </row>
    <row collapsed="false" customFormat="false" customHeight="false" hidden="false" ht="12.1" outlineLevel="0" r="30">
      <c r="A30" s="16"/>
      <c r="B30" s="16"/>
      <c r="C30" s="16"/>
      <c r="D30" s="16"/>
      <c r="E30" s="16"/>
      <c r="F30" s="7"/>
      <c r="G30" s="6"/>
      <c r="H30" s="4"/>
      <c r="I30" s="4" t="s">
        <v>100</v>
      </c>
      <c r="J30" s="4"/>
      <c r="K30" s="5" t="s">
        <f>=K23+K27+K29</f>
      </c>
      <c r="L30" s="17"/>
      <c r="M30" s="6"/>
      <c r="N30" s="17"/>
      <c r="O30" s="16"/>
      <c r="P30" s="16"/>
      <c r="Q30" s="17"/>
      <c r="R30" s="17"/>
    </row>
  </sheetData>
  <mergeCells>
    <mergeCell ref="I23:J23"/>
    <mergeCell ref="I27:J27"/>
    <mergeCell ref="I29:J2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339</v>
      </c>
      <c r="D1" s="26" t="s">
        <v>340</v>
      </c>
      <c r="E1" s="26" t="s">
        <v>320</v>
      </c>
      <c r="F1" s="26" t="s">
        <v>341</v>
      </c>
      <c r="G1" s="26" t="s">
        <v>317</v>
      </c>
      <c r="H1" s="26" t="s">
        <v>342</v>
      </c>
      <c r="I1" s="26" t="s">
        <v>343</v>
      </c>
      <c r="J1" s="26" t="s">
        <v>344</v>
      </c>
      <c r="K1" s="26" t="s">
        <v>345</v>
      </c>
    </row>
    <row collapsed="false" customFormat="false" customHeight="false" hidden="false" ht="12.1" outlineLevel="0" r="2">
      <c r="A2" s="16" t="s">
        <v>238</v>
      </c>
      <c r="B2" s="16" t="s">
        <v>328</v>
      </c>
      <c r="C2" s="29" t="n">
        <v>44106</v>
      </c>
      <c r="D2" s="30" t="n">
        <v>44950</v>
      </c>
      <c r="E2" s="17" t="n">
        <v>1065.0162</v>
      </c>
      <c r="F2" s="17" t="n">
        <v>1000</v>
      </c>
      <c r="G2" s="17" t="n">
        <v>13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238</v>
      </c>
      <c r="B3" s="16" t="s">
        <v>328</v>
      </c>
      <c r="C3" s="29" t="n">
        <v>44106</v>
      </c>
      <c r="D3" s="30" t="n">
        <v>44950</v>
      </c>
      <c r="E3" s="17" t="n">
        <v>1065</v>
      </c>
      <c r="F3" s="17" t="n">
        <v>1000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238</v>
      </c>
      <c r="B4" s="16" t="s">
        <v>328</v>
      </c>
      <c r="C4" s="29" t="n">
        <v>44146</v>
      </c>
      <c r="D4" s="30" t="n">
        <v>44950</v>
      </c>
      <c r="E4" s="17" t="n">
        <v>1073.76</v>
      </c>
      <c r="F4" s="17" t="n">
        <v>1000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238</v>
      </c>
      <c r="B5" s="16" t="s">
        <v>328</v>
      </c>
      <c r="C5" s="29" t="n">
        <v>44232</v>
      </c>
      <c r="D5" s="30" t="n">
        <v>44950</v>
      </c>
      <c r="E5" s="17" t="n">
        <v>1047.45</v>
      </c>
      <c r="F5" s="17" t="n">
        <v>1000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239</v>
      </c>
      <c r="B6" s="16" t="s">
        <v>327</v>
      </c>
      <c r="C6" s="29" t="n">
        <v>44106</v>
      </c>
      <c r="D6" s="30" t="n">
        <v>44901</v>
      </c>
      <c r="E6" s="17" t="n">
        <v>1082.44</v>
      </c>
      <c r="F6" s="17" t="n">
        <v>1000</v>
      </c>
      <c r="G6" s="17" t="n">
        <v>13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240</v>
      </c>
      <c r="B7" s="16" t="s">
        <v>329</v>
      </c>
      <c r="C7" s="29" t="n">
        <v>44179</v>
      </c>
      <c r="D7" s="30" t="n">
        <v>44656</v>
      </c>
      <c r="E7" s="17" t="n">
        <v>1061.22</v>
      </c>
      <c r="F7" s="17" t="n">
        <v>1000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101</v>
      </c>
      <c r="B1" s="18" t="s">
        <v>10</v>
      </c>
      <c r="C1" s="18" t="s">
        <v>102</v>
      </c>
      <c r="D1" s="18" t="s">
        <v>103</v>
      </c>
      <c r="E1" s="18" t="s">
        <v>104</v>
      </c>
      <c r="F1" s="18" t="s">
        <v>105</v>
      </c>
      <c r="G1" s="18" t="s">
        <v>106</v>
      </c>
      <c r="H1" s="18" t="s">
        <v>107</v>
      </c>
      <c r="I1" s="18" t="s">
        <v>108</v>
      </c>
    </row>
    <row collapsed="false" customFormat="false" customHeight="false" hidden="false" ht="12.1" outlineLevel="0" r="2">
      <c r="A2" s="13" t="n">
        <v>43987</v>
      </c>
      <c r="B2" s="6" t="n">
        <v>10200</v>
      </c>
      <c r="C2" s="6" t="n">
        <v>10200</v>
      </c>
      <c r="D2" s="16" t="s">
        <v>109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44000</v>
      </c>
      <c r="B3" s="6" t="n">
        <v>10000</v>
      </c>
      <c r="C3" s="6" t="n">
        <v>10000</v>
      </c>
      <c r="D3" s="16" t="s">
        <v>109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44014</v>
      </c>
      <c r="B4" s="6" t="n">
        <v>10000</v>
      </c>
      <c r="C4" s="6" t="n">
        <v>10000</v>
      </c>
      <c r="D4" s="16" t="s">
        <v>109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44027</v>
      </c>
      <c r="B5" s="6" t="n">
        <v>10000</v>
      </c>
      <c r="C5" s="6" t="n">
        <v>10000</v>
      </c>
      <c r="D5" s="16" t="s">
        <v>109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44048</v>
      </c>
      <c r="B6" s="6" t="n">
        <v>10000</v>
      </c>
      <c r="C6" s="6" t="n">
        <v>10000</v>
      </c>
      <c r="D6" s="16" t="s">
        <v>109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44062</v>
      </c>
      <c r="B7" s="6" t="n">
        <v>10000</v>
      </c>
      <c r="C7" s="6" t="n">
        <v>10000</v>
      </c>
      <c r="D7" s="16" t="s">
        <v>109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44082</v>
      </c>
      <c r="B8" s="6" t="n">
        <v>-40.32</v>
      </c>
      <c r="C8" s="6" t="n">
        <v>-40.32</v>
      </c>
      <c r="D8" s="16" t="s">
        <v>110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44084</v>
      </c>
      <c r="B9" s="6" t="n">
        <v>10000</v>
      </c>
      <c r="C9" s="6" t="n">
        <v>10000</v>
      </c>
      <c r="D9" s="16" t="s">
        <v>109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44092</v>
      </c>
      <c r="B10" s="6" t="n">
        <v>40.32</v>
      </c>
      <c r="C10" s="6" t="n">
        <v>40.32</v>
      </c>
      <c r="D10" s="16" t="s">
        <v>111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44106</v>
      </c>
      <c r="B11" s="6" t="n">
        <v>30000</v>
      </c>
      <c r="C11" s="6" t="n">
        <v>30000</v>
      </c>
      <c r="D11" s="16" t="s">
        <v>109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44109</v>
      </c>
      <c r="B12" s="6" t="n">
        <v>-87.55</v>
      </c>
      <c r="C12" s="6" t="n">
        <v>-87.55</v>
      </c>
      <c r="D12" s="16" t="s">
        <v>112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44109</v>
      </c>
      <c r="B13" s="6" t="n">
        <v>-163</v>
      </c>
      <c r="C13" s="6" t="n">
        <v>-163</v>
      </c>
      <c r="D13" s="16" t="s">
        <v>113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44116</v>
      </c>
      <c r="B14" s="6" t="n">
        <v>-41.28</v>
      </c>
      <c r="C14" s="6" t="n">
        <v>-41.28</v>
      </c>
      <c r="D14" s="16" t="s">
        <v>114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44119</v>
      </c>
      <c r="B15" s="6" t="n">
        <v>-70</v>
      </c>
      <c r="C15" s="6" t="n">
        <v>-70</v>
      </c>
      <c r="D15" s="16" t="s">
        <v>115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44123</v>
      </c>
      <c r="B16" s="6" t="n">
        <v>92.54</v>
      </c>
      <c r="C16" s="6" t="n">
        <v>92.54</v>
      </c>
      <c r="D16" s="16" t="s">
        <v>116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44127</v>
      </c>
      <c r="B17" s="6" t="n">
        <v>163</v>
      </c>
      <c r="C17" s="6" t="n">
        <v>163</v>
      </c>
      <c r="D17" s="16" t="s">
        <v>117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44134</v>
      </c>
      <c r="B18" s="6" t="n">
        <v>41.28</v>
      </c>
      <c r="C18" s="6" t="n">
        <v>41.28</v>
      </c>
      <c r="D18" s="16" t="s">
        <v>118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44138</v>
      </c>
      <c r="B19" s="6" t="n">
        <v>70</v>
      </c>
      <c r="C19" s="6" t="n">
        <v>70</v>
      </c>
      <c r="D19" s="16" t="s">
        <v>119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44140</v>
      </c>
      <c r="B20" s="6" t="n">
        <v>50</v>
      </c>
      <c r="C20" s="6" t="n">
        <v>50</v>
      </c>
      <c r="D20" s="16" t="s">
        <v>109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44140</v>
      </c>
      <c r="B21" s="6" t="n">
        <v>10000</v>
      </c>
      <c r="C21" s="6" t="n">
        <v>10000</v>
      </c>
      <c r="D21" s="16" t="s">
        <v>109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44146</v>
      </c>
      <c r="B22" s="6" t="n">
        <v>20</v>
      </c>
      <c r="C22" s="6" t="n">
        <v>20</v>
      </c>
      <c r="D22" s="16" t="s">
        <v>109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44166</v>
      </c>
      <c r="B23" s="6" t="n">
        <v>10000</v>
      </c>
      <c r="C23" s="6" t="n">
        <v>10000</v>
      </c>
      <c r="D23" s="16" t="s">
        <v>109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44173</v>
      </c>
      <c r="B24" s="6" t="n">
        <v>-97.02</v>
      </c>
      <c r="C24" s="6" t="n">
        <v>-97.02</v>
      </c>
      <c r="D24" s="16" t="s">
        <v>120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44174</v>
      </c>
      <c r="B25" s="6" t="n">
        <v>-479.7</v>
      </c>
      <c r="C25" s="6" t="n">
        <v>-479.7</v>
      </c>
      <c r="D25" s="16" t="s">
        <v>121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44175</v>
      </c>
      <c r="B26" s="6" t="n">
        <v>479.7</v>
      </c>
      <c r="C26" s="6" t="n">
        <v>479.7</v>
      </c>
      <c r="D26" s="16" t="s">
        <v>122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44179</v>
      </c>
      <c r="B27" s="6" t="n">
        <v>571</v>
      </c>
      <c r="C27" s="6" t="n">
        <v>571</v>
      </c>
      <c r="D27" s="16" t="s">
        <v>109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44183</v>
      </c>
      <c r="B28" s="6" t="n">
        <v>-40</v>
      </c>
      <c r="C28" s="6" t="n">
        <v>-40</v>
      </c>
      <c r="D28" s="16" t="s">
        <v>123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44185</v>
      </c>
      <c r="B29" s="6" t="n">
        <v>-194.05</v>
      </c>
      <c r="C29" s="6" t="n">
        <v>-194.05</v>
      </c>
      <c r="D29" s="16" t="s">
        <v>124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44188</v>
      </c>
      <c r="B30" s="6" t="n">
        <v>97.02</v>
      </c>
      <c r="C30" s="6" t="n">
        <v>97.02</v>
      </c>
      <c r="D30" s="16" t="s">
        <v>111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44194</v>
      </c>
      <c r="B31" s="6" t="n">
        <v>-131</v>
      </c>
      <c r="C31" s="6" t="n">
        <v>-131</v>
      </c>
      <c r="D31" s="16" t="s">
        <v>125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44196</v>
      </c>
      <c r="B32" s="6" t="n">
        <v>40</v>
      </c>
      <c r="C32" s="6" t="n">
        <v>40</v>
      </c>
      <c r="D32" s="16" t="s">
        <v>126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44204</v>
      </c>
      <c r="B33" s="6" t="n">
        <v>10000</v>
      </c>
      <c r="C33" s="6" t="n">
        <v>10000</v>
      </c>
      <c r="D33" s="16" t="s">
        <v>109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44207</v>
      </c>
      <c r="B34" s="6" t="n">
        <v>194.05</v>
      </c>
      <c r="C34" s="6" t="n">
        <v>194.05</v>
      </c>
      <c r="D34" s="16" t="s">
        <v>127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44221</v>
      </c>
      <c r="B35" s="6" t="n">
        <v>131</v>
      </c>
      <c r="C35" s="6" t="n">
        <v>131</v>
      </c>
      <c r="D35" s="16" t="s">
        <v>128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44223</v>
      </c>
      <c r="B36" s="6" t="n">
        <v>-455.5</v>
      </c>
      <c r="C36" s="6" t="n">
        <v>-455.5</v>
      </c>
      <c r="D36" s="16" t="s">
        <v>129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44224</v>
      </c>
      <c r="B37" s="6" t="n">
        <v>455.5</v>
      </c>
      <c r="C37" s="6" t="n">
        <v>455.5</v>
      </c>
      <c r="D37" s="16" t="s">
        <v>130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44231</v>
      </c>
      <c r="B38" s="6" t="n">
        <v>300</v>
      </c>
      <c r="C38" s="6" t="n">
        <v>300</v>
      </c>
      <c r="D38" s="16" t="s">
        <v>109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44231</v>
      </c>
      <c r="B39" s="6" t="n">
        <v>300</v>
      </c>
      <c r="C39" s="6" t="n">
        <v>300</v>
      </c>
      <c r="D39" s="16" t="s">
        <v>109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44232</v>
      </c>
      <c r="B40" s="6" t="n">
        <v>10000</v>
      </c>
      <c r="C40" s="6" t="n">
        <v>10000</v>
      </c>
      <c r="D40" s="16" t="s">
        <v>109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44293</v>
      </c>
      <c r="B41" s="6" t="n">
        <v>-37.38</v>
      </c>
      <c r="C41" s="6" t="n">
        <v>-37.38</v>
      </c>
      <c r="D41" s="16" t="s">
        <v>131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44323</v>
      </c>
      <c r="B42" s="6" t="n">
        <v>-461.4</v>
      </c>
      <c r="C42" s="6" t="n">
        <v>-461.4</v>
      </c>
      <c r="D42" s="16" t="s">
        <v>132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44323</v>
      </c>
      <c r="B43" s="6" t="n">
        <v>-82.96</v>
      </c>
      <c r="C43" s="6" t="n">
        <v>-82.96</v>
      </c>
      <c r="D43" s="16" t="s">
        <v>133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44328</v>
      </c>
      <c r="B44" s="6" t="n">
        <v>-163</v>
      </c>
      <c r="C44" s="6" t="n">
        <v>-163</v>
      </c>
      <c r="D44" s="16" t="s">
        <v>113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44348</v>
      </c>
      <c r="B45" s="6" t="n">
        <v>-94.81</v>
      </c>
      <c r="C45" s="6" t="n">
        <v>-94.81</v>
      </c>
      <c r="D45" s="16" t="s">
        <v>134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44348</v>
      </c>
      <c r="B46" s="6" t="n">
        <v>-122.31</v>
      </c>
      <c r="C46" s="6" t="n">
        <v>-122.31</v>
      </c>
      <c r="D46" s="16" t="s">
        <v>135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44354</v>
      </c>
      <c r="B47" s="6" t="n">
        <v>-149</v>
      </c>
      <c r="C47" s="6" t="n">
        <v>-149</v>
      </c>
      <c r="D47" s="16" t="s">
        <v>136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44356</v>
      </c>
      <c r="B48" s="6" t="n">
        <v>-417.7</v>
      </c>
      <c r="C48" s="6" t="n">
        <v>-417.7</v>
      </c>
      <c r="D48" s="16" t="s">
        <v>137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44364</v>
      </c>
      <c r="B49" s="6" t="n">
        <v>-41.25</v>
      </c>
      <c r="C49" s="6" t="n">
        <v>-41.25</v>
      </c>
      <c r="D49" s="16" t="s">
        <v>138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44364</v>
      </c>
      <c r="B50" s="6" t="n">
        <v>-77.75</v>
      </c>
      <c r="C50" s="6" t="n">
        <v>-77.75</v>
      </c>
      <c r="D50" s="16" t="s">
        <v>139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44369</v>
      </c>
      <c r="B51" s="6" t="n">
        <v>-331.66</v>
      </c>
      <c r="C51" s="6" t="n">
        <v>-331.66</v>
      </c>
      <c r="D51" s="16" t="s">
        <v>140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44372</v>
      </c>
      <c r="B52" s="6" t="n">
        <v>-261</v>
      </c>
      <c r="C52" s="6" t="n">
        <v>-261</v>
      </c>
      <c r="D52" s="16" t="s">
        <v>141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44372</v>
      </c>
      <c r="B53" s="6" t="n">
        <v>-426.62</v>
      </c>
      <c r="C53" s="6" t="n">
        <v>-426.62</v>
      </c>
      <c r="D53" s="16" t="s">
        <v>142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44382</v>
      </c>
      <c r="B54" s="6" t="n">
        <v>-185</v>
      </c>
      <c r="C54" s="6" t="n">
        <v>-185</v>
      </c>
      <c r="D54" s="16" t="s">
        <v>143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44386</v>
      </c>
      <c r="B55" s="6" t="n">
        <v>-21.6</v>
      </c>
      <c r="C55" s="6" t="n">
        <v>-21.6</v>
      </c>
      <c r="D55" s="16" t="s">
        <v>144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44389</v>
      </c>
      <c r="B56" s="6" t="n">
        <v>-5</v>
      </c>
      <c r="C56" s="6" t="n">
        <v>-5</v>
      </c>
      <c r="D56" s="16" t="s">
        <v>145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44391</v>
      </c>
      <c r="B57" s="6" t="n">
        <v>-0.3</v>
      </c>
      <c r="C57" s="6" t="n">
        <v>-0.3</v>
      </c>
      <c r="D57" s="16" t="s">
        <v>146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44392</v>
      </c>
      <c r="B58" s="6" t="n">
        <v>-27</v>
      </c>
      <c r="C58" s="6" t="n">
        <v>-27</v>
      </c>
      <c r="D58" s="16" t="s">
        <v>147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44392</v>
      </c>
      <c r="B59" s="6" t="n">
        <v>-158</v>
      </c>
      <c r="C59" s="6" t="n">
        <v>-158</v>
      </c>
      <c r="D59" s="16" t="s">
        <v>148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44392</v>
      </c>
      <c r="B60" s="6" t="n">
        <v>-109.5</v>
      </c>
      <c r="C60" s="6" t="n">
        <v>-109.5</v>
      </c>
      <c r="D60" s="16" t="s">
        <v>149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44393</v>
      </c>
      <c r="B61" s="6" t="n">
        <v>-280</v>
      </c>
      <c r="C61" s="6" t="n">
        <v>-280</v>
      </c>
      <c r="D61" s="16" t="s">
        <v>150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44400.471527778</v>
      </c>
      <c r="B62" s="6" t="n">
        <v>-11726</v>
      </c>
      <c r="C62" s="6" t="n">
        <v>0</v>
      </c>
      <c r="D62" s="16" t="s">
        <v>151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44405</v>
      </c>
      <c r="B63" s="6" t="n">
        <v>-485.4</v>
      </c>
      <c r="C63" s="6" t="n">
        <v>-485.4</v>
      </c>
      <c r="D63" s="16" t="s">
        <v>152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44441</v>
      </c>
      <c r="B64" s="6" t="n">
        <v>-220.35</v>
      </c>
      <c r="C64" s="6" t="n">
        <v>-220.35</v>
      </c>
      <c r="D64" s="16" t="s">
        <v>153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44449</v>
      </c>
      <c r="B65" s="6" t="n">
        <v>-230.6</v>
      </c>
      <c r="C65" s="6" t="n">
        <v>-230.6</v>
      </c>
      <c r="D65" s="16" t="s">
        <v>154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44466</v>
      </c>
      <c r="B66" s="6" t="n">
        <v>-153.5</v>
      </c>
      <c r="C66" s="6" t="n">
        <v>-153.5</v>
      </c>
      <c r="D66" s="16" t="s">
        <v>155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44473</v>
      </c>
      <c r="B67" s="6" t="n">
        <v>-600</v>
      </c>
      <c r="C67" s="6" t="n">
        <v>-600</v>
      </c>
      <c r="D67" s="16" t="s">
        <v>156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44475</v>
      </c>
      <c r="B68" s="6" t="n">
        <v>-37.38</v>
      </c>
      <c r="C68" s="6" t="n">
        <v>-37.38</v>
      </c>
      <c r="D68" s="16" t="s">
        <v>131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44480</v>
      </c>
      <c r="B69" s="6" t="n">
        <v>-96.68</v>
      </c>
      <c r="C69" s="6" t="n">
        <v>-96.68</v>
      </c>
      <c r="D69" s="16" t="s">
        <v>157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44481</v>
      </c>
      <c r="B70" s="6" t="n">
        <v>-29.04</v>
      </c>
      <c r="C70" s="6" t="n">
        <v>-29.04</v>
      </c>
      <c r="D70" s="16" t="s">
        <v>158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44538</v>
      </c>
      <c r="B71" s="6" t="n">
        <v>-417.7</v>
      </c>
      <c r="C71" s="6" t="n">
        <v>-417.7</v>
      </c>
      <c r="D71" s="16" t="s">
        <v>137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44544</v>
      </c>
      <c r="B72" s="6" t="n">
        <v>-223.79</v>
      </c>
      <c r="C72" s="6" t="n">
        <v>-223.79</v>
      </c>
      <c r="D72" s="16" t="s">
        <v>159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44547</v>
      </c>
      <c r="B73" s="6" t="n">
        <v>-496.99</v>
      </c>
      <c r="C73" s="6" t="n">
        <v>-496.99</v>
      </c>
      <c r="D73" s="16" t="s">
        <v>160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44551</v>
      </c>
      <c r="B74" s="6" t="n">
        <v>-296</v>
      </c>
      <c r="C74" s="6" t="n">
        <v>-296</v>
      </c>
      <c r="D74" s="16" t="s">
        <v>161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44558</v>
      </c>
      <c r="B75" s="6" t="n">
        <v>-1044</v>
      </c>
      <c r="C75" s="6" t="n">
        <v>-1044</v>
      </c>
      <c r="D75" s="16" t="s">
        <v>162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44561</v>
      </c>
      <c r="B76" s="6" t="n">
        <v>-511.74</v>
      </c>
      <c r="C76" s="6" t="n">
        <v>-511.74</v>
      </c>
      <c r="D76" s="16" t="s">
        <v>163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44571</v>
      </c>
      <c r="B77" s="6" t="n">
        <v>-16.96</v>
      </c>
      <c r="C77" s="6" t="n">
        <v>-16.96</v>
      </c>
      <c r="D77" s="16" t="s">
        <v>164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44574</v>
      </c>
      <c r="B78" s="6" t="n">
        <v>-116.15</v>
      </c>
      <c r="C78" s="6" t="n">
        <v>-116.15</v>
      </c>
      <c r="D78" s="16" t="s">
        <v>165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44579</v>
      </c>
      <c r="B79" s="6" t="n">
        <v>-731</v>
      </c>
      <c r="C79" s="6" t="n">
        <v>-731</v>
      </c>
      <c r="D79" s="16" t="s">
        <v>166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44587</v>
      </c>
      <c r="B80" s="6" t="n">
        <v>-485.4</v>
      </c>
      <c r="C80" s="6" t="n">
        <v>-485.4</v>
      </c>
      <c r="D80" s="16" t="s">
        <v>152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44656</v>
      </c>
      <c r="B81" s="6" t="n">
        <v>-1000</v>
      </c>
      <c r="C81" s="6" t="n">
        <v>-1000</v>
      </c>
      <c r="D81" s="16" t="s">
        <v>167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44657</v>
      </c>
      <c r="B82" s="6" t="n">
        <v>-37.38</v>
      </c>
      <c r="C82" s="6" t="n">
        <v>-37.38</v>
      </c>
      <c r="D82" s="16" t="s">
        <v>131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44686</v>
      </c>
      <c r="B83" s="6" t="n">
        <v>-152.08</v>
      </c>
      <c r="C83" s="6" t="n">
        <v>-152.08</v>
      </c>
      <c r="D83" s="16" t="s">
        <v>168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44720</v>
      </c>
      <c r="B84" s="6" t="n">
        <v>-417.7</v>
      </c>
      <c r="C84" s="6" t="n">
        <v>-417.7</v>
      </c>
      <c r="D84" s="16" t="s">
        <v>137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44750</v>
      </c>
      <c r="B85" s="6" t="n">
        <v>-418</v>
      </c>
      <c r="C85" s="6" t="n">
        <v>-418</v>
      </c>
      <c r="D85" s="16" t="s">
        <v>169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44750</v>
      </c>
      <c r="B86" s="6" t="n">
        <v>-28.28</v>
      </c>
      <c r="C86" s="6" t="n">
        <v>-28.28</v>
      </c>
      <c r="D86" s="16" t="s">
        <v>170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44753</v>
      </c>
      <c r="B87" s="6" t="n">
        <v>-305.87</v>
      </c>
      <c r="C87" s="6" t="n">
        <v>-305.87</v>
      </c>
      <c r="D87" s="16" t="s">
        <v>171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44754</v>
      </c>
      <c r="B88" s="6" t="n">
        <v>-47</v>
      </c>
      <c r="C88" s="6" t="n">
        <v>-47</v>
      </c>
      <c r="D88" s="16" t="s">
        <v>172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44769</v>
      </c>
      <c r="B89" s="6" t="n">
        <v>-485.4</v>
      </c>
      <c r="C89" s="6" t="n">
        <v>-485.4</v>
      </c>
      <c r="D89" s="16" t="s">
        <v>152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44843</v>
      </c>
      <c r="B90" s="6" t="n">
        <v>-157</v>
      </c>
      <c r="C90" s="6" t="n">
        <v>-157</v>
      </c>
      <c r="D90" s="16" t="s">
        <v>173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44845</v>
      </c>
      <c r="B91" s="6" t="n">
        <v>-444.3</v>
      </c>
      <c r="C91" s="6" t="n">
        <v>-444.3</v>
      </c>
      <c r="D91" s="16" t="s">
        <v>174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44845</v>
      </c>
      <c r="B92" s="6" t="n">
        <v>-56.42</v>
      </c>
      <c r="C92" s="6" t="n">
        <v>-56.42</v>
      </c>
      <c r="D92" s="16" t="s">
        <v>175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44854</v>
      </c>
      <c r="B93" s="6" t="n">
        <v>-105</v>
      </c>
      <c r="C93" s="6" t="n">
        <v>-105</v>
      </c>
      <c r="D93" s="16" t="s">
        <v>176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44901</v>
      </c>
      <c r="B94" s="6" t="n">
        <v>-13000</v>
      </c>
      <c r="C94" s="6" t="n">
        <v>-13000</v>
      </c>
      <c r="D94" s="16" t="s">
        <v>177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44902</v>
      </c>
      <c r="B95" s="6" t="n">
        <v>-417.7</v>
      </c>
      <c r="C95" s="6" t="n">
        <v>-417.7</v>
      </c>
      <c r="D95" s="16" t="s">
        <v>137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44916</v>
      </c>
      <c r="B96" s="6" t="n">
        <v>-467</v>
      </c>
      <c r="C96" s="6" t="n">
        <v>-467</v>
      </c>
      <c r="D96" s="16" t="s">
        <v>178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44916</v>
      </c>
      <c r="B97" s="6" t="n">
        <v>-223</v>
      </c>
      <c r="C97" s="6" t="n">
        <v>-223</v>
      </c>
      <c r="D97" s="16" t="s">
        <v>179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44925</v>
      </c>
      <c r="B98" s="6" t="n">
        <v>-1821.4</v>
      </c>
      <c r="C98" s="6" t="n">
        <v>-1821.4</v>
      </c>
      <c r="D98" s="16" t="s">
        <v>180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44936</v>
      </c>
      <c r="B99" s="6" t="n">
        <v>-11.72</v>
      </c>
      <c r="C99" s="6" t="n">
        <v>-11.72</v>
      </c>
      <c r="D99" s="16" t="s">
        <v>181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44950</v>
      </c>
      <c r="B100" s="6" t="n">
        <v>-16000</v>
      </c>
      <c r="C100" s="6" t="n">
        <v>-16000</v>
      </c>
      <c r="D100" s="16" t="s">
        <v>182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44951</v>
      </c>
      <c r="B101" s="6" t="n">
        <v>-485.4</v>
      </c>
      <c r="C101" s="6" t="n">
        <v>-485.4</v>
      </c>
      <c r="D101" s="16" t="s">
        <v>152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 t="n">
        <v>45049</v>
      </c>
      <c r="B102" s="6" t="n">
        <v>-210.32</v>
      </c>
      <c r="C102" s="6" t="n">
        <v>-210.32</v>
      </c>
      <c r="D102" s="16" t="s">
        <v>183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3" t="n">
        <v>45057</v>
      </c>
      <c r="B103" s="6" t="n">
        <v>-217</v>
      </c>
      <c r="C103" s="6" t="n">
        <v>-217</v>
      </c>
      <c r="D103" s="16" t="s">
        <v>184</v>
      </c>
      <c r="E103" s="16"/>
      <c r="F103" s="16"/>
      <c r="G103" s="6" t="s">
        <f>=A103-A102</f>
      </c>
      <c r="H103" s="6" t="s">
        <f>=B103+H102</f>
      </c>
      <c r="I103" s="6" t="s">
        <f>=G103*H102</f>
      </c>
    </row>
    <row collapsed="false" customFormat="false" customHeight="false" hidden="false" ht="12.1" outlineLevel="0" r="104">
      <c r="A104" s="13" t="n">
        <v>45082</v>
      </c>
      <c r="B104" s="6" t="n">
        <v>-381</v>
      </c>
      <c r="C104" s="6" t="n">
        <v>-381</v>
      </c>
      <c r="D104" s="16" t="s">
        <v>185</v>
      </c>
      <c r="E104" s="16"/>
      <c r="F104" s="16"/>
      <c r="G104" s="6" t="s">
        <f>=A104-A103</f>
      </c>
      <c r="H104" s="6" t="s">
        <f>=B104+H103</f>
      </c>
      <c r="I104" s="6" t="s">
        <f>=G104*H103</f>
      </c>
    </row>
    <row collapsed="false" customFormat="false" customHeight="false" hidden="false" ht="12.1" outlineLevel="0" r="105">
      <c r="A105" s="13" t="n">
        <v>45114</v>
      </c>
      <c r="B105" s="6" t="n">
        <v>-521.67</v>
      </c>
      <c r="C105" s="6" t="n">
        <v>-521.67</v>
      </c>
      <c r="D105" s="16" t="s">
        <v>186</v>
      </c>
      <c r="E105" s="16"/>
      <c r="F105" s="16"/>
      <c r="G105" s="6" t="s">
        <f>=A105-A104</f>
      </c>
      <c r="H105" s="6" t="s">
        <f>=B105+H104</f>
      </c>
      <c r="I105" s="6" t="s">
        <f>=G105*H104</f>
      </c>
    </row>
    <row collapsed="false" customFormat="false" customHeight="false" hidden="false" ht="12.1" outlineLevel="0" r="106">
      <c r="A106" s="13" t="n">
        <v>45117</v>
      </c>
      <c r="B106" s="6" t="n">
        <v>-317.8</v>
      </c>
      <c r="C106" s="6" t="n">
        <v>-317.8</v>
      </c>
      <c r="D106" s="16" t="s">
        <v>187</v>
      </c>
      <c r="E106" s="16"/>
      <c r="F106" s="16"/>
      <c r="G106" s="6" t="s">
        <f>=A106-A105</f>
      </c>
      <c r="H106" s="6" t="s">
        <f>=B106+H105</f>
      </c>
      <c r="I106" s="6" t="s">
        <f>=G106*H105</f>
      </c>
    </row>
    <row collapsed="false" customFormat="false" customHeight="false" hidden="false" ht="12.1" outlineLevel="0" r="107">
      <c r="A107" s="13" t="n">
        <v>45118</v>
      </c>
      <c r="B107" s="6" t="n">
        <v>-48.42</v>
      </c>
      <c r="C107" s="6" t="n">
        <v>-48.42</v>
      </c>
      <c r="D107" s="16" t="s">
        <v>188</v>
      </c>
      <c r="E107" s="16"/>
      <c r="F107" s="16"/>
      <c r="G107" s="6" t="s">
        <f>=A107-A106</f>
      </c>
      <c r="H107" s="6" t="s">
        <f>=B107+H106</f>
      </c>
      <c r="I107" s="6" t="s">
        <f>=G107*H106</f>
      </c>
    </row>
    <row collapsed="false" customFormat="false" customHeight="false" hidden="false" ht="12.1" outlineLevel="0" r="108">
      <c r="A108" s="13" t="n">
        <v>45119</v>
      </c>
      <c r="B108" s="6" t="n">
        <v>-69.8</v>
      </c>
      <c r="C108" s="6" t="n">
        <v>-69.8</v>
      </c>
      <c r="D108" s="16" t="s">
        <v>189</v>
      </c>
      <c r="E108" s="16"/>
      <c r="F108" s="16"/>
      <c r="G108" s="6" t="s">
        <f>=A108-A107</f>
      </c>
      <c r="H108" s="6" t="s">
        <f>=B108+H107</f>
      </c>
      <c r="I108" s="6" t="s">
        <f>=G108*H107</f>
      </c>
    </row>
    <row collapsed="false" customFormat="false" customHeight="false" hidden="false" ht="12.1" outlineLevel="0" r="109">
      <c r="A109" s="13" t="n">
        <v>45126</v>
      </c>
      <c r="B109" s="6" t="n">
        <v>-36</v>
      </c>
      <c r="C109" s="6" t="n">
        <v>-36</v>
      </c>
      <c r="D109" s="16" t="s">
        <v>190</v>
      </c>
      <c r="E109" s="16"/>
      <c r="F109" s="16"/>
      <c r="G109" s="6" t="s">
        <f>=A109-A108</f>
      </c>
      <c r="H109" s="6" t="s">
        <f>=B109+H108</f>
      </c>
      <c r="I109" s="6" t="s">
        <f>=G109*H108</f>
      </c>
    </row>
    <row collapsed="false" customFormat="false" customHeight="false" hidden="false" ht="12.1" outlineLevel="0" r="110">
      <c r="A110" s="13" t="n">
        <v>45209</v>
      </c>
      <c r="B110" s="6" t="n">
        <v>-120</v>
      </c>
      <c r="C110" s="6" t="n">
        <v>-120</v>
      </c>
      <c r="D110" s="16" t="s">
        <v>191</v>
      </c>
      <c r="E110" s="16"/>
      <c r="F110" s="16"/>
      <c r="G110" s="6" t="s">
        <f>=A110-A109</f>
      </c>
      <c r="H110" s="6" t="s">
        <f>=B110+H109</f>
      </c>
      <c r="I110" s="6" t="s">
        <f>=G110*H109</f>
      </c>
    </row>
    <row collapsed="false" customFormat="false" customHeight="false" hidden="false" ht="12.1" outlineLevel="0" r="111">
      <c r="A111" s="13" t="n">
        <v>45210</v>
      </c>
      <c r="B111" s="6" t="n">
        <v>-48.08</v>
      </c>
      <c r="C111" s="6" t="n">
        <v>-48.08</v>
      </c>
      <c r="D111" s="16" t="s">
        <v>192</v>
      </c>
      <c r="E111" s="16"/>
      <c r="F111" s="16"/>
      <c r="G111" s="6" t="s">
        <f>=A111-A110</f>
      </c>
      <c r="H111" s="6" t="s">
        <f>=B111+H110</f>
      </c>
      <c r="I111" s="6" t="s">
        <f>=G111*H110</f>
      </c>
    </row>
    <row collapsed="false" customFormat="false" customHeight="false" hidden="false" ht="12.1" outlineLevel="0" r="112">
      <c r="A112" s="13" t="n">
        <v>45277</v>
      </c>
      <c r="B112" s="6" t="n">
        <v>-389</v>
      </c>
      <c r="C112" s="6" t="n">
        <v>-389</v>
      </c>
      <c r="D112" s="16" t="s">
        <v>193</v>
      </c>
      <c r="E112" s="16"/>
      <c r="F112" s="16"/>
      <c r="G112" s="6" t="s">
        <f>=A112-A111</f>
      </c>
      <c r="H112" s="6" t="s">
        <f>=B112+H111</f>
      </c>
      <c r="I112" s="6" t="s">
        <f>=G112*H111</f>
      </c>
    </row>
    <row collapsed="false" customFormat="false" customHeight="false" hidden="false" ht="12.1" outlineLevel="0" r="113">
      <c r="A113" s="13" t="n">
        <v>45287</v>
      </c>
      <c r="B113" s="6" t="n">
        <v>-2165.2</v>
      </c>
      <c r="C113" s="6" t="n">
        <v>-2165.2</v>
      </c>
      <c r="D113" s="16" t="s">
        <v>194</v>
      </c>
      <c r="E113" s="16"/>
      <c r="F113" s="16"/>
      <c r="G113" s="6" t="s">
        <f>=A113-A112</f>
      </c>
      <c r="H113" s="6" t="s">
        <f>=B113+H112</f>
      </c>
      <c r="I113" s="6" t="s">
        <f>=G113*H112</f>
      </c>
    </row>
    <row collapsed="false" customFormat="false" customHeight="false" hidden="false" ht="12.1" outlineLevel="0" r="114">
      <c r="A114" s="13" t="n">
        <v>45300</v>
      </c>
      <c r="B114" s="6" t="n">
        <v>-61.34</v>
      </c>
      <c r="C114" s="6" t="n">
        <v>-61.34</v>
      </c>
      <c r="D114" s="16" t="s">
        <v>195</v>
      </c>
      <c r="E114" s="16"/>
      <c r="F114" s="16"/>
      <c r="G114" s="6" t="s">
        <f>=A114-A113</f>
      </c>
      <c r="H114" s="6" t="s">
        <f>=B114+H113</f>
      </c>
      <c r="I114" s="6" t="s">
        <f>=G114*H113</f>
      </c>
    </row>
    <row collapsed="false" customFormat="false" customHeight="false" hidden="false" ht="12.1" outlineLevel="0" r="115">
      <c r="A115" s="13" t="n">
        <v>45302</v>
      </c>
      <c r="B115" s="6" t="n">
        <v>-717.26</v>
      </c>
      <c r="C115" s="6" t="n">
        <v>-717.26</v>
      </c>
      <c r="D115" s="16" t="s">
        <v>196</v>
      </c>
      <c r="E115" s="16"/>
      <c r="F115" s="16"/>
      <c r="G115" s="6" t="s">
        <f>=A115-A114</f>
      </c>
      <c r="H115" s="6" t="s">
        <f>=B115+H114</f>
      </c>
      <c r="I115" s="6" t="s">
        <f>=G115*H114</f>
      </c>
    </row>
    <row collapsed="false" customFormat="false" customHeight="false" hidden="false" ht="12.1" outlineLevel="0" r="116">
      <c r="A116" s="13" t="n">
        <v>45377</v>
      </c>
      <c r="B116" s="6" t="n">
        <v>-153.36</v>
      </c>
      <c r="C116" s="6" t="n">
        <v>-153.36</v>
      </c>
      <c r="D116" s="16" t="s">
        <v>197</v>
      </c>
      <c r="E116" s="16"/>
      <c r="F116" s="16"/>
      <c r="G116" s="6" t="s">
        <f>=A116-A115</f>
      </c>
      <c r="H116" s="6" t="s">
        <f>=B116+H115</f>
      </c>
      <c r="I116" s="6" t="s">
        <f>=G116*H115</f>
      </c>
    </row>
    <row collapsed="false" customFormat="false" customHeight="false" hidden="false" ht="12.1" outlineLevel="0" r="117">
      <c r="A117" s="13" t="n">
        <v>45419</v>
      </c>
      <c r="B117" s="6" t="n">
        <v>-433</v>
      </c>
      <c r="C117" s="6" t="n">
        <v>-433</v>
      </c>
      <c r="D117" s="16" t="s">
        <v>198</v>
      </c>
      <c r="E117" s="16"/>
      <c r="F117" s="16"/>
      <c r="G117" s="6" t="s">
        <f>=A117-A116</f>
      </c>
      <c r="H117" s="6" t="s">
        <f>=B117+H116</f>
      </c>
      <c r="I117" s="6" t="s">
        <f>=G117*H116</f>
      </c>
    </row>
    <row collapsed="false" customFormat="false" customHeight="false" hidden="false" ht="12.1" outlineLevel="0" r="118">
      <c r="A118" s="13" t="n">
        <v>45453</v>
      </c>
      <c r="B118" s="6" t="n">
        <v>-119.6</v>
      </c>
      <c r="C118" s="6" t="n">
        <v>-119.6</v>
      </c>
      <c r="D118" s="16" t="s">
        <v>199</v>
      </c>
      <c r="E118" s="16"/>
      <c r="F118" s="16"/>
      <c r="G118" s="6" t="s">
        <f>=A118-A117</f>
      </c>
      <c r="H118" s="6" t="s">
        <f>=B118+H117</f>
      </c>
      <c r="I118" s="6" t="s">
        <f>=G118*H117</f>
      </c>
    </row>
    <row collapsed="false" customFormat="false" customHeight="false" hidden="false" ht="12.1" outlineLevel="0" r="119">
      <c r="A119" s="13" t="n">
        <v>45461</v>
      </c>
      <c r="B119" s="6" t="n">
        <v>-99.9</v>
      </c>
      <c r="C119" s="6" t="n">
        <v>-99.9</v>
      </c>
      <c r="D119" s="16" t="s">
        <v>200</v>
      </c>
      <c r="E119" s="16"/>
      <c r="F119" s="16"/>
      <c r="G119" s="6" t="s">
        <f>=A119-A118</f>
      </c>
      <c r="H119" s="6" t="s">
        <f>=B119+H118</f>
      </c>
      <c r="I119" s="6" t="s">
        <f>=G119*H118</f>
      </c>
    </row>
    <row collapsed="false" customFormat="false" customHeight="false" hidden="false" ht="12.1" outlineLevel="0" r="120">
      <c r="A120" s="13" t="n">
        <v>45461</v>
      </c>
      <c r="B120" s="6" t="n">
        <v>-499.53</v>
      </c>
      <c r="C120" s="6" t="n">
        <v>-499.53</v>
      </c>
      <c r="D120" s="16" t="s">
        <v>201</v>
      </c>
      <c r="E120" s="16"/>
      <c r="F120" s="16"/>
      <c r="G120" s="6" t="s">
        <f>=A120-A119</f>
      </c>
      <c r="H120" s="6" t="s">
        <f>=B120+H119</f>
      </c>
      <c r="I120" s="6" t="s">
        <f>=G120*H119</f>
      </c>
    </row>
    <row collapsed="false" customFormat="false" customHeight="false" hidden="false" ht="12.1" outlineLevel="0" r="121">
      <c r="A121" s="13" t="n">
        <v>45481</v>
      </c>
      <c r="B121" s="6" t="n">
        <v>-508.7</v>
      </c>
      <c r="C121" s="6" t="n">
        <v>-508.7</v>
      </c>
      <c r="D121" s="16" t="s">
        <v>202</v>
      </c>
      <c r="E121" s="16"/>
      <c r="F121" s="16"/>
      <c r="G121" s="6" t="s">
        <f>=A121-A120</f>
      </c>
      <c r="H121" s="6" t="s">
        <f>=B121+H120</f>
      </c>
      <c r="I121" s="6" t="s">
        <f>=G121*H120</f>
      </c>
    </row>
    <row collapsed="false" customFormat="false" customHeight="false" hidden="false" ht="12.1" outlineLevel="0" r="122">
      <c r="A122" s="13" t="n">
        <v>45482</v>
      </c>
      <c r="B122" s="6" t="n">
        <v>-43.34</v>
      </c>
      <c r="C122" s="6" t="n">
        <v>-43.34</v>
      </c>
      <c r="D122" s="16" t="s">
        <v>203</v>
      </c>
      <c r="E122" s="16"/>
      <c r="F122" s="16"/>
      <c r="G122" s="6" t="s">
        <f>=A122-A121</f>
      </c>
      <c r="H122" s="6" t="s">
        <f>=B122+H121</f>
      </c>
      <c r="I122" s="6" t="s">
        <f>=G122*H121</f>
      </c>
    </row>
    <row collapsed="false" customFormat="false" customHeight="false" hidden="false" ht="12.1" outlineLevel="0" r="123">
      <c r="A123" s="13" t="n">
        <v>45483</v>
      </c>
      <c r="B123" s="6" t="n">
        <v>-67.2</v>
      </c>
      <c r="C123" s="6" t="n">
        <v>-67.2</v>
      </c>
      <c r="D123" s="16" t="s">
        <v>204</v>
      </c>
      <c r="E123" s="16"/>
      <c r="F123" s="16"/>
      <c r="G123" s="6" t="s">
        <f>=A123-A122</f>
      </c>
      <c r="H123" s="6" t="s">
        <f>=B123+H122</f>
      </c>
      <c r="I123" s="6" t="s">
        <f>=G123*H122</f>
      </c>
    </row>
    <row collapsed="false" customFormat="false" customHeight="false" hidden="false" ht="12.1" outlineLevel="0" r="124">
      <c r="A124" s="13" t="n">
        <v>45484</v>
      </c>
      <c r="B124" s="6" t="n">
        <v>-290</v>
      </c>
      <c r="C124" s="6" t="n">
        <v>-290</v>
      </c>
      <c r="D124" s="16" t="s">
        <v>205</v>
      </c>
      <c r="E124" s="16"/>
      <c r="F124" s="16"/>
      <c r="G124" s="6" t="s">
        <f>=A124-A123</f>
      </c>
      <c r="H124" s="6" t="s">
        <f>=B124+H123</f>
      </c>
      <c r="I124" s="6" t="s">
        <f>=G124*H123</f>
      </c>
    </row>
    <row collapsed="false" customFormat="false" customHeight="false" hidden="false" ht="12.1" outlineLevel="0" r="125">
      <c r="A125" s="13" t="n">
        <v>45485</v>
      </c>
      <c r="B125" s="6" t="n">
        <v>-652.07</v>
      </c>
      <c r="C125" s="6" t="n">
        <v>-652.07</v>
      </c>
      <c r="D125" s="16" t="s">
        <v>206</v>
      </c>
      <c r="E125" s="16"/>
      <c r="F125" s="16"/>
      <c r="G125" s="6" t="s">
        <f>=A125-A124</f>
      </c>
      <c r="H125" s="6" t="s">
        <f>=B125+H124</f>
      </c>
      <c r="I125" s="6" t="s">
        <f>=G125*H124</f>
      </c>
    </row>
    <row collapsed="false" customFormat="false" customHeight="false" hidden="false" ht="12.1" outlineLevel="0" r="126">
      <c r="A126" s="13" t="n">
        <v>45488</v>
      </c>
      <c r="B126" s="6" t="n">
        <v>-717.26</v>
      </c>
      <c r="C126" s="6" t="n">
        <v>-717.26</v>
      </c>
      <c r="D126" s="16" t="s">
        <v>196</v>
      </c>
      <c r="E126" s="16"/>
      <c r="F126" s="16"/>
      <c r="G126" s="6" t="s">
        <f>=A126-A125</f>
      </c>
      <c r="H126" s="6" t="s">
        <f>=B126+H125</f>
      </c>
      <c r="I126" s="6" t="s">
        <f>=G126*H125</f>
      </c>
    </row>
    <row collapsed="false" customFormat="false" customHeight="false" hidden="false" ht="12.1" outlineLevel="0" r="127">
      <c r="A127" s="13" t="n">
        <v>45490</v>
      </c>
      <c r="B127" s="6" t="n">
        <v>-45</v>
      </c>
      <c r="C127" s="6" t="n">
        <v>-45</v>
      </c>
      <c r="D127" s="16" t="s">
        <v>207</v>
      </c>
      <c r="E127" s="16"/>
      <c r="F127" s="16"/>
      <c r="G127" s="6" t="s">
        <f>=A127-A126</f>
      </c>
      <c r="H127" s="6" t="s">
        <f>=B127+H126</f>
      </c>
      <c r="I127" s="6" t="s">
        <f>=G127*H126</f>
      </c>
    </row>
    <row collapsed="false" customFormat="false" customHeight="false" hidden="false" ht="12.1" outlineLevel="0" r="128">
      <c r="A128" s="13" t="n">
        <v>45545</v>
      </c>
      <c r="B128" s="6" t="n">
        <v>-81.18</v>
      </c>
      <c r="C128" s="6" t="n">
        <v>-81.18</v>
      </c>
      <c r="D128" s="16" t="s">
        <v>208</v>
      </c>
      <c r="E128" s="16"/>
      <c r="F128" s="16"/>
      <c r="G128" s="6" t="s">
        <f>=A128-A127</f>
      </c>
      <c r="H128" s="6" t="s">
        <f>=B128+H127</f>
      </c>
      <c r="I128" s="6" t="s">
        <f>=G128*H127</f>
      </c>
    </row>
    <row collapsed="false" customFormat="false" customHeight="false" hidden="false" ht="12.1" outlineLevel="0" r="129">
      <c r="A129" s="13" t="n">
        <v>45555</v>
      </c>
      <c r="B129" s="6" t="n">
        <v>-70</v>
      </c>
      <c r="C129" s="6" t="n">
        <v>-70</v>
      </c>
      <c r="D129" s="16" t="s">
        <v>209</v>
      </c>
      <c r="E129" s="16"/>
      <c r="F129" s="16"/>
      <c r="G129" s="6" t="s">
        <f>=A129-A128</f>
      </c>
      <c r="H129" s="6" t="s">
        <f>=B129+H128</f>
      </c>
      <c r="I129" s="6" t="s">
        <f>=G129*H128</f>
      </c>
    </row>
    <row collapsed="false" customFormat="false" customHeight="false" hidden="false" ht="12.1" outlineLevel="0" r="130">
      <c r="A130" s="13" t="n">
        <v>45573</v>
      </c>
      <c r="B130" s="6" t="n">
        <v>-66.4</v>
      </c>
      <c r="C130" s="6" t="n">
        <v>-66.4</v>
      </c>
      <c r="D130" s="16" t="s">
        <v>210</v>
      </c>
      <c r="E130" s="16"/>
      <c r="F130" s="16"/>
      <c r="G130" s="6" t="s">
        <f>=A130-A129</f>
      </c>
      <c r="H130" s="6" t="s">
        <f>=B130+H129</f>
      </c>
      <c r="I130" s="6" t="s">
        <f>=G130*H129</f>
      </c>
    </row>
    <row collapsed="false" customFormat="false" customHeight="false" hidden="false" ht="12.1" outlineLevel="0" r="131">
      <c r="A131" s="13" t="n">
        <v>45576</v>
      </c>
      <c r="B131" s="6" t="n">
        <v>-124</v>
      </c>
      <c r="C131" s="6" t="n">
        <v>-124</v>
      </c>
      <c r="D131" s="16" t="s">
        <v>211</v>
      </c>
      <c r="E131" s="16"/>
      <c r="F131" s="16"/>
      <c r="G131" s="6" t="s">
        <f>=A131-A130</f>
      </c>
      <c r="H131" s="6" t="s">
        <f>=B131+H130</f>
      </c>
      <c r="I131" s="6" t="s">
        <f>=G131*H130</f>
      </c>
    </row>
    <row collapsed="false" customFormat="false" customHeight="false" hidden="false" ht="12.1" outlineLevel="0" r="132">
      <c r="A132" s="13" t="n">
        <v>45579</v>
      </c>
      <c r="B132" s="6" t="n">
        <v>-1355.8</v>
      </c>
      <c r="C132" s="6" t="n">
        <v>-1355.8</v>
      </c>
      <c r="D132" s="16" t="s">
        <v>212</v>
      </c>
      <c r="E132" s="16"/>
      <c r="F132" s="16"/>
      <c r="G132" s="6" t="s">
        <f>=A132-A131</f>
      </c>
      <c r="H132" s="6" t="s">
        <f>=B132+H131</f>
      </c>
      <c r="I132" s="6" t="s">
        <f>=G132*H131</f>
      </c>
    </row>
    <row collapsed="false" customFormat="false" customHeight="false" hidden="false" ht="12.1" outlineLevel="0" r="133">
      <c r="A133" s="13" t="n">
        <v>45582</v>
      </c>
      <c r="B133" s="6" t="n">
        <v>-108.7</v>
      </c>
      <c r="C133" s="6" t="n">
        <v>-108.7</v>
      </c>
      <c r="D133" s="16" t="s">
        <v>213</v>
      </c>
      <c r="E133" s="16"/>
      <c r="F133" s="16"/>
      <c r="G133" s="6" t="s">
        <f>=A133-A132</f>
      </c>
      <c r="H133" s="6" t="s">
        <f>=B133+H132</f>
      </c>
      <c r="I133" s="6" t="s">
        <f>=G133*H132</f>
      </c>
    </row>
    <row collapsed="false" customFormat="false" customHeight="false" hidden="false" ht="12.1" outlineLevel="0" r="134">
      <c r="A134" s="13" t="n">
        <v>45643</v>
      </c>
      <c r="B134" s="6" t="n">
        <v>-447</v>
      </c>
      <c r="C134" s="6" t="n">
        <v>-447</v>
      </c>
      <c r="D134" s="16" t="s">
        <v>214</v>
      </c>
      <c r="E134" s="16"/>
      <c r="F134" s="16"/>
      <c r="G134" s="6" t="s">
        <f>=A134-A133</f>
      </c>
      <c r="H134" s="6" t="s">
        <f>=B134+H133</f>
      </c>
      <c r="I134" s="6" t="s">
        <f>=G134*H133</f>
      </c>
    </row>
    <row collapsed="false" customFormat="false" customHeight="false" hidden="false" ht="12.1" outlineLevel="0" r="135">
      <c r="A135" s="13" t="n">
        <v>45643</v>
      </c>
      <c r="B135" s="6" t="n">
        <v>-128.18</v>
      </c>
      <c r="C135" s="6" t="n">
        <v>-128.18</v>
      </c>
      <c r="D135" s="16" t="s">
        <v>215</v>
      </c>
      <c r="E135" s="16"/>
      <c r="F135" s="16"/>
      <c r="G135" s="6" t="s">
        <f>=A135-A134</f>
      </c>
      <c r="H135" s="6" t="s">
        <f>=B135+H134</f>
      </c>
      <c r="I135" s="6" t="s">
        <f>=G135*H134</f>
      </c>
    </row>
    <row collapsed="false" customFormat="false" customHeight="false" hidden="false" ht="12.1" outlineLevel="0" r="136">
      <c r="A136" s="13" t="n">
        <v>45665</v>
      </c>
      <c r="B136" s="6" t="n">
        <v>-29.78</v>
      </c>
      <c r="C136" s="6" t="n">
        <v>-29.78</v>
      </c>
      <c r="D136" s="16" t="s">
        <v>216</v>
      </c>
      <c r="E136" s="16"/>
      <c r="F136" s="16"/>
      <c r="G136" s="6" t="s">
        <f>=A136-A135</f>
      </c>
      <c r="H136" s="6" t="s">
        <f>=B136+H135</f>
      </c>
      <c r="I136" s="6" t="s">
        <f>=G136*H135</f>
      </c>
    </row>
    <row collapsed="false" customFormat="false" customHeight="false" hidden="false" ht="12.1" outlineLevel="0" r="137">
      <c r="A137" s="13" t="n">
        <v>45775</v>
      </c>
      <c r="B137" s="6" t="n">
        <v>-162.6</v>
      </c>
      <c r="C137" s="6" t="n">
        <v>-162.6</v>
      </c>
      <c r="D137" s="16" t="s">
        <v>217</v>
      </c>
      <c r="E137" s="16"/>
      <c r="F137" s="16"/>
      <c r="G137" s="6" t="s">
        <f>=A137-A136</f>
      </c>
      <c r="H137" s="6" t="s">
        <f>=B137+H136</f>
      </c>
      <c r="I137" s="6" t="s">
        <f>=G137*H136</f>
      </c>
    </row>
    <row collapsed="false" customFormat="false" customHeight="false" hidden="false" ht="12.1" outlineLevel="0" r="138">
      <c r="A138" s="13" t="n">
        <v>45810</v>
      </c>
      <c r="B138" s="6" t="n">
        <v>-75.22</v>
      </c>
      <c r="C138" s="6" t="n">
        <v>-75.22</v>
      </c>
      <c r="D138" s="16" t="s">
        <v>218</v>
      </c>
      <c r="E138" s="16"/>
      <c r="F138" s="16"/>
      <c r="G138" s="6" t="s">
        <f>=A138-A137</f>
      </c>
      <c r="H138" s="6" t="s">
        <f>=B138+H137</f>
      </c>
      <c r="I138" s="6" t="s">
        <f>=G138*H137</f>
      </c>
    </row>
    <row collapsed="false" customFormat="false" customHeight="false" hidden="false" ht="12.1" outlineLevel="0" r="139">
      <c r="A139" s="13" t="n">
        <v>45811</v>
      </c>
      <c r="B139" s="6" t="n">
        <v>-471</v>
      </c>
      <c r="C139" s="6" t="n">
        <v>-471</v>
      </c>
      <c r="D139" s="16" t="s">
        <v>219</v>
      </c>
      <c r="E139" s="16"/>
      <c r="F139" s="16"/>
      <c r="G139" s="6" t="s">
        <f>=A139-A138</f>
      </c>
      <c r="H139" s="6" t="s">
        <f>=B139+H138</f>
      </c>
      <c r="I139" s="6" t="s">
        <f>=G139*H138</f>
      </c>
    </row>
    <row collapsed="false" customFormat="false" customHeight="false" hidden="false" ht="12.1" outlineLevel="0" r="140">
      <c r="A140" s="13" t="n">
        <v>45846</v>
      </c>
      <c r="B140" s="6" t="n">
        <v>-710.3</v>
      </c>
      <c r="C140" s="6" t="n">
        <v>-710.3</v>
      </c>
      <c r="D140" s="16" t="s">
        <v>220</v>
      </c>
      <c r="E140" s="16"/>
      <c r="F140" s="16"/>
      <c r="G140" s="6" t="s">
        <f>=A140-A139</f>
      </c>
      <c r="H140" s="6" t="s">
        <f>=B140+H139</f>
      </c>
      <c r="I140" s="6" t="s">
        <f>=G140*H139</f>
      </c>
    </row>
    <row collapsed="false" customFormat="false" customHeight="false" hidden="false" ht="12.1" outlineLevel="0" r="141">
      <c r="A141" s="13" t="n">
        <v>45849</v>
      </c>
      <c r="B141" s="6" t="n">
        <v>-579.08</v>
      </c>
      <c r="C141" s="6" t="n">
        <v>-579.08</v>
      </c>
      <c r="D141" s="16" t="s">
        <v>221</v>
      </c>
      <c r="E141" s="16"/>
      <c r="F141" s="16"/>
      <c r="G141" s="6" t="s">
        <f>=A141-A140</f>
      </c>
      <c r="H141" s="6" t="s">
        <f>=B141+H140</f>
      </c>
      <c r="I141" s="6" t="s">
        <f>=G141*H140</f>
      </c>
    </row>
    <row collapsed="false" customFormat="false" customHeight="false" hidden="false" ht="12.1" outlineLevel="0" r="142">
      <c r="A142" s="13" t="n">
        <v>45852</v>
      </c>
      <c r="B142" s="6" t="n">
        <v>-384.93</v>
      </c>
      <c r="C142" s="6" t="n">
        <v>-384.93</v>
      </c>
      <c r="D142" s="16" t="s">
        <v>222</v>
      </c>
      <c r="E142" s="16"/>
      <c r="F142" s="16"/>
      <c r="G142" s="6" t="s">
        <f>=A142-A141</f>
      </c>
      <c r="H142" s="6" t="s">
        <f>=B142+H141</f>
      </c>
      <c r="I142" s="6" t="s">
        <f>=G142*H141</f>
      </c>
    </row>
    <row collapsed="false" customFormat="false" customHeight="false" hidden="false" ht="12.1" outlineLevel="0" r="143">
      <c r="A143" s="13" t="n">
        <v>45852</v>
      </c>
      <c r="B143" s="6" t="n">
        <v>-83.73</v>
      </c>
      <c r="C143" s="6" t="n">
        <v>-83.73</v>
      </c>
      <c r="D143" s="16" t="s">
        <v>223</v>
      </c>
      <c r="E143" s="16"/>
      <c r="F143" s="16"/>
      <c r="G143" s="6" t="s">
        <f>=A143-A142</f>
      </c>
      <c r="H143" s="6" t="s">
        <f>=B143+H142</f>
      </c>
      <c r="I143" s="6" t="s">
        <f>=G143*H142</f>
      </c>
    </row>
    <row collapsed="false" customFormat="false" customHeight="false" hidden="false" ht="12.1" outlineLevel="0" r="144">
      <c r="A144" s="13" t="n">
        <v>45856</v>
      </c>
      <c r="B144" s="6" t="n">
        <v>-303.4</v>
      </c>
      <c r="C144" s="6" t="n">
        <v>-303.4</v>
      </c>
      <c r="D144" s="16" t="s">
        <v>224</v>
      </c>
      <c r="E144" s="16"/>
      <c r="F144" s="16"/>
      <c r="G144" s="6" t="s">
        <f>=A144-A143</f>
      </c>
      <c r="H144" s="6" t="s">
        <f>=B144+H143</f>
      </c>
      <c r="I144" s="6" t="s">
        <f>=G144*H143</f>
      </c>
    </row>
    <row collapsed="false" customFormat="false" customHeight="false" hidden="false" ht="12.1" outlineLevel="0" r="145">
      <c r="A145" s="13" t="n">
        <v>45936</v>
      </c>
      <c r="B145" s="6" t="n">
        <v>-124</v>
      </c>
      <c r="C145" s="6" t="n">
        <v>-124</v>
      </c>
      <c r="D145" s="16" t="s">
        <v>211</v>
      </c>
      <c r="E145" s="16"/>
      <c r="F145" s="16"/>
      <c r="G145" s="6" t="s">
        <f>=A145-A144</f>
      </c>
      <c r="H145" s="6" t="s">
        <f>=B145+H144</f>
      </c>
      <c r="I145" s="6" t="s">
        <f>=G145*H144</f>
      </c>
    </row>
    <row collapsed="false" customFormat="false" customHeight="false" hidden="false" ht="12.1" outlineLevel="0" r="146">
      <c r="A146" s="13" t="n">
        <v>45943</v>
      </c>
      <c r="B146" s="6" t="n">
        <v>-452</v>
      </c>
      <c r="C146" s="6" t="n">
        <v>-452</v>
      </c>
      <c r="D146" s="16" t="s">
        <v>225</v>
      </c>
      <c r="E146" s="16"/>
      <c r="F146" s="16"/>
      <c r="G146" s="6" t="s">
        <f>=A146-A145</f>
      </c>
      <c r="H146" s="6" t="s">
        <f>=B146+H145</f>
      </c>
      <c r="I146" s="6" t="s">
        <f>=G146*H145</f>
      </c>
    </row>
    <row collapsed="false" customFormat="false" customHeight="false" hidden="false" ht="12.1" outlineLevel="0" r="147">
      <c r="A147" s="13" t="n">
        <v>45944</v>
      </c>
      <c r="B147" s="6" t="n">
        <v>-24.7</v>
      </c>
      <c r="C147" s="6" t="n">
        <v>-24.7</v>
      </c>
      <c r="D147" s="16" t="s">
        <v>226</v>
      </c>
      <c r="E147" s="16"/>
      <c r="F147" s="16"/>
      <c r="G147" s="6" t="s">
        <f>=A147-A146</f>
      </c>
      <c r="H147" s="6" t="s">
        <f>=B147+H146</f>
      </c>
      <c r="I147" s="6" t="s">
        <f>=G147*H146</f>
      </c>
    </row>
    <row collapsed="false" customFormat="false" customHeight="false" hidden="false" ht="12.1" outlineLevel="0" r="148">
      <c r="A148" s="13" t="n">
        <v>46033</v>
      </c>
      <c r="B148" s="6" t="n">
        <v>-14.26</v>
      </c>
      <c r="C148" s="6" t="n">
        <v>-14.26</v>
      </c>
      <c r="D148" s="16" t="s">
        <v>227</v>
      </c>
      <c r="E148" s="16"/>
      <c r="F148" s="16"/>
      <c r="G148" s="6" t="s">
        <f>=A148-A147</f>
      </c>
      <c r="H148" s="6" t="s">
        <f>=B148+H147</f>
      </c>
      <c r="I148" s="6" t="s">
        <f>=G148*H147</f>
      </c>
    </row>
    <row collapsed="false" customFormat="false" customHeight="false" hidden="false" ht="12.1" outlineLevel="0" r="149">
      <c r="A149" s="13" t="n">
        <v>46034</v>
      </c>
      <c r="B149" s="6" t="n">
        <v>-345</v>
      </c>
      <c r="C149" s="6" t="n">
        <v>-345</v>
      </c>
      <c r="D149" s="16" t="s">
        <v>228</v>
      </c>
      <c r="E149" s="16"/>
      <c r="F149" s="16"/>
      <c r="G149" s="6" t="s">
        <f>=A149-A148</f>
      </c>
      <c r="H149" s="6" t="s">
        <f>=B149+H148</f>
      </c>
      <c r="I149" s="6" t="s">
        <f>=G149*H148</f>
      </c>
    </row>
    <row collapsed="false" customFormat="false" customHeight="false" hidden="false" ht="12.1" outlineLevel="0" r="150">
      <c r="A150" s="12" t="n">
        <v>46078</v>
      </c>
      <c r="B150" s="5" t="n">
        <v>-115854.54</v>
      </c>
      <c r="C150" s="5" t="n">
        <v>-115854.54</v>
      </c>
      <c r="D150" s="14" t="s">
        <v>229</v>
      </c>
      <c r="E150" s="16"/>
      <c r="F150" s="16"/>
      <c r="G150" s="6" t="s">
        <f>=A150-A149</f>
      </c>
      <c r="H150" s="6" t="s">
        <f>=B150+H149</f>
      </c>
      <c r="I150" s="6" t="s">
        <f>=G150*H149</f>
      </c>
    </row>
    <row collapsed="false" customFormat="false" customHeight="false" hidden="false" ht="12.1" outlineLevel="0" r="151">
      <c r="A151" s="13"/>
      <c r="B151" s="9" t="s">
        <f>=XIRR(B2:B150,A2:A150)</f>
      </c>
      <c r="C151" s="9" t="s">
        <f>=XIRR(C2:C150,A2:A150)</f>
      </c>
      <c r="D151" s="16" t="s">
        <v>230</v>
      </c>
      <c r="E151" s="16"/>
      <c r="F151" s="16"/>
      <c r="G151" s="7"/>
      <c r="H151" s="2" t="s">
        <v>231</v>
      </c>
      <c r="I151" s="6" t="s">
        <f>=SUM(I2:I150)/365</f>
      </c>
    </row>
    <row collapsed="false" customFormat="false" customHeight="false" hidden="false" ht="12.1" outlineLevel="0" r="152">
      <c r="A152" s="13"/>
      <c r="B152" s="5" t="s">
        <f>=-SUM(B2:B150)</f>
      </c>
      <c r="C152" s="5" t="s">
        <f>=-SUM(C2:C150)</f>
      </c>
      <c r="D152" s="16" t="s">
        <v>232</v>
      </c>
      <c r="E152" s="16"/>
      <c r="F152" s="16"/>
      <c r="G152" s="7"/>
      <c r="H152" s="14" t="s">
        <v>233</v>
      </c>
      <c r="I152" s="9" t="s">
        <f>=B152/I151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T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31</v>
      </c>
      <c r="L1" s="0"/>
      <c r="M1" s="0"/>
      <c r="N1" s="4" t="s">
        <v>34</v>
      </c>
      <c r="O1" s="0"/>
      <c r="P1" s="0"/>
      <c r="Q1" s="4" t="s">
        <v>38</v>
      </c>
      <c r="R1" s="0"/>
      <c r="S1" s="0"/>
      <c r="T1" s="4" t="s">
        <v>42</v>
      </c>
      <c r="U1" s="0"/>
      <c r="V1" s="0"/>
      <c r="W1" s="4" t="s">
        <v>45</v>
      </c>
      <c r="X1" s="0"/>
      <c r="Y1" s="0"/>
      <c r="Z1" s="4" t="s">
        <v>49</v>
      </c>
      <c r="AA1" s="0"/>
      <c r="AB1" s="0"/>
      <c r="AC1" s="4" t="s">
        <v>53</v>
      </c>
      <c r="AD1" s="0"/>
      <c r="AE1" s="0"/>
      <c r="AF1" s="4" t="s">
        <v>57</v>
      </c>
      <c r="AG1" s="0"/>
      <c r="AH1" s="0"/>
      <c r="AI1" s="4" t="s">
        <v>60</v>
      </c>
      <c r="AJ1" s="0"/>
      <c r="AK1" s="0"/>
      <c r="AL1" s="4" t="s">
        <v>63</v>
      </c>
      <c r="AM1" s="0"/>
      <c r="AN1" s="0"/>
      <c r="AO1" s="4" t="s">
        <v>67</v>
      </c>
      <c r="AP1" s="0"/>
      <c r="AQ1" s="0"/>
      <c r="AR1" s="4" t="s">
        <v>70</v>
      </c>
      <c r="AS1" s="0"/>
      <c r="AT1" s="0"/>
      <c r="AU1" s="4" t="s">
        <v>74</v>
      </c>
      <c r="AV1" s="0"/>
      <c r="AW1" s="0"/>
      <c r="AX1" s="4" t="s">
        <v>78</v>
      </c>
      <c r="AY1" s="0"/>
      <c r="AZ1" s="0"/>
      <c r="BA1" s="4" t="s">
        <v>80</v>
      </c>
      <c r="BB1" s="0"/>
      <c r="BC1" s="0"/>
      <c r="BD1" s="4" t="s">
        <v>82</v>
      </c>
      <c r="BE1" s="0"/>
      <c r="BF1" s="0"/>
      <c r="BG1" s="4" t="s">
        <v>84</v>
      </c>
      <c r="BH1" s="0"/>
      <c r="BI1" s="0"/>
      <c r="BJ1" s="4" t="s">
        <v>86</v>
      </c>
      <c r="BK1" s="0"/>
      <c r="BL1" s="0"/>
      <c r="BM1" s="4" t="s">
        <v>89</v>
      </c>
      <c r="BN1" s="0"/>
      <c r="BO1" s="0"/>
      <c r="BP1" s="4" t="s">
        <v>93</v>
      </c>
      <c r="BQ1" s="0"/>
      <c r="BR1" s="0"/>
      <c r="BS1" s="4" t="s">
        <v>95</v>
      </c>
      <c r="BT1" s="0"/>
    </row>
    <row collapsed="false" customFormat="false" customHeight="false" hidden="false" ht="12.1" outlineLevel="0" r="2">
      <c r="A2" s="11" t="n">
        <v>44015</v>
      </c>
      <c r="B2" s="6" t="n">
        <v>3337.31</v>
      </c>
      <c r="C2" s="0" t="s">
        <v>234</v>
      </c>
      <c r="D2" s="11" t="n">
        <v>44208</v>
      </c>
      <c r="E2" s="6" t="n">
        <v>5453.78</v>
      </c>
      <c r="F2" s="0" t="s">
        <v>234</v>
      </c>
      <c r="G2" s="11" t="n">
        <v>44028</v>
      </c>
      <c r="H2" s="6" t="n">
        <v>4936.41</v>
      </c>
      <c r="I2" s="0" t="s">
        <v>234</v>
      </c>
      <c r="J2" s="11" t="n">
        <v>44015</v>
      </c>
      <c r="K2" s="6" t="n">
        <v>1110.77</v>
      </c>
      <c r="L2" s="0" t="s">
        <v>234</v>
      </c>
      <c r="M2" s="11" t="n">
        <v>44049</v>
      </c>
      <c r="N2" s="6" t="n">
        <v>2826.95</v>
      </c>
      <c r="O2" s="0" t="s">
        <v>234</v>
      </c>
      <c r="P2" s="11" t="n">
        <v>44000</v>
      </c>
      <c r="Q2" s="6" t="n">
        <v>3212.23</v>
      </c>
      <c r="R2" s="0" t="s">
        <v>234</v>
      </c>
      <c r="S2" s="11" t="n">
        <v>44085</v>
      </c>
      <c r="T2" s="6" t="n">
        <v>4647.22</v>
      </c>
      <c r="U2" s="0" t="s">
        <v>234</v>
      </c>
      <c r="V2" s="11" t="n">
        <v>44000</v>
      </c>
      <c r="W2" s="6" t="n">
        <v>2691.86</v>
      </c>
      <c r="X2" s="0" t="s">
        <v>234</v>
      </c>
      <c r="Y2" s="11" t="n">
        <v>44069</v>
      </c>
      <c r="Z2" s="6" t="n">
        <v>2157.5</v>
      </c>
      <c r="AA2" s="0" t="s">
        <v>234</v>
      </c>
      <c r="AB2" s="11" t="n">
        <v>44000</v>
      </c>
      <c r="AC2" s="6" t="n">
        <v>2644.82</v>
      </c>
      <c r="AD2" s="0" t="s">
        <v>234</v>
      </c>
      <c r="AE2" s="11" t="n">
        <v>44015</v>
      </c>
      <c r="AF2" s="6" t="n">
        <v>1382.95</v>
      </c>
      <c r="AG2" s="0" t="s">
        <v>234</v>
      </c>
      <c r="AH2" s="11" t="n">
        <v>44000</v>
      </c>
      <c r="AI2" s="6" t="n">
        <v>1816.26</v>
      </c>
      <c r="AJ2" s="0" t="s">
        <v>234</v>
      </c>
      <c r="AK2" s="11" t="n">
        <v>44089</v>
      </c>
      <c r="AL2" s="6" t="n">
        <v>1887.7</v>
      </c>
      <c r="AM2" s="0" t="s">
        <v>234</v>
      </c>
      <c r="AN2" s="11" t="n">
        <v>44799</v>
      </c>
      <c r="AO2" s="6" t="n">
        <v>907.5</v>
      </c>
      <c r="AP2" s="0" t="s">
        <v>235</v>
      </c>
      <c r="AQ2" s="11" t="n">
        <v>44238</v>
      </c>
      <c r="AR2" s="6" t="n">
        <v>2577.54</v>
      </c>
      <c r="AS2" s="0" t="s">
        <v>234</v>
      </c>
      <c r="AT2" s="11" t="n">
        <v>43987</v>
      </c>
      <c r="AU2" s="6" t="n">
        <v>1841.27</v>
      </c>
      <c r="AV2" s="0" t="s">
        <v>234</v>
      </c>
      <c r="AW2" s="11" t="n">
        <v>44069</v>
      </c>
      <c r="AX2" s="6" t="n">
        <v>2131.47</v>
      </c>
      <c r="AY2" s="0" t="s">
        <v>234</v>
      </c>
      <c r="AZ2" s="11" t="n">
        <v>44049</v>
      </c>
      <c r="BA2" s="6" t="n">
        <v>1878.8</v>
      </c>
      <c r="BB2" s="0" t="s">
        <v>234</v>
      </c>
      <c r="BC2" s="11" t="n">
        <v>44172</v>
      </c>
      <c r="BD2" s="6" t="n">
        <v>1010.69</v>
      </c>
      <c r="BE2" s="0" t="s">
        <v>234</v>
      </c>
      <c r="BF2" s="11" t="n">
        <v>44172</v>
      </c>
      <c r="BG2" s="6" t="n">
        <v>2147.48</v>
      </c>
      <c r="BH2" s="0" t="s">
        <v>234</v>
      </c>
      <c r="BI2" s="11" t="n">
        <v>44207</v>
      </c>
      <c r="BJ2" s="6" t="n">
        <v>819.06</v>
      </c>
      <c r="BK2" s="0" t="s">
        <v>234</v>
      </c>
      <c r="BL2" s="11" t="n">
        <v>43987</v>
      </c>
      <c r="BM2" s="6" t="n">
        <v>3980.76</v>
      </c>
      <c r="BN2" s="0" t="s">
        <v>234</v>
      </c>
      <c r="BO2" s="11" t="n">
        <v>44152</v>
      </c>
      <c r="BP2" s="6" t="n">
        <v>1645.64</v>
      </c>
      <c r="BQ2" s="0" t="s">
        <v>234</v>
      </c>
      <c r="BR2" s="11" t="n">
        <v>44152</v>
      </c>
      <c r="BS2" s="6" t="n">
        <v>966.97</v>
      </c>
      <c r="BT2" s="0" t="s">
        <v>234</v>
      </c>
    </row>
    <row collapsed="false" customFormat="false" customHeight="false" hidden="false" ht="12.1" outlineLevel="0" r="3">
      <c r="A3" s="11" t="n">
        <v>44049</v>
      </c>
      <c r="B3" s="6" t="n">
        <v>3221.23</v>
      </c>
      <c r="C3" s="0" t="s">
        <v>234</v>
      </c>
      <c r="D3" s="11" t="n">
        <v>44232</v>
      </c>
      <c r="E3" s="6" t="n">
        <v>5001.97</v>
      </c>
      <c r="F3" s="0" t="s">
        <v>234</v>
      </c>
      <c r="G3" s="11" t="n">
        <v>44183</v>
      </c>
      <c r="H3" s="6" t="n">
        <v>-40</v>
      </c>
      <c r="I3" s="0" t="s">
        <v>123</v>
      </c>
      <c r="J3" s="11" t="n">
        <v>44028</v>
      </c>
      <c r="K3" s="6" t="n">
        <v>2155.5</v>
      </c>
      <c r="L3" s="0" t="s">
        <v>234</v>
      </c>
      <c r="M3" s="11" t="n">
        <v>44069</v>
      </c>
      <c r="N3" s="6" t="n">
        <v>2717.89</v>
      </c>
      <c r="O3" s="0" t="s">
        <v>234</v>
      </c>
      <c r="P3" s="11" t="n">
        <v>44018</v>
      </c>
      <c r="Q3" s="6" t="n">
        <v>1050.73</v>
      </c>
      <c r="R3" s="0" t="s">
        <v>234</v>
      </c>
      <c r="S3" s="11" t="n">
        <v>45555</v>
      </c>
      <c r="T3" s="6" t="n">
        <v>-70</v>
      </c>
      <c r="U3" s="0" t="s">
        <v>209</v>
      </c>
      <c r="V3" s="11" t="n">
        <v>44854</v>
      </c>
      <c r="W3" s="6" t="n">
        <v>-105</v>
      </c>
      <c r="X3" s="0" t="s">
        <v>176</v>
      </c>
      <c r="Y3" s="11" t="n">
        <v>44109</v>
      </c>
      <c r="Z3" s="6" t="n">
        <v>-163</v>
      </c>
      <c r="AA3" s="0" t="s">
        <v>113</v>
      </c>
      <c r="AB3" s="11" t="n">
        <v>44082</v>
      </c>
      <c r="AC3" s="6" t="n">
        <v>-40.32</v>
      </c>
      <c r="AD3" s="0" t="s">
        <v>110</v>
      </c>
      <c r="AE3" s="11" t="n">
        <v>44015</v>
      </c>
      <c r="AF3" s="6" t="n">
        <v>1382.95</v>
      </c>
      <c r="AG3" s="0" t="s">
        <v>234</v>
      </c>
      <c r="AH3" s="11" t="n">
        <v>44018</v>
      </c>
      <c r="AI3" s="6" t="n">
        <v>1437</v>
      </c>
      <c r="AJ3" s="0" t="s">
        <v>234</v>
      </c>
      <c r="AK3" s="11" t="n">
        <v>44097</v>
      </c>
      <c r="AL3" s="6" t="n">
        <v>1636.33</v>
      </c>
      <c r="AM3" s="0" t="s">
        <v>234</v>
      </c>
      <c r="AN3" s="11" t="n">
        <v>46078</v>
      </c>
      <c r="AO3" s="8" t="s">
        <f>=-Портфель!K15</f>
      </c>
      <c r="AP3" s="0" t="s">
        <v>236</v>
      </c>
      <c r="AQ3" s="11" t="n">
        <v>44364</v>
      </c>
      <c r="AR3" s="6" t="n">
        <v>-41.25</v>
      </c>
      <c r="AS3" s="0" t="s">
        <v>138</v>
      </c>
      <c r="AT3" s="11" t="n">
        <v>44028</v>
      </c>
      <c r="AU3" s="6" t="n">
        <v>1850.28</v>
      </c>
      <c r="AV3" s="0" t="s">
        <v>234</v>
      </c>
      <c r="AW3" s="11" t="n">
        <v>44392</v>
      </c>
      <c r="AX3" s="6" t="n">
        <v>-27</v>
      </c>
      <c r="AY3" s="0" t="s">
        <v>147</v>
      </c>
      <c r="AZ3" s="11" t="n">
        <v>44392</v>
      </c>
      <c r="BA3" s="6" t="n">
        <v>-109.5</v>
      </c>
      <c r="BB3" s="0" t="s">
        <v>149</v>
      </c>
      <c r="BC3" s="11" t="n">
        <v>44386</v>
      </c>
      <c r="BD3" s="6" t="n">
        <v>-21.6</v>
      </c>
      <c r="BE3" s="0" t="s">
        <v>144</v>
      </c>
      <c r="BF3" s="11" t="n">
        <v>44172</v>
      </c>
      <c r="BG3" s="6" t="n">
        <v>2138.47</v>
      </c>
      <c r="BH3" s="0" t="s">
        <v>234</v>
      </c>
      <c r="BI3" s="11" t="n">
        <v>44389</v>
      </c>
      <c r="BJ3" s="6" t="n">
        <v>-5</v>
      </c>
      <c r="BK3" s="0" t="s">
        <v>145</v>
      </c>
      <c r="BL3" s="11" t="n">
        <v>43987</v>
      </c>
      <c r="BM3" s="6" t="n">
        <v>3980.76</v>
      </c>
      <c r="BN3" s="0" t="s">
        <v>234</v>
      </c>
      <c r="BO3" s="11" t="n">
        <v>46078</v>
      </c>
      <c r="BP3" s="8" t="s">
        <f>=-Портфель!K25</f>
      </c>
      <c r="BQ3" s="0" t="s">
        <v>236</v>
      </c>
      <c r="BR3" s="11" t="n">
        <v>46078</v>
      </c>
      <c r="BS3" s="8" t="s">
        <f>=-Портфель!K26</f>
      </c>
      <c r="BT3" s="0" t="s">
        <v>236</v>
      </c>
    </row>
    <row collapsed="false" customFormat="false" customHeight="false" hidden="false" ht="12.1" outlineLevel="0" r="4">
      <c r="A4" s="11" t="n">
        <v>44069</v>
      </c>
      <c r="B4" s="6" t="n">
        <v>3201.22</v>
      </c>
      <c r="C4" s="0" t="s">
        <v>234</v>
      </c>
      <c r="D4" s="11" t="n">
        <v>44372</v>
      </c>
      <c r="E4" s="6" t="n">
        <v>-426.62</v>
      </c>
      <c r="F4" s="0" t="s">
        <v>142</v>
      </c>
      <c r="G4" s="11" t="n">
        <v>44382</v>
      </c>
      <c r="H4" s="6" t="n">
        <v>-185</v>
      </c>
      <c r="I4" s="0" t="s">
        <v>143</v>
      </c>
      <c r="J4" s="11" t="n">
        <v>44119</v>
      </c>
      <c r="K4" s="6" t="n">
        <v>-70</v>
      </c>
      <c r="L4" s="0" t="s">
        <v>115</v>
      </c>
      <c r="M4" s="11" t="n">
        <v>44185</v>
      </c>
      <c r="N4" s="6" t="n">
        <v>-194.05</v>
      </c>
      <c r="O4" s="0" t="s">
        <v>124</v>
      </c>
      <c r="P4" s="11" t="n">
        <v>44116</v>
      </c>
      <c r="Q4" s="6" t="n">
        <v>-41.28</v>
      </c>
      <c r="R4" s="0" t="s">
        <v>114</v>
      </c>
      <c r="S4" s="11" t="n">
        <v>46078</v>
      </c>
      <c r="T4" s="8" t="s">
        <f>=-Портфель!K8</f>
      </c>
      <c r="U4" s="0" t="s">
        <v>236</v>
      </c>
      <c r="V4" s="11" t="n">
        <v>46078</v>
      </c>
      <c r="W4" s="8" t="s">
        <f>=-Портфель!K9</f>
      </c>
      <c r="X4" s="0" t="s">
        <v>236</v>
      </c>
      <c r="Y4" s="11" t="n">
        <v>44328</v>
      </c>
      <c r="Z4" s="6" t="n">
        <v>-163</v>
      </c>
      <c r="AA4" s="0" t="s">
        <v>113</v>
      </c>
      <c r="AB4" s="11" t="n">
        <v>44173</v>
      </c>
      <c r="AC4" s="6" t="n">
        <v>-97.02</v>
      </c>
      <c r="AD4" s="0" t="s">
        <v>120</v>
      </c>
      <c r="AE4" s="11" t="n">
        <v>44049</v>
      </c>
      <c r="AF4" s="6" t="n">
        <v>1367.94</v>
      </c>
      <c r="AG4" s="0" t="s">
        <v>234</v>
      </c>
      <c r="AH4" s="11" t="n">
        <v>44028</v>
      </c>
      <c r="AI4" s="6" t="n">
        <v>1386.95</v>
      </c>
      <c r="AJ4" s="0" t="s">
        <v>234</v>
      </c>
      <c r="AK4" s="11" t="n">
        <v>44097</v>
      </c>
      <c r="AL4" s="6" t="n">
        <v>1636.83</v>
      </c>
      <c r="AM4" s="0" t="s">
        <v>234</v>
      </c>
      <c r="AN4" s="0"/>
      <c r="AO4" s="10" t="s">
        <f>=XIRR(AO2:AO3,AN2:AN3)</f>
      </c>
      <c r="AP4" s="0"/>
      <c r="AQ4" s="11" t="n">
        <v>44364</v>
      </c>
      <c r="AR4" s="6" t="n">
        <v>-77.75</v>
      </c>
      <c r="AS4" s="0" t="s">
        <v>139</v>
      </c>
      <c r="AT4" s="11" t="n">
        <v>44393</v>
      </c>
      <c r="AU4" s="6" t="n">
        <v>-280</v>
      </c>
      <c r="AV4" s="0" t="s">
        <v>150</v>
      </c>
      <c r="AW4" s="11" t="n">
        <v>45126</v>
      </c>
      <c r="AX4" s="6" t="n">
        <v>-36</v>
      </c>
      <c r="AY4" s="0" t="s">
        <v>190</v>
      </c>
      <c r="AZ4" s="11" t="n">
        <v>44845</v>
      </c>
      <c r="BA4" s="6" t="n">
        <v>-444.3</v>
      </c>
      <c r="BB4" s="0" t="s">
        <v>174</v>
      </c>
      <c r="BC4" s="11" t="n">
        <v>44481</v>
      </c>
      <c r="BD4" s="6" t="n">
        <v>-29.04</v>
      </c>
      <c r="BE4" s="0" t="s">
        <v>158</v>
      </c>
      <c r="BF4" s="11" t="n">
        <v>44195</v>
      </c>
      <c r="BG4" s="6" t="n">
        <v>1989.38</v>
      </c>
      <c r="BH4" s="0" t="s">
        <v>234</v>
      </c>
      <c r="BI4" s="11" t="n">
        <v>44754</v>
      </c>
      <c r="BJ4" s="6" t="n">
        <v>-47</v>
      </c>
      <c r="BK4" s="0" t="s">
        <v>172</v>
      </c>
      <c r="BL4" s="11" t="n">
        <v>44146</v>
      </c>
      <c r="BM4" s="6" t="n">
        <v>4853.36</v>
      </c>
      <c r="BN4" s="0" t="s">
        <v>234</v>
      </c>
      <c r="BO4" s="0"/>
      <c r="BP4" s="10" t="s">
        <f>=XIRR(BP2:BP3,BO2:BO3)</f>
      </c>
      <c r="BQ4" s="0"/>
      <c r="BR4" s="0"/>
      <c r="BS4" s="10" t="s">
        <f>=XIRR(BS2:BS3,BR2:BR3)</f>
      </c>
      <c r="BT4" s="0"/>
    </row>
    <row collapsed="false" customFormat="false" customHeight="false" hidden="false" ht="12.1" outlineLevel="0" r="5">
      <c r="A5" s="11" t="n">
        <v>44194</v>
      </c>
      <c r="B5" s="6" t="n">
        <v>-131</v>
      </c>
      <c r="C5" s="0" t="s">
        <v>125</v>
      </c>
      <c r="D5" s="11" t="n">
        <v>44561</v>
      </c>
      <c r="E5" s="6" t="n">
        <v>-511.74</v>
      </c>
      <c r="F5" s="0" t="s">
        <v>163</v>
      </c>
      <c r="G5" s="11" t="n">
        <v>44551</v>
      </c>
      <c r="H5" s="6" t="n">
        <v>-296</v>
      </c>
      <c r="I5" s="0" t="s">
        <v>161</v>
      </c>
      <c r="J5" s="11" t="n">
        <v>44354</v>
      </c>
      <c r="K5" s="6" t="n">
        <v>-149</v>
      </c>
      <c r="L5" s="0" t="s">
        <v>136</v>
      </c>
      <c r="M5" s="11" t="n">
        <v>44208</v>
      </c>
      <c r="N5" s="6" t="n">
        <v>2901.01</v>
      </c>
      <c r="O5" s="0" t="s">
        <v>234</v>
      </c>
      <c r="P5" s="11" t="n">
        <v>44323</v>
      </c>
      <c r="Q5" s="6" t="n">
        <v>-82.96</v>
      </c>
      <c r="R5" s="0" t="s">
        <v>133</v>
      </c>
      <c r="S5" s="0"/>
      <c r="T5" s="10" t="s">
        <f>=XIRR(T2:T4,S2:S4)</f>
      </c>
      <c r="U5" s="0"/>
      <c r="V5" s="0"/>
      <c r="W5" s="10" t="s">
        <f>=XIRR(W2:W4,V2:V4)</f>
      </c>
      <c r="X5" s="0"/>
      <c r="Y5" s="11" t="n">
        <v>45057</v>
      </c>
      <c r="Z5" s="6" t="n">
        <v>-217</v>
      </c>
      <c r="AA5" s="0" t="s">
        <v>184</v>
      </c>
      <c r="AB5" s="11" t="n">
        <v>44348</v>
      </c>
      <c r="AC5" s="6" t="n">
        <v>-94.81</v>
      </c>
      <c r="AD5" s="0" t="s">
        <v>134</v>
      </c>
      <c r="AE5" s="11" t="n">
        <v>44391</v>
      </c>
      <c r="AF5" s="6" t="n">
        <v>-0.3</v>
      </c>
      <c r="AG5" s="0" t="s">
        <v>146</v>
      </c>
      <c r="AH5" s="11" t="n">
        <v>44109</v>
      </c>
      <c r="AI5" s="6" t="n">
        <v>-87.55</v>
      </c>
      <c r="AJ5" s="0" t="s">
        <v>112</v>
      </c>
      <c r="AK5" s="11" t="n">
        <v>44146</v>
      </c>
      <c r="AL5" s="6" t="n">
        <v>3374.13</v>
      </c>
      <c r="AM5" s="0" t="s">
        <v>234</v>
      </c>
      <c r="AN5" s="0"/>
      <c r="AO5" s="8" t="s">
        <f>=-SUM(AO2:AO3)</f>
      </c>
      <c r="AP5" s="0" t="s">
        <v>237</v>
      </c>
      <c r="AQ5" s="11" t="n">
        <v>44466</v>
      </c>
      <c r="AR5" s="6" t="n">
        <v>-153.5</v>
      </c>
      <c r="AS5" s="0" t="s">
        <v>155</v>
      </c>
      <c r="AT5" s="11" t="n">
        <v>46078</v>
      </c>
      <c r="AU5" s="8" t="s">
        <f>=-Портфель!K17</f>
      </c>
      <c r="AV5" s="0" t="s">
        <v>236</v>
      </c>
      <c r="AW5" s="11" t="n">
        <v>45490</v>
      </c>
      <c r="AX5" s="6" t="n">
        <v>-45</v>
      </c>
      <c r="AY5" s="0" t="s">
        <v>207</v>
      </c>
      <c r="AZ5" s="11" t="n">
        <v>46078</v>
      </c>
      <c r="BA5" s="8" t="s">
        <f>=-Портфель!K19</f>
      </c>
      <c r="BB5" s="0" t="s">
        <v>236</v>
      </c>
      <c r="BC5" s="11" t="n">
        <v>44571</v>
      </c>
      <c r="BD5" s="6" t="n">
        <v>-16.96</v>
      </c>
      <c r="BE5" s="0" t="s">
        <v>164</v>
      </c>
      <c r="BF5" s="11" t="n">
        <v>46078</v>
      </c>
      <c r="BG5" s="8" t="s">
        <f>=-Портфель!K21</f>
      </c>
      <c r="BH5" s="0" t="s">
        <v>236</v>
      </c>
      <c r="BI5" s="11" t="n">
        <v>45119</v>
      </c>
      <c r="BJ5" s="6" t="n">
        <v>-69.8</v>
      </c>
      <c r="BK5" s="0" t="s">
        <v>189</v>
      </c>
      <c r="BL5" s="11" t="n">
        <v>46078</v>
      </c>
      <c r="BM5" s="8" t="s">
        <f>=-Портфель!K24</f>
      </c>
      <c r="BN5" s="0" t="s">
        <v>236</v>
      </c>
      <c r="BO5" s="0"/>
      <c r="BP5" s="8" t="s">
        <f>=-SUM(BP2:BP3)</f>
      </c>
      <c r="BQ5" s="0" t="s">
        <v>237</v>
      </c>
      <c r="BR5" s="0"/>
      <c r="BS5" s="8" t="s">
        <f>=-SUM(BS2:BS3)</f>
      </c>
      <c r="BT5" s="0" t="s">
        <v>237</v>
      </c>
    </row>
    <row collapsed="false" customFormat="false" customHeight="false" hidden="false" ht="12.1" outlineLevel="0" r="6">
      <c r="A6" s="11" t="n">
        <v>44372</v>
      </c>
      <c r="B6" s="6" t="n">
        <v>-261</v>
      </c>
      <c r="C6" s="0" t="s">
        <v>141</v>
      </c>
      <c r="D6" s="11" t="n">
        <v>45302</v>
      </c>
      <c r="E6" s="6" t="n">
        <v>-717.26</v>
      </c>
      <c r="F6" s="0" t="s">
        <v>196</v>
      </c>
      <c r="G6" s="11" t="n">
        <v>44916</v>
      </c>
      <c r="H6" s="6" t="n">
        <v>-467</v>
      </c>
      <c r="I6" s="0" t="s">
        <v>178</v>
      </c>
      <c r="J6" s="11" t="n">
        <v>44473</v>
      </c>
      <c r="K6" s="6" t="n">
        <v>-600</v>
      </c>
      <c r="L6" s="0" t="s">
        <v>156</v>
      </c>
      <c r="M6" s="11" t="n">
        <v>44369</v>
      </c>
      <c r="N6" s="6" t="n">
        <v>-331.66</v>
      </c>
      <c r="O6" s="0" t="s">
        <v>140</v>
      </c>
      <c r="P6" s="11" t="n">
        <v>44480</v>
      </c>
      <c r="Q6" s="6" t="n">
        <v>-96.68</v>
      </c>
      <c r="R6" s="0" t="s">
        <v>157</v>
      </c>
      <c r="S6" s="0"/>
      <c r="T6" s="8" t="s">
        <f>=-SUM(T2:T4)</f>
      </c>
      <c r="U6" s="0" t="s">
        <v>237</v>
      </c>
      <c r="V6" s="0"/>
      <c r="W6" s="8" t="s">
        <f>=-SUM(W2:W4)</f>
      </c>
      <c r="X6" s="0" t="s">
        <v>237</v>
      </c>
      <c r="Y6" s="11" t="n">
        <v>45484</v>
      </c>
      <c r="Z6" s="6" t="n">
        <v>-290</v>
      </c>
      <c r="AA6" s="0" t="s">
        <v>205</v>
      </c>
      <c r="AB6" s="11" t="n">
        <v>44348</v>
      </c>
      <c r="AC6" s="6" t="n">
        <v>-122.31</v>
      </c>
      <c r="AD6" s="0" t="s">
        <v>135</v>
      </c>
      <c r="AE6" s="11" t="n">
        <v>44753</v>
      </c>
      <c r="AF6" s="6" t="n">
        <v>-305.87</v>
      </c>
      <c r="AG6" s="0" t="s">
        <v>171</v>
      </c>
      <c r="AH6" s="11" t="n">
        <v>44392</v>
      </c>
      <c r="AI6" s="6" t="n">
        <v>-158</v>
      </c>
      <c r="AJ6" s="0" t="s">
        <v>148</v>
      </c>
      <c r="AK6" s="11" t="n">
        <v>44172</v>
      </c>
      <c r="AL6" s="6" t="n">
        <v>1613.02</v>
      </c>
      <c r="AM6" s="0" t="s">
        <v>234</v>
      </c>
      <c r="AN6" s="0"/>
      <c r="AO6" s="0"/>
      <c r="AP6" s="0"/>
      <c r="AQ6" s="11" t="n">
        <v>44574</v>
      </c>
      <c r="AR6" s="6" t="n">
        <v>-116.15</v>
      </c>
      <c r="AS6" s="0" t="s">
        <v>165</v>
      </c>
      <c r="AT6" s="0"/>
      <c r="AU6" s="10" t="s">
        <f>=XIRR(AU2:AU5,AT2:AT5)</f>
      </c>
      <c r="AV6" s="0"/>
      <c r="AW6" s="11" t="n">
        <v>46078</v>
      </c>
      <c r="AX6" s="8" t="s">
        <f>=-Портфель!K18</f>
      </c>
      <c r="AY6" s="0" t="s">
        <v>236</v>
      </c>
      <c r="AZ6" s="0"/>
      <c r="BA6" s="10" t="s">
        <f>=XIRR(BA2:BA5,AZ2:AZ5)</f>
      </c>
      <c r="BB6" s="0"/>
      <c r="BC6" s="11" t="n">
        <v>44750</v>
      </c>
      <c r="BD6" s="6" t="n">
        <v>-28.28</v>
      </c>
      <c r="BE6" s="0" t="s">
        <v>170</v>
      </c>
      <c r="BF6" s="0"/>
      <c r="BG6" s="10" t="s">
        <f>=XIRR(BG2:BG5,BF2:BF5)</f>
      </c>
      <c r="BH6" s="0"/>
      <c r="BI6" s="11" t="n">
        <v>45483</v>
      </c>
      <c r="BJ6" s="6" t="n">
        <v>-67.2</v>
      </c>
      <c r="BK6" s="0" t="s">
        <v>204</v>
      </c>
      <c r="BL6" s="0"/>
      <c r="BM6" s="10" t="s">
        <f>=XIRR(BM2:BM5,BL2:BL5)</f>
      </c>
      <c r="BN6" s="0"/>
    </row>
    <row collapsed="false" customFormat="false" customHeight="false" hidden="false" ht="12.1" outlineLevel="0" r="7">
      <c r="A7" s="11" t="n">
        <v>44558</v>
      </c>
      <c r="B7" s="6" t="n">
        <v>-1044</v>
      </c>
      <c r="C7" s="0" t="s">
        <v>162</v>
      </c>
      <c r="D7" s="11" t="n">
        <v>45488</v>
      </c>
      <c r="E7" s="6" t="n">
        <v>-717.26</v>
      </c>
      <c r="F7" s="0" t="s">
        <v>196</v>
      </c>
      <c r="G7" s="11" t="n">
        <v>44916</v>
      </c>
      <c r="H7" s="6" t="n">
        <v>-223</v>
      </c>
      <c r="I7" s="0" t="s">
        <v>179</v>
      </c>
      <c r="J7" s="11" t="n">
        <v>44579</v>
      </c>
      <c r="K7" s="6" t="n">
        <v>-731</v>
      </c>
      <c r="L7" s="0" t="s">
        <v>166</v>
      </c>
      <c r="M7" s="11" t="n">
        <v>44547</v>
      </c>
      <c r="N7" s="6" t="n">
        <v>-496.99</v>
      </c>
      <c r="O7" s="0" t="s">
        <v>160</v>
      </c>
      <c r="P7" s="11" t="n">
        <v>44686</v>
      </c>
      <c r="Q7" s="6" t="n">
        <v>-152.08</v>
      </c>
      <c r="R7" s="0" t="s">
        <v>168</v>
      </c>
      <c r="S7" s="0"/>
      <c r="T7" s="0"/>
      <c r="U7" s="0"/>
      <c r="V7" s="0"/>
      <c r="W7" s="0"/>
      <c r="X7" s="0"/>
      <c r="Y7" s="11" t="n">
        <v>45856</v>
      </c>
      <c r="Z7" s="6" t="n">
        <v>-303.4</v>
      </c>
      <c r="AA7" s="0" t="s">
        <v>224</v>
      </c>
      <c r="AB7" s="11" t="n">
        <v>44441</v>
      </c>
      <c r="AC7" s="6" t="n">
        <v>-220.35</v>
      </c>
      <c r="AD7" s="0" t="s">
        <v>153</v>
      </c>
      <c r="AE7" s="11" t="n">
        <v>45114</v>
      </c>
      <c r="AF7" s="6" t="n">
        <v>-521.67</v>
      </c>
      <c r="AG7" s="0" t="s">
        <v>186</v>
      </c>
      <c r="AH7" s="11" t="n">
        <v>45849</v>
      </c>
      <c r="AI7" s="6" t="n">
        <v>-579.08</v>
      </c>
      <c r="AJ7" s="0" t="s">
        <v>221</v>
      </c>
      <c r="AK7" s="11" t="n">
        <v>44232</v>
      </c>
      <c r="AL7" s="6" t="n">
        <v>3332.91</v>
      </c>
      <c r="AM7" s="0" t="s">
        <v>234</v>
      </c>
      <c r="AN7" s="0"/>
      <c r="AO7" s="0"/>
      <c r="AP7" s="0"/>
      <c r="AQ7" s="11" t="n">
        <v>45453</v>
      </c>
      <c r="AR7" s="6" t="n">
        <v>-119.6</v>
      </c>
      <c r="AS7" s="0" t="s">
        <v>199</v>
      </c>
      <c r="AT7" s="0"/>
      <c r="AU7" s="8" t="s">
        <f>=-SUM(AU2:AU5)</f>
      </c>
      <c r="AV7" s="0" t="s">
        <v>237</v>
      </c>
      <c r="AW7" s="0"/>
      <c r="AX7" s="10" t="s">
        <f>=XIRR(AX2:AX6,AW2:AW6)</f>
      </c>
      <c r="AY7" s="0"/>
      <c r="AZ7" s="0"/>
      <c r="BA7" s="8" t="s">
        <f>=-SUM(BA2:BA5)</f>
      </c>
      <c r="BB7" s="0" t="s">
        <v>237</v>
      </c>
      <c r="BC7" s="11" t="n">
        <v>44845</v>
      </c>
      <c r="BD7" s="6" t="n">
        <v>-56.42</v>
      </c>
      <c r="BE7" s="0" t="s">
        <v>175</v>
      </c>
      <c r="BF7" s="0"/>
      <c r="BG7" s="8" t="s">
        <f>=-SUM(BG2:BG5)</f>
      </c>
      <c r="BH7" s="0" t="s">
        <v>237</v>
      </c>
      <c r="BI7" s="11" t="n">
        <v>45852</v>
      </c>
      <c r="BJ7" s="6" t="n">
        <v>-83.73</v>
      </c>
      <c r="BK7" s="0" t="s">
        <v>223</v>
      </c>
      <c r="BL7" s="0"/>
      <c r="BM7" s="8" t="s">
        <f>=-SUM(BM2:BM5)</f>
      </c>
      <c r="BN7" s="0" t="s">
        <v>237</v>
      </c>
    </row>
    <row collapsed="false" customFormat="false" customHeight="false" hidden="false" ht="12.1" outlineLevel="0" r="8">
      <c r="A8" s="11" t="n">
        <v>44750</v>
      </c>
      <c r="B8" s="6" t="n">
        <v>-418</v>
      </c>
      <c r="C8" s="0" t="s">
        <v>169</v>
      </c>
      <c r="D8" s="11" t="n">
        <v>46078</v>
      </c>
      <c r="E8" s="8" t="s">
        <f>=-Портфель!K3</f>
      </c>
      <c r="F8" s="0" t="s">
        <v>236</v>
      </c>
      <c r="G8" s="11" t="n">
        <v>45082</v>
      </c>
      <c r="H8" s="6" t="n">
        <v>-381</v>
      </c>
      <c r="I8" s="0" t="s">
        <v>185</v>
      </c>
      <c r="J8" s="11" t="n">
        <v>46078</v>
      </c>
      <c r="K8" s="8" t="s">
        <f>=-Портфель!K5</f>
      </c>
      <c r="L8" s="0" t="s">
        <v>236</v>
      </c>
      <c r="M8" s="11" t="n">
        <v>46078</v>
      </c>
      <c r="N8" s="8" t="s">
        <f>=-Портфель!K6</f>
      </c>
      <c r="O8" s="0" t="s">
        <v>236</v>
      </c>
      <c r="P8" s="11" t="n">
        <v>44843</v>
      </c>
      <c r="Q8" s="6" t="n">
        <v>-157</v>
      </c>
      <c r="R8" s="0" t="s">
        <v>173</v>
      </c>
      <c r="S8" s="0"/>
      <c r="T8" s="0"/>
      <c r="U8" s="0"/>
      <c r="V8" s="0"/>
      <c r="W8" s="0"/>
      <c r="X8" s="0"/>
      <c r="Y8" s="11" t="n">
        <v>46078</v>
      </c>
      <c r="Z8" s="8" t="s">
        <f>=-Портфель!K10</f>
      </c>
      <c r="AA8" s="0" t="s">
        <v>236</v>
      </c>
      <c r="AB8" s="11" t="n">
        <v>44544</v>
      </c>
      <c r="AC8" s="6" t="n">
        <v>-223.79</v>
      </c>
      <c r="AD8" s="0" t="s">
        <v>159</v>
      </c>
      <c r="AE8" s="11" t="n">
        <v>45485</v>
      </c>
      <c r="AF8" s="6" t="n">
        <v>-652.07</v>
      </c>
      <c r="AG8" s="0" t="s">
        <v>206</v>
      </c>
      <c r="AH8" s="11" t="n">
        <v>46078</v>
      </c>
      <c r="AI8" s="8" t="s">
        <f>=-Портфель!K13</f>
      </c>
      <c r="AJ8" s="0" t="s">
        <v>236</v>
      </c>
      <c r="AK8" s="11" t="n">
        <v>44323</v>
      </c>
      <c r="AL8" s="6" t="n">
        <v>-461.4</v>
      </c>
      <c r="AM8" s="0" t="s">
        <v>132</v>
      </c>
      <c r="AN8" s="0"/>
      <c r="AO8" s="0"/>
      <c r="AP8" s="0"/>
      <c r="AQ8" s="11" t="n">
        <v>45582</v>
      </c>
      <c r="AR8" s="6" t="n">
        <v>-108.7</v>
      </c>
      <c r="AS8" s="0" t="s">
        <v>213</v>
      </c>
      <c r="AT8" s="0"/>
      <c r="AU8" s="0"/>
      <c r="AV8" s="0"/>
      <c r="AW8" s="0"/>
      <c r="AX8" s="8" t="s">
        <f>=-SUM(AX2:AX6)</f>
      </c>
      <c r="AY8" s="0" t="s">
        <v>237</v>
      </c>
      <c r="AZ8" s="0"/>
      <c r="BA8" s="0"/>
      <c r="BB8" s="0"/>
      <c r="BC8" s="11" t="n">
        <v>44936</v>
      </c>
      <c r="BD8" s="6" t="n">
        <v>-11.72</v>
      </c>
      <c r="BE8" s="0" t="s">
        <v>181</v>
      </c>
      <c r="BF8" s="0"/>
      <c r="BG8" s="0"/>
      <c r="BH8" s="0"/>
      <c r="BI8" s="11" t="n">
        <v>46078</v>
      </c>
      <c r="BJ8" s="8" t="s">
        <f>=-Портфель!K22</f>
      </c>
      <c r="BK8" s="0" t="s">
        <v>236</v>
      </c>
    </row>
    <row collapsed="false" customFormat="false" customHeight="false" hidden="false" ht="12.1" outlineLevel="0" r="9">
      <c r="A9" s="11" t="n">
        <v>44925</v>
      </c>
      <c r="B9" s="6" t="n">
        <v>-1821.4</v>
      </c>
      <c r="C9" s="0" t="s">
        <v>180</v>
      </c>
      <c r="D9" s="0"/>
      <c r="E9" s="10" t="s">
        <f>=XIRR(E2:E8,D2:D8)</f>
      </c>
      <c r="F9" s="0"/>
      <c r="G9" s="11" t="n">
        <v>45277</v>
      </c>
      <c r="H9" s="6" t="n">
        <v>-389</v>
      </c>
      <c r="I9" s="0" t="s">
        <v>193</v>
      </c>
      <c r="J9" s="0"/>
      <c r="K9" s="10" t="s">
        <f>=XIRR(K2:K8,J2:J8)</f>
      </c>
      <c r="L9" s="0"/>
      <c r="M9" s="0"/>
      <c r="N9" s="10" t="s">
        <f>=XIRR(N2:N8,M2:M8)</f>
      </c>
      <c r="O9" s="0"/>
      <c r="P9" s="11" t="n">
        <v>45049</v>
      </c>
      <c r="Q9" s="6" t="n">
        <v>-210.32</v>
      </c>
      <c r="R9" s="0" t="s">
        <v>183</v>
      </c>
      <c r="S9" s="0"/>
      <c r="T9" s="0"/>
      <c r="U9" s="0"/>
      <c r="V9" s="0"/>
      <c r="W9" s="0"/>
      <c r="X9" s="0"/>
      <c r="Y9" s="0"/>
      <c r="Z9" s="10" t="s">
        <f>=XIRR(Z2:Z8,Y2:Y8)</f>
      </c>
      <c r="AA9" s="0"/>
      <c r="AB9" s="11" t="n">
        <v>45461</v>
      </c>
      <c r="AC9" s="6" t="n">
        <v>-99.9</v>
      </c>
      <c r="AD9" s="0" t="s">
        <v>200</v>
      </c>
      <c r="AE9" s="11" t="n">
        <v>45852</v>
      </c>
      <c r="AF9" s="6" t="n">
        <v>-384.93</v>
      </c>
      <c r="AG9" s="0" t="s">
        <v>222</v>
      </c>
      <c r="AH9" s="0"/>
      <c r="AI9" s="10" t="s">
        <f>=XIRR(AI2:AI8,AH2:AH8)</f>
      </c>
      <c r="AJ9" s="0"/>
      <c r="AK9" s="11" t="n">
        <v>44449</v>
      </c>
      <c r="AL9" s="6" t="n">
        <v>-230.6</v>
      </c>
      <c r="AM9" s="0" t="s">
        <v>154</v>
      </c>
      <c r="AN9" s="0"/>
      <c r="AO9" s="0"/>
      <c r="AP9" s="0"/>
      <c r="AQ9" s="11" t="n">
        <v>46078</v>
      </c>
      <c r="AR9" s="8" t="s">
        <f>=-Портфель!K16</f>
      </c>
      <c r="AS9" s="0" t="s">
        <v>236</v>
      </c>
      <c r="AT9" s="0"/>
      <c r="AU9" s="0"/>
      <c r="AV9" s="0"/>
      <c r="AW9" s="0"/>
      <c r="AX9" s="0"/>
      <c r="AY9" s="0"/>
      <c r="AZ9" s="0"/>
      <c r="BA9" s="0"/>
      <c r="BB9" s="0"/>
      <c r="BC9" s="11" t="n">
        <v>45118</v>
      </c>
      <c r="BD9" s="6" t="n">
        <v>-48.42</v>
      </c>
      <c r="BE9" s="0" t="s">
        <v>188</v>
      </c>
      <c r="BF9" s="0"/>
      <c r="BG9" s="0"/>
      <c r="BH9" s="0"/>
      <c r="BI9" s="0"/>
      <c r="BJ9" s="10" t="s">
        <f>=XIRR(BJ2:BJ8,BI2:BI8)</f>
      </c>
      <c r="BK9" s="0"/>
    </row>
    <row collapsed="false" customFormat="false" customHeight="false" hidden="false" ht="12.1" outlineLevel="0" r="10">
      <c r="A10" s="11" t="n">
        <v>45117</v>
      </c>
      <c r="B10" s="6" t="n">
        <v>-317.8</v>
      </c>
      <c r="C10" s="0" t="s">
        <v>187</v>
      </c>
      <c r="D10" s="0"/>
      <c r="E10" s="8" t="s">
        <f>=-SUM(E2:E8)</f>
      </c>
      <c r="F10" s="0" t="s">
        <v>237</v>
      </c>
      <c r="G10" s="11" t="n">
        <v>45419</v>
      </c>
      <c r="H10" s="6" t="n">
        <v>-433</v>
      </c>
      <c r="I10" s="0" t="s">
        <v>198</v>
      </c>
      <c r="J10" s="0"/>
      <c r="K10" s="8" t="s">
        <f>=-SUM(K2:K8)</f>
      </c>
      <c r="L10" s="0" t="s">
        <v>237</v>
      </c>
      <c r="M10" s="0"/>
      <c r="N10" s="8" t="s">
        <f>=-SUM(N2:N8)</f>
      </c>
      <c r="O10" s="0" t="s">
        <v>237</v>
      </c>
      <c r="P10" s="11" t="n">
        <v>45209</v>
      </c>
      <c r="Q10" s="6" t="n">
        <v>-120</v>
      </c>
      <c r="R10" s="0" t="s">
        <v>191</v>
      </c>
      <c r="S10" s="0"/>
      <c r="T10" s="0"/>
      <c r="U10" s="0"/>
      <c r="V10" s="0"/>
      <c r="W10" s="0"/>
      <c r="X10" s="0"/>
      <c r="Y10" s="0"/>
      <c r="Z10" s="8" t="s">
        <f>=-SUM(Z2:Z8)</f>
      </c>
      <c r="AA10" s="0" t="s">
        <v>237</v>
      </c>
      <c r="AB10" s="11" t="n">
        <v>45461</v>
      </c>
      <c r="AC10" s="6" t="n">
        <v>-499.53</v>
      </c>
      <c r="AD10" s="0" t="s">
        <v>201</v>
      </c>
      <c r="AE10" s="11" t="n">
        <v>46078</v>
      </c>
      <c r="AF10" s="8" t="s">
        <f>=-Портфель!K12</f>
      </c>
      <c r="AG10" s="0" t="s">
        <v>236</v>
      </c>
      <c r="AH10" s="0"/>
      <c r="AI10" s="8" t="s">
        <f>=-SUM(AI2:AI8)</f>
      </c>
      <c r="AJ10" s="0" t="s">
        <v>237</v>
      </c>
      <c r="AK10" s="11" t="n">
        <v>46078</v>
      </c>
      <c r="AL10" s="8" t="s">
        <f>=-Портфель!K14</f>
      </c>
      <c r="AM10" s="0" t="s">
        <v>236</v>
      </c>
      <c r="AN10" s="0"/>
      <c r="AO10" s="0"/>
      <c r="AP10" s="0"/>
      <c r="AQ10" s="0"/>
      <c r="AR10" s="10" t="s">
        <f>=XIRR(AR2:AR9,AQ2:AQ9)</f>
      </c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11" t="n">
        <v>45210</v>
      </c>
      <c r="BD10" s="6" t="n">
        <v>-48.08</v>
      </c>
      <c r="BE10" s="0" t="s">
        <v>192</v>
      </c>
      <c r="BF10" s="0"/>
      <c r="BG10" s="0"/>
      <c r="BH10" s="0"/>
      <c r="BI10" s="0"/>
      <c r="BJ10" s="8" t="s">
        <f>=-SUM(BJ2:BJ8)</f>
      </c>
      <c r="BK10" s="0" t="s">
        <v>237</v>
      </c>
    </row>
    <row collapsed="false" customFormat="false" customHeight="false" hidden="false" ht="12.1" outlineLevel="0" r="11">
      <c r="A11" s="11" t="n">
        <v>45287</v>
      </c>
      <c r="B11" s="6" t="n">
        <v>-2165.2</v>
      </c>
      <c r="C11" s="0" t="s">
        <v>194</v>
      </c>
      <c r="D11" s="0"/>
      <c r="E11" s="0"/>
      <c r="F11" s="0"/>
      <c r="G11" s="11" t="n">
        <v>45643</v>
      </c>
      <c r="H11" s="6" t="n">
        <v>-447</v>
      </c>
      <c r="I11" s="0" t="s">
        <v>214</v>
      </c>
      <c r="J11" s="0"/>
      <c r="K11" s="0"/>
      <c r="L11" s="0"/>
      <c r="M11" s="0"/>
      <c r="N11" s="0"/>
      <c r="O11" s="0"/>
      <c r="P11" s="11" t="n">
        <v>45377</v>
      </c>
      <c r="Q11" s="6" t="n">
        <v>-153.36</v>
      </c>
      <c r="R11" s="0" t="s">
        <v>197</v>
      </c>
      <c r="S11" s="0"/>
      <c r="T11" s="0"/>
      <c r="U11" s="0"/>
      <c r="V11" s="0"/>
      <c r="W11" s="0"/>
      <c r="X11" s="0"/>
      <c r="Y11" s="0"/>
      <c r="Z11" s="0"/>
      <c r="AA11" s="0"/>
      <c r="AB11" s="11" t="n">
        <v>45545</v>
      </c>
      <c r="AC11" s="6" t="n">
        <v>-81.18</v>
      </c>
      <c r="AD11" s="0" t="s">
        <v>208</v>
      </c>
      <c r="AE11" s="0"/>
      <c r="AF11" s="10" t="s">
        <f>=XIRR(AF2:AF10,AE2:AE10)</f>
      </c>
      <c r="AG11" s="0"/>
      <c r="AH11" s="0"/>
      <c r="AI11" s="0"/>
      <c r="AJ11" s="0"/>
      <c r="AK11" s="0"/>
      <c r="AL11" s="10" t="s">
        <f>=XIRR(AL2:AL10,AK2:AK10)</f>
      </c>
      <c r="AM11" s="0"/>
      <c r="AN11" s="0"/>
      <c r="AO11" s="0"/>
      <c r="AP11" s="0"/>
      <c r="AQ11" s="0"/>
      <c r="AR11" s="8" t="s">
        <f>=-SUM(AR2:AR9)</f>
      </c>
      <c r="AS11" s="0" t="s">
        <v>237</v>
      </c>
      <c r="AT11" s="0"/>
      <c r="AU11" s="0"/>
      <c r="AV11" s="0"/>
      <c r="AW11" s="0"/>
      <c r="AX11" s="0"/>
      <c r="AY11" s="0"/>
      <c r="AZ11" s="0"/>
      <c r="BA11" s="0"/>
      <c r="BB11" s="0"/>
      <c r="BC11" s="11" t="n">
        <v>45300</v>
      </c>
      <c r="BD11" s="6" t="n">
        <v>-61.34</v>
      </c>
      <c r="BE11" s="0" t="s">
        <v>195</v>
      </c>
    </row>
    <row collapsed="false" customFormat="false" customHeight="false" hidden="false" ht="12.1" outlineLevel="0" r="12">
      <c r="A12" s="11" t="n">
        <v>45481</v>
      </c>
      <c r="B12" s="6" t="n">
        <v>-508.7</v>
      </c>
      <c r="C12" s="0" t="s">
        <v>202</v>
      </c>
      <c r="D12" s="0"/>
      <c r="E12" s="0"/>
      <c r="F12" s="0"/>
      <c r="G12" s="11" t="n">
        <v>45811</v>
      </c>
      <c r="H12" s="6" t="n">
        <v>-471</v>
      </c>
      <c r="I12" s="0" t="s">
        <v>219</v>
      </c>
      <c r="J12" s="0"/>
      <c r="K12" s="0"/>
      <c r="L12" s="0"/>
      <c r="M12" s="0"/>
      <c r="N12" s="0"/>
      <c r="O12" s="0"/>
      <c r="P12" s="11" t="n">
        <v>45576</v>
      </c>
      <c r="Q12" s="6" t="n">
        <v>-124</v>
      </c>
      <c r="R12" s="0" t="s">
        <v>211</v>
      </c>
      <c r="S12" s="0"/>
      <c r="T12" s="0"/>
      <c r="U12" s="0"/>
      <c r="V12" s="0"/>
      <c r="W12" s="0"/>
      <c r="X12" s="0"/>
      <c r="Y12" s="0"/>
      <c r="Z12" s="0"/>
      <c r="AA12" s="0"/>
      <c r="AB12" s="11" t="n">
        <v>45643</v>
      </c>
      <c r="AC12" s="6" t="n">
        <v>-128.18</v>
      </c>
      <c r="AD12" s="0" t="s">
        <v>215</v>
      </c>
      <c r="AE12" s="0"/>
      <c r="AF12" s="8" t="s">
        <f>=-SUM(AF2:AF10)</f>
      </c>
      <c r="AG12" s="0" t="s">
        <v>237</v>
      </c>
      <c r="AH12" s="0"/>
      <c r="AI12" s="0"/>
      <c r="AJ12" s="0"/>
      <c r="AK12" s="0"/>
      <c r="AL12" s="8" t="s">
        <f>=-SUM(AL2:AL10)</f>
      </c>
      <c r="AM12" s="0" t="s">
        <v>237</v>
      </c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11" t="n">
        <v>45482</v>
      </c>
      <c r="BD12" s="6" t="n">
        <v>-43.34</v>
      </c>
      <c r="BE12" s="0" t="s">
        <v>203</v>
      </c>
    </row>
    <row collapsed="false" customFormat="false" customHeight="false" hidden="false" ht="12.1" outlineLevel="0" r="13">
      <c r="A13" s="11" t="n">
        <v>45579</v>
      </c>
      <c r="B13" s="6" t="n">
        <v>-1355.8</v>
      </c>
      <c r="C13" s="0" t="s">
        <v>212</v>
      </c>
      <c r="D13" s="0"/>
      <c r="E13" s="0"/>
      <c r="F13" s="0"/>
      <c r="G13" s="11" t="n">
        <v>46034</v>
      </c>
      <c r="H13" s="6" t="n">
        <v>-345</v>
      </c>
      <c r="I13" s="0" t="s">
        <v>228</v>
      </c>
      <c r="J13" s="0"/>
      <c r="K13" s="0"/>
      <c r="L13" s="0"/>
      <c r="M13" s="0"/>
      <c r="N13" s="0"/>
      <c r="O13" s="0"/>
      <c r="P13" s="11" t="n">
        <v>45775</v>
      </c>
      <c r="Q13" s="6" t="n">
        <v>-162.6</v>
      </c>
      <c r="R13" s="0" t="s">
        <v>217</v>
      </c>
      <c r="S13" s="0"/>
      <c r="T13" s="0"/>
      <c r="U13" s="0"/>
      <c r="V13" s="0"/>
      <c r="W13" s="0"/>
      <c r="X13" s="0"/>
      <c r="Y13" s="0"/>
      <c r="Z13" s="0"/>
      <c r="AA13" s="0"/>
      <c r="AB13" s="11" t="n">
        <v>46078</v>
      </c>
      <c r="AC13" s="8" t="s">
        <f>=-Портфель!K11</f>
      </c>
      <c r="AD13" s="0" t="s">
        <v>236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11" t="n">
        <v>45573</v>
      </c>
      <c r="BD13" s="6" t="n">
        <v>-66.4</v>
      </c>
      <c r="BE13" s="0" t="s">
        <v>210</v>
      </c>
    </row>
    <row collapsed="false" customFormat="false" customHeight="false" hidden="false" ht="12.1" outlineLevel="0" r="14">
      <c r="A14" s="11" t="n">
        <v>45846</v>
      </c>
      <c r="B14" s="6" t="n">
        <v>-710.3</v>
      </c>
      <c r="C14" s="0" t="s">
        <v>220</v>
      </c>
      <c r="D14" s="0"/>
      <c r="E14" s="0"/>
      <c r="F14" s="0"/>
      <c r="G14" s="11" t="n">
        <v>46078</v>
      </c>
      <c r="H14" s="8" t="s">
        <f>=-Портфель!K4</f>
      </c>
      <c r="I14" s="0" t="s">
        <v>236</v>
      </c>
      <c r="J14" s="0"/>
      <c r="K14" s="0"/>
      <c r="L14" s="0"/>
      <c r="M14" s="0"/>
      <c r="N14" s="0"/>
      <c r="O14" s="0"/>
      <c r="P14" s="11" t="n">
        <v>45936</v>
      </c>
      <c r="Q14" s="6" t="n">
        <v>-124</v>
      </c>
      <c r="R14" s="0" t="s">
        <v>211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10" t="s">
        <f>=XIRR(AC2:AC13,AB2:AB13)</f>
      </c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11" t="n">
        <v>45665</v>
      </c>
      <c r="BD14" s="6" t="n">
        <v>-29.78</v>
      </c>
      <c r="BE14" s="0" t="s">
        <v>216</v>
      </c>
    </row>
    <row collapsed="false" customFormat="false" customHeight="false" hidden="false" ht="12.1" outlineLevel="0" r="15">
      <c r="A15" s="11" t="n">
        <v>45943</v>
      </c>
      <c r="B15" s="6" t="n">
        <v>-452</v>
      </c>
      <c r="C15" s="0" t="s">
        <v>225</v>
      </c>
      <c r="D15" s="0"/>
      <c r="E15" s="0"/>
      <c r="F15" s="0"/>
      <c r="G15" s="0"/>
      <c r="H15" s="10" t="s">
        <f>=XIRR(H2:H14,G2:G14)</f>
      </c>
      <c r="I15" s="0"/>
      <c r="J15" s="0"/>
      <c r="K15" s="0"/>
      <c r="L15" s="0"/>
      <c r="M15" s="0"/>
      <c r="N15" s="0"/>
      <c r="O15" s="0"/>
      <c r="P15" s="11" t="n">
        <v>46078</v>
      </c>
      <c r="Q15" s="8" t="s">
        <f>=-Портфель!K7</f>
      </c>
      <c r="R15" s="0" t="s">
        <v>236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8" t="s">
        <f>=-SUM(AC2:AC13)</f>
      </c>
      <c r="AD15" s="0" t="s">
        <v>237</v>
      </c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11" t="n">
        <v>45810</v>
      </c>
      <c r="BD15" s="6" t="n">
        <v>-75.22</v>
      </c>
      <c r="BE15" s="0" t="s">
        <v>218</v>
      </c>
    </row>
    <row collapsed="false" customFormat="false" customHeight="false" hidden="false" ht="12.1" outlineLevel="0" r="16">
      <c r="A16" s="11" t="n">
        <v>46078</v>
      </c>
      <c r="B16" s="8" t="s">
        <f>=-Портфель!K2</f>
      </c>
      <c r="C16" s="0" t="s">
        <v>236</v>
      </c>
      <c r="D16" s="0"/>
      <c r="E16" s="0"/>
      <c r="F16" s="0"/>
      <c r="G16" s="0"/>
      <c r="H16" s="8" t="s">
        <f>=-SUM(H2:H14)</f>
      </c>
      <c r="I16" s="0" t="s">
        <v>237</v>
      </c>
      <c r="J16" s="0"/>
      <c r="K16" s="0"/>
      <c r="L16" s="0"/>
      <c r="M16" s="0"/>
      <c r="N16" s="0"/>
      <c r="O16" s="0"/>
      <c r="P16" s="0"/>
      <c r="Q16" s="10" t="s">
        <f>=XIRR(Q2:Q15,P2:P15)</f>
      </c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11" t="n">
        <v>45944</v>
      </c>
      <c r="BD16" s="6" t="n">
        <v>-24.7</v>
      </c>
      <c r="BE16" s="0" t="s">
        <v>226</v>
      </c>
    </row>
    <row collapsed="false" customFormat="false" customHeight="false" hidden="false" ht="12.1" outlineLevel="0" r="17">
      <c r="A17" s="0"/>
      <c r="B17" s="10" t="s">
        <f>=XIRR(B2:B16,A2:A16)</f>
      </c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8" t="s">
        <f>=-SUM(Q2:Q15)</f>
      </c>
      <c r="R17" s="0" t="s">
        <v>237</v>
      </c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11" t="n">
        <v>46033</v>
      </c>
      <c r="BD17" s="6" t="n">
        <v>-14.26</v>
      </c>
      <c r="BE17" s="0" t="s">
        <v>227</v>
      </c>
    </row>
    <row collapsed="false" customFormat="false" customHeight="false" hidden="false" ht="12.1" outlineLevel="0" r="18">
      <c r="A18" s="0"/>
      <c r="B18" s="8" t="s">
        <f>=-SUM(B2:B16)</f>
      </c>
      <c r="C18" s="0" t="s">
        <v>237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11" t="n">
        <v>46078</v>
      </c>
      <c r="BD18" s="8" t="s">
        <f>=-Портфель!K20</f>
      </c>
      <c r="BE18" s="0" t="s">
        <v>236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10" t="s">
        <f>=XIRR(BD2:BD18,BC2:BC18)</f>
      </c>
      <c r="BE19" s="0"/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8" t="s">
        <f>=-SUM(BD2:BD18)</f>
      </c>
      <c r="BE20" s="0" t="s">
        <v>237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238</v>
      </c>
      <c r="C1" s="0"/>
      <c r="D1" s="0"/>
      <c r="E1" s="4" t="s">
        <v>239</v>
      </c>
      <c r="F1" s="0"/>
      <c r="G1" s="0"/>
      <c r="H1" s="4" t="s">
        <v>240</v>
      </c>
      <c r="I1" s="0"/>
      <c r="J1" s="0"/>
      <c r="K1" s="4" t="s">
        <v>241</v>
      </c>
      <c r="L1" s="0"/>
    </row>
    <row collapsed="false" customFormat="false" customHeight="false" hidden="false" ht="12.1" outlineLevel="0" r="2">
      <c r="A2" s="11" t="n">
        <v>44106</v>
      </c>
      <c r="B2" s="6" t="n">
        <v>13845.21</v>
      </c>
      <c r="C2" s="0" t="s">
        <v>234</v>
      </c>
      <c r="D2" s="11" t="n">
        <v>44106</v>
      </c>
      <c r="E2" s="6" t="n">
        <v>14071.72</v>
      </c>
      <c r="F2" s="0" t="s">
        <v>234</v>
      </c>
      <c r="G2" s="11" t="n">
        <v>44179</v>
      </c>
      <c r="H2" s="6" t="n">
        <v>1061.22</v>
      </c>
      <c r="I2" s="0" t="s">
        <v>234</v>
      </c>
      <c r="J2" s="11" t="n">
        <v>44207</v>
      </c>
      <c r="K2" s="6" t="n">
        <v>1352.93</v>
      </c>
      <c r="L2" s="0" t="s">
        <v>234</v>
      </c>
    </row>
    <row collapsed="false" customFormat="false" customHeight="false" hidden="false" ht="12.1" outlineLevel="0" r="3">
      <c r="A3" s="11" t="n">
        <v>44106</v>
      </c>
      <c r="B3" s="6" t="n">
        <v>1065</v>
      </c>
      <c r="C3" s="0" t="s">
        <v>234</v>
      </c>
      <c r="D3" s="11" t="n">
        <v>44174</v>
      </c>
      <c r="E3" s="6" t="n">
        <v>-479.7</v>
      </c>
      <c r="F3" s="0" t="s">
        <v>121</v>
      </c>
      <c r="G3" s="11" t="n">
        <v>44293</v>
      </c>
      <c r="H3" s="6" t="n">
        <v>-37.38</v>
      </c>
      <c r="I3" s="0" t="s">
        <v>131</v>
      </c>
      <c r="J3" s="0"/>
      <c r="K3" s="10" t="s">
        <f>=XIRR(K2:K2,J2:J2)</f>
      </c>
      <c r="L3" s="0"/>
    </row>
    <row collapsed="false" customFormat="false" customHeight="false" hidden="false" ht="12.1" outlineLevel="0" r="4">
      <c r="A4" s="11" t="n">
        <v>44146</v>
      </c>
      <c r="B4" s="6" t="n">
        <v>1073.76</v>
      </c>
      <c r="C4" s="0" t="s">
        <v>234</v>
      </c>
      <c r="D4" s="11" t="n">
        <v>44356</v>
      </c>
      <c r="E4" s="6" t="n">
        <v>-417.7</v>
      </c>
      <c r="F4" s="0" t="s">
        <v>137</v>
      </c>
      <c r="G4" s="11" t="n">
        <v>44475</v>
      </c>
      <c r="H4" s="6" t="n">
        <v>-37.38</v>
      </c>
      <c r="I4" s="0" t="s">
        <v>131</v>
      </c>
      <c r="J4" s="0"/>
      <c r="K4" s="8" t="s">
        <f>=-SUM(K2:K2)</f>
      </c>
      <c r="L4" s="0" t="s">
        <v>237</v>
      </c>
    </row>
    <row collapsed="false" customFormat="false" customHeight="false" hidden="false" ht="12.1" outlineLevel="0" r="5">
      <c r="A5" s="11" t="n">
        <v>44223</v>
      </c>
      <c r="B5" s="6" t="n">
        <v>-455.5</v>
      </c>
      <c r="C5" s="0" t="s">
        <v>129</v>
      </c>
      <c r="D5" s="11" t="n">
        <v>44538</v>
      </c>
      <c r="E5" s="6" t="n">
        <v>-417.7</v>
      </c>
      <c r="F5" s="0" t="s">
        <v>137</v>
      </c>
      <c r="G5" s="11" t="n">
        <v>44657</v>
      </c>
      <c r="H5" s="6" t="n">
        <v>-37.38</v>
      </c>
      <c r="I5" s="0" t="s">
        <v>131</v>
      </c>
    </row>
    <row collapsed="false" customFormat="false" customHeight="false" hidden="false" ht="12.1" outlineLevel="0" r="6">
      <c r="A6" s="11" t="n">
        <v>44232</v>
      </c>
      <c r="B6" s="6" t="n">
        <v>1047.45</v>
      </c>
      <c r="C6" s="0" t="s">
        <v>234</v>
      </c>
      <c r="D6" s="11" t="n">
        <v>44720</v>
      </c>
      <c r="E6" s="6" t="n">
        <v>-417.7</v>
      </c>
      <c r="F6" s="0" t="s">
        <v>137</v>
      </c>
      <c r="G6" s="11" t="n">
        <v>44656</v>
      </c>
      <c r="H6" s="6" t="n">
        <v>-1000</v>
      </c>
      <c r="I6" s="0" t="s">
        <v>167</v>
      </c>
    </row>
    <row collapsed="false" customFormat="false" customHeight="false" hidden="false" ht="12.1" outlineLevel="0" r="7">
      <c r="A7" s="11" t="n">
        <v>44405</v>
      </c>
      <c r="B7" s="6" t="n">
        <v>-485.4</v>
      </c>
      <c r="C7" s="0" t="s">
        <v>152</v>
      </c>
      <c r="D7" s="11" t="n">
        <v>44902</v>
      </c>
      <c r="E7" s="6" t="n">
        <v>-417.7</v>
      </c>
      <c r="F7" s="0" t="s">
        <v>137</v>
      </c>
      <c r="G7" s="0"/>
      <c r="H7" s="10" t="s">
        <f>=XIRR(H2:H6,G2:G6)</f>
      </c>
      <c r="I7" s="0"/>
    </row>
    <row collapsed="false" customFormat="false" customHeight="false" hidden="false" ht="12.1" outlineLevel="0" r="8">
      <c r="A8" s="11" t="n">
        <v>44587</v>
      </c>
      <c r="B8" s="6" t="n">
        <v>-485.4</v>
      </c>
      <c r="C8" s="0" t="s">
        <v>152</v>
      </c>
      <c r="D8" s="11" t="n">
        <v>44901</v>
      </c>
      <c r="E8" s="6" t="n">
        <v>-13000</v>
      </c>
      <c r="F8" s="0" t="s">
        <v>177</v>
      </c>
      <c r="G8" s="0"/>
      <c r="H8" s="8" t="s">
        <f>=-SUM(H2:H6)</f>
      </c>
      <c r="I8" s="0" t="s">
        <v>237</v>
      </c>
    </row>
    <row collapsed="false" customFormat="false" customHeight="false" hidden="false" ht="12.1" outlineLevel="0" r="9">
      <c r="A9" s="11" t="n">
        <v>44769</v>
      </c>
      <c r="B9" s="6" t="n">
        <v>-485.4</v>
      </c>
      <c r="C9" s="0" t="s">
        <v>152</v>
      </c>
      <c r="D9" s="0"/>
      <c r="E9" s="10" t="s">
        <f>=XIRR(E2:E8,D2:D8)</f>
      </c>
      <c r="F9" s="0"/>
    </row>
    <row collapsed="false" customFormat="false" customHeight="false" hidden="false" ht="12.1" outlineLevel="0" r="10">
      <c r="A10" s="11" t="n">
        <v>44951</v>
      </c>
      <c r="B10" s="6" t="n">
        <v>-485.4</v>
      </c>
      <c r="C10" s="0" t="s">
        <v>152</v>
      </c>
      <c r="D10" s="0"/>
      <c r="E10" s="8" t="s">
        <f>=-SUM(E2:E8)</f>
      </c>
      <c r="F10" s="0" t="s">
        <v>237</v>
      </c>
    </row>
    <row collapsed="false" customFormat="false" customHeight="false" hidden="false" ht="12.1" outlineLevel="0" r="11">
      <c r="A11" s="11" t="n">
        <v>44950</v>
      </c>
      <c r="B11" s="6" t="n">
        <v>-16000</v>
      </c>
      <c r="C11" s="0" t="s">
        <v>182</v>
      </c>
    </row>
    <row collapsed="false" customFormat="false" customHeight="false" hidden="false" ht="12.1" outlineLevel="0" r="12">
      <c r="A12" s="0"/>
      <c r="B12" s="10" t="s">
        <f>=XIRR(B2:B11,A2:A11)</f>
      </c>
      <c r="C12" s="0"/>
    </row>
    <row collapsed="false" customFormat="false" customHeight="false" hidden="false" ht="12.1" outlineLevel="0" r="13">
      <c r="A13" s="0"/>
      <c r="B13" s="8" t="s">
        <f>=-SUM(B2:B11)</f>
      </c>
      <c r="C13" s="0" t="s">
        <v>237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T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242</v>
      </c>
      <c r="C1" s="0"/>
      <c r="D1" s="0"/>
      <c r="E1" s="3" t="s">
        <v>243</v>
      </c>
      <c r="F1" s="0"/>
      <c r="G1" s="0"/>
      <c r="H1" s="3" t="s">
        <v>244</v>
      </c>
      <c r="I1" s="0"/>
      <c r="J1" s="0"/>
      <c r="K1" s="3" t="s">
        <v>245</v>
      </c>
      <c r="L1" s="0"/>
      <c r="M1" s="0"/>
      <c r="N1" s="3" t="s">
        <v>246</v>
      </c>
      <c r="O1" s="0"/>
      <c r="P1" s="0"/>
      <c r="Q1" s="3" t="s">
        <v>247</v>
      </c>
      <c r="R1" s="0"/>
      <c r="S1" s="0"/>
      <c r="T1" s="3" t="s">
        <v>248</v>
      </c>
      <c r="U1" s="0"/>
      <c r="V1" s="0"/>
      <c r="W1" s="3" t="s">
        <v>249</v>
      </c>
      <c r="X1" s="0"/>
      <c r="Y1" s="0"/>
      <c r="Z1" s="3" t="s">
        <v>250</v>
      </c>
      <c r="AA1" s="0"/>
      <c r="AB1" s="0"/>
      <c r="AC1" s="3" t="s">
        <v>251</v>
      </c>
      <c r="AD1" s="0"/>
      <c r="AE1" s="0"/>
      <c r="AF1" s="3" t="s">
        <v>252</v>
      </c>
      <c r="AG1" s="0"/>
      <c r="AH1" s="0"/>
      <c r="AI1" s="3" t="s">
        <v>253</v>
      </c>
      <c r="AJ1" s="0"/>
      <c r="AK1" s="0"/>
      <c r="AL1" s="3" t="s">
        <v>254</v>
      </c>
      <c r="AM1" s="0"/>
      <c r="AN1" s="0"/>
      <c r="AO1" s="3" t="s">
        <v>255</v>
      </c>
      <c r="AP1" s="0"/>
      <c r="AQ1" s="0"/>
      <c r="AR1" s="3" t="s">
        <v>256</v>
      </c>
      <c r="AS1" s="0"/>
      <c r="AT1" s="0"/>
      <c r="AU1" s="3" t="s">
        <v>257</v>
      </c>
      <c r="AV1" s="0"/>
      <c r="AW1" s="0"/>
      <c r="AX1" s="3" t="s">
        <v>258</v>
      </c>
      <c r="AY1" s="0"/>
      <c r="AZ1" s="0"/>
      <c r="BA1" s="3" t="s">
        <v>259</v>
      </c>
      <c r="BB1" s="0"/>
      <c r="BC1" s="0"/>
      <c r="BD1" s="3" t="s">
        <v>260</v>
      </c>
      <c r="BE1" s="0"/>
      <c r="BF1" s="0"/>
      <c r="BG1" s="3" t="s">
        <v>261</v>
      </c>
      <c r="BH1" s="0"/>
      <c r="BI1" s="0"/>
      <c r="BJ1" s="3" t="s">
        <v>262</v>
      </c>
      <c r="BK1" s="0"/>
      <c r="BL1" s="0"/>
      <c r="BM1" s="3" t="s">
        <v>263</v>
      </c>
      <c r="BN1" s="0"/>
      <c r="BO1" s="0"/>
      <c r="BP1" s="3" t="s">
        <v>264</v>
      </c>
      <c r="BQ1" s="0"/>
      <c r="BR1" s="0"/>
      <c r="BS1" s="3" t="s">
        <v>265</v>
      </c>
      <c r="BT1" s="0"/>
    </row>
    <row collapsed="false" customFormat="false" customHeight="false" hidden="false" ht="12.1" outlineLevel="0" r="2">
      <c r="A2" s="11" t="n">
        <v>44015</v>
      </c>
      <c r="B2" s="6" t="n">
        <v>10</v>
      </c>
      <c r="C2" s="6" t="n">
        <v>3337.31</v>
      </c>
      <c r="D2" s="11" t="n">
        <v>44208</v>
      </c>
      <c r="E2" s="6" t="n">
        <v>1</v>
      </c>
      <c r="F2" s="6" t="n">
        <v>5453.78</v>
      </c>
      <c r="G2" s="11" t="n">
        <v>44028</v>
      </c>
      <c r="H2" s="6" t="n">
        <v>1</v>
      </c>
      <c r="I2" s="6" t="n">
        <v>4936.41</v>
      </c>
      <c r="J2" s="11" t="n">
        <v>44015</v>
      </c>
      <c r="K2" s="6" t="n">
        <v>10</v>
      </c>
      <c r="L2" s="6" t="n">
        <v>1110.77</v>
      </c>
      <c r="M2" s="11" t="n">
        <v>44049</v>
      </c>
      <c r="N2" s="6" t="n">
        <v>1000</v>
      </c>
      <c r="O2" s="6" t="n">
        <v>2826.95</v>
      </c>
      <c r="P2" s="11" t="n">
        <v>44000</v>
      </c>
      <c r="Q2" s="6" t="n">
        <v>3</v>
      </c>
      <c r="R2" s="6" t="n">
        <v>3212.23</v>
      </c>
      <c r="S2" s="11" t="n">
        <v>44085</v>
      </c>
      <c r="T2" s="6" t="n">
        <v>1</v>
      </c>
      <c r="U2" s="6" t="n">
        <v>4647.22</v>
      </c>
      <c r="V2" s="11" t="n">
        <v>44000</v>
      </c>
      <c r="W2" s="6" t="n">
        <v>100</v>
      </c>
      <c r="X2" s="6" t="n">
        <v>2691.86</v>
      </c>
      <c r="Y2" s="11" t="n">
        <v>44069</v>
      </c>
      <c r="Z2" s="6" t="n">
        <v>10</v>
      </c>
      <c r="AA2" s="6" t="n">
        <v>2157.5</v>
      </c>
      <c r="AB2" s="11" t="n">
        <v>44000</v>
      </c>
      <c r="AC2" s="6" t="n">
        <v>3</v>
      </c>
      <c r="AD2" s="6" t="n">
        <v>2644.82</v>
      </c>
      <c r="AE2" s="11" t="n">
        <v>44015</v>
      </c>
      <c r="AF2" s="6" t="n">
        <v>1</v>
      </c>
      <c r="AG2" s="6" t="n">
        <v>1382.95</v>
      </c>
      <c r="AH2" s="11" t="n">
        <v>44000</v>
      </c>
      <c r="AI2" s="6" t="n">
        <v>10</v>
      </c>
      <c r="AJ2" s="6" t="n">
        <v>1816.26</v>
      </c>
      <c r="AK2" s="11" t="n">
        <v>44089</v>
      </c>
      <c r="AL2" s="6" t="n">
        <v>1</v>
      </c>
      <c r="AM2" s="6" t="n">
        <v>1887.7</v>
      </c>
      <c r="AN2" s="11" t="n">
        <v>44799</v>
      </c>
      <c r="AO2" s="6" t="n">
        <v>1</v>
      </c>
      <c r="AP2" s="6" t="n">
        <v>907.5</v>
      </c>
      <c r="AQ2" s="11" t="n">
        <v>44238</v>
      </c>
      <c r="AR2" s="6" t="n">
        <v>50</v>
      </c>
      <c r="AS2" s="6" t="n">
        <v>2577.54</v>
      </c>
      <c r="AT2" s="11" t="n">
        <v>43987</v>
      </c>
      <c r="AU2" s="6" t="n">
        <v>10000</v>
      </c>
      <c r="AV2" s="6" t="n">
        <v>1841.27</v>
      </c>
      <c r="AW2" s="11" t="n">
        <v>44069</v>
      </c>
      <c r="AX2" s="6" t="n">
        <v>100</v>
      </c>
      <c r="AY2" s="6" t="n">
        <v>2131.47</v>
      </c>
      <c r="AZ2" s="11" t="n">
        <v>44049</v>
      </c>
      <c r="BA2" s="6" t="n">
        <v>10</v>
      </c>
      <c r="BB2" s="6" t="n">
        <v>1878.8</v>
      </c>
      <c r="BC2" s="11" t="n">
        <v>44172</v>
      </c>
      <c r="BD2" s="6" t="n">
        <v>2</v>
      </c>
      <c r="BE2" s="6" t="n">
        <v>1010.69</v>
      </c>
      <c r="BF2" s="11" t="n">
        <v>44172</v>
      </c>
      <c r="BG2" s="6" t="n">
        <v>1</v>
      </c>
      <c r="BH2" s="6" t="n">
        <v>2147.48</v>
      </c>
      <c r="BI2" s="11" t="n">
        <v>44207</v>
      </c>
      <c r="BJ2" s="6" t="n">
        <v>100</v>
      </c>
      <c r="BK2" s="6" t="n">
        <v>819.06</v>
      </c>
      <c r="BL2" s="11" t="n">
        <v>43987</v>
      </c>
      <c r="BM2" s="6" t="n">
        <v>50</v>
      </c>
      <c r="BN2" s="6" t="n">
        <v>3980.76</v>
      </c>
      <c r="BO2" s="11" t="n">
        <v>44152</v>
      </c>
      <c r="BP2" s="6" t="n">
        <v>1</v>
      </c>
      <c r="BQ2" s="6" t="n">
        <v>1645.64</v>
      </c>
      <c r="BR2" s="11" t="n">
        <v>44152</v>
      </c>
      <c r="BS2" s="6" t="n">
        <v>10</v>
      </c>
      <c r="BT2" s="6" t="n">
        <v>966.97</v>
      </c>
    </row>
    <row collapsed="false" customFormat="false" customHeight="false" hidden="false" ht="12.1" outlineLevel="0" r="3">
      <c r="A3" s="11" t="n">
        <v>44049</v>
      </c>
      <c r="B3" s="6" t="n">
        <v>10</v>
      </c>
      <c r="C3" s="6" t="n">
        <v>3221.23</v>
      </c>
      <c r="D3" s="11" t="n">
        <v>44232</v>
      </c>
      <c r="E3" s="6" t="n">
        <v>1</v>
      </c>
      <c r="F3" s="6" t="n">
        <v>5001.97</v>
      </c>
      <c r="G3" s="0"/>
      <c r="H3" s="5" t="s">
        <f>=SUM(I2:I2)/SUM(H2:H2)</f>
      </c>
      <c r="I3" s="0" t="s">
        <v>12</v>
      </c>
      <c r="J3" s="11" t="n">
        <v>44028</v>
      </c>
      <c r="K3" s="6" t="n">
        <v>20</v>
      </c>
      <c r="L3" s="6" t="n">
        <v>2155.5</v>
      </c>
      <c r="M3" s="11" t="n">
        <v>44069</v>
      </c>
      <c r="N3" s="6" t="n">
        <v>1000</v>
      </c>
      <c r="O3" s="6" t="n">
        <v>2717.89</v>
      </c>
      <c r="P3" s="11" t="n">
        <v>44018</v>
      </c>
      <c r="Q3" s="6" t="n">
        <v>1</v>
      </c>
      <c r="R3" s="6" t="n">
        <v>1050.73</v>
      </c>
      <c r="S3" s="0"/>
      <c r="T3" s="5" t="s">
        <f>=SUM(U2:U2)/SUM(T2:T2)</f>
      </c>
      <c r="U3" s="0" t="s">
        <v>12</v>
      </c>
      <c r="V3" s="0"/>
      <c r="W3" s="5" t="s">
        <f>=SUM(X2:X2)/SUM(W2:W2)</f>
      </c>
      <c r="X3" s="0" t="s">
        <v>12</v>
      </c>
      <c r="Y3" s="0"/>
      <c r="Z3" s="5" t="s">
        <f>=SUM(AA2:AA2)/SUM(Z2:Z2)</f>
      </c>
      <c r="AA3" s="0" t="s">
        <v>12</v>
      </c>
      <c r="AB3" s="0"/>
      <c r="AC3" s="5" t="s">
        <f>=SUM(AD2:AD2)/SUM(AC2:AC2)</f>
      </c>
      <c r="AD3" s="0" t="s">
        <v>12</v>
      </c>
      <c r="AE3" s="11" t="n">
        <v>44015</v>
      </c>
      <c r="AF3" s="6" t="n">
        <v>1</v>
      </c>
      <c r="AG3" s="6" t="n">
        <v>1382.95</v>
      </c>
      <c r="AH3" s="11" t="n">
        <v>44018</v>
      </c>
      <c r="AI3" s="6" t="n">
        <v>8</v>
      </c>
      <c r="AJ3" s="6" t="n">
        <v>1437</v>
      </c>
      <c r="AK3" s="11" t="n">
        <v>44097</v>
      </c>
      <c r="AL3" s="6" t="n">
        <v>1</v>
      </c>
      <c r="AM3" s="6" t="n">
        <v>1636.33</v>
      </c>
      <c r="AN3" s="0"/>
      <c r="AO3" s="5" t="s">
        <f>=SUM(AP2:AP2)/SUM(AO2:AO2)</f>
      </c>
      <c r="AP3" s="0" t="s">
        <v>12</v>
      </c>
      <c r="AQ3" s="0"/>
      <c r="AR3" s="5" t="s">
        <f>=SUM(AS2:AS2)/SUM(AR2:AR2)</f>
      </c>
      <c r="AS3" s="0" t="s">
        <v>12</v>
      </c>
      <c r="AT3" s="11" t="n">
        <v>44028</v>
      </c>
      <c r="AU3" s="6" t="n">
        <v>10000</v>
      </c>
      <c r="AV3" s="6" t="n">
        <v>1850.28</v>
      </c>
      <c r="AW3" s="0"/>
      <c r="AX3" s="5" t="s">
        <f>=SUM(AY2:AY2)/SUM(AX2:AX2)</f>
      </c>
      <c r="AY3" s="0" t="s">
        <v>12</v>
      </c>
      <c r="AZ3" s="0"/>
      <c r="BA3" s="5" t="s">
        <f>=SUM(BB2:BB2)/SUM(BA2:BA2)</f>
      </c>
      <c r="BB3" s="0" t="s">
        <v>12</v>
      </c>
      <c r="BC3" s="0"/>
      <c r="BD3" s="5" t="s">
        <f>=SUM(BE2:BE2)/SUM(BD2:BD2)</f>
      </c>
      <c r="BE3" s="0" t="s">
        <v>12</v>
      </c>
      <c r="BF3" s="11" t="n">
        <v>44172</v>
      </c>
      <c r="BG3" s="6" t="n">
        <v>1</v>
      </c>
      <c r="BH3" s="6" t="n">
        <v>2138.47</v>
      </c>
      <c r="BI3" s="0"/>
      <c r="BJ3" s="5" t="s">
        <f>=SUM(BK2:BK2)/SUM(BJ2:BJ2)</f>
      </c>
      <c r="BK3" s="0" t="s">
        <v>12</v>
      </c>
      <c r="BL3" s="11" t="n">
        <v>43987</v>
      </c>
      <c r="BM3" s="6" t="n">
        <v>50</v>
      </c>
      <c r="BN3" s="6" t="n">
        <v>3980.76</v>
      </c>
      <c r="BO3" s="0"/>
      <c r="BP3" s="5" t="s">
        <f>=SUM(BQ2:BQ2)/SUM(BP2:BP2)</f>
      </c>
      <c r="BQ3" s="0" t="s">
        <v>12</v>
      </c>
      <c r="BR3" s="0"/>
      <c r="BS3" s="5" t="s">
        <f>=SUM(BT2:BT2)/SUM(BS2:BS2)</f>
      </c>
      <c r="BT3" s="0" t="s">
        <v>12</v>
      </c>
    </row>
    <row collapsed="false" customFormat="false" customHeight="false" hidden="false" ht="12.1" outlineLevel="0" r="4">
      <c r="A4" s="11" t="n">
        <v>44069</v>
      </c>
      <c r="B4" s="6" t="n">
        <v>10</v>
      </c>
      <c r="C4" s="6" t="n">
        <v>3201.22</v>
      </c>
      <c r="D4" s="0"/>
      <c r="E4" s="5" t="s">
        <f>=SUM(F2:F3)/SUM(E2:E3)</f>
      </c>
      <c r="F4" s="0" t="s">
        <v>12</v>
      </c>
      <c r="G4" s="0"/>
      <c r="H4" s="6" t="n">
        <v>5172</v>
      </c>
      <c r="I4" s="0" t="s">
        <v>266</v>
      </c>
      <c r="J4" s="0"/>
      <c r="K4" s="5" t="s">
        <f>=SUM(L2:L3)/SUM(K2:K3)</f>
      </c>
      <c r="L4" s="0" t="s">
        <v>12</v>
      </c>
      <c r="M4" s="11" t="n">
        <v>44208</v>
      </c>
      <c r="N4" s="6" t="n">
        <v>1000</v>
      </c>
      <c r="O4" s="6" t="n">
        <v>2901.01</v>
      </c>
      <c r="P4" s="0"/>
      <c r="Q4" s="5" t="s">
        <f>=SUM(R2:R3)/SUM(Q2:Q3)</f>
      </c>
      <c r="R4" s="0" t="s">
        <v>12</v>
      </c>
      <c r="S4" s="0"/>
      <c r="T4" s="6" t="n">
        <v>4071.2</v>
      </c>
      <c r="U4" s="0" t="s">
        <v>266</v>
      </c>
      <c r="V4" s="0"/>
      <c r="W4" s="6" t="n">
        <v>37.95</v>
      </c>
      <c r="X4" s="0" t="s">
        <v>266</v>
      </c>
      <c r="Y4" s="0"/>
      <c r="Z4" s="6" t="n">
        <v>316.17</v>
      </c>
      <c r="AA4" s="0" t="s">
        <v>266</v>
      </c>
      <c r="AB4" s="0"/>
      <c r="AC4" s="6" t="n">
        <v>954.2</v>
      </c>
      <c r="AD4" s="0" t="s">
        <v>266</v>
      </c>
      <c r="AE4" s="11" t="n">
        <v>44049</v>
      </c>
      <c r="AF4" s="6" t="n">
        <v>1</v>
      </c>
      <c r="AG4" s="6" t="n">
        <v>1367.94</v>
      </c>
      <c r="AH4" s="11" t="n">
        <v>44028</v>
      </c>
      <c r="AI4" s="6" t="n">
        <v>8</v>
      </c>
      <c r="AJ4" s="6" t="n">
        <v>1386.95</v>
      </c>
      <c r="AK4" s="11" t="n">
        <v>44097</v>
      </c>
      <c r="AL4" s="6" t="n">
        <v>1</v>
      </c>
      <c r="AM4" s="6" t="n">
        <v>1636.83</v>
      </c>
      <c r="AN4" s="0"/>
      <c r="AO4" s="6" t="n">
        <v>2057</v>
      </c>
      <c r="AP4" s="0" t="s">
        <v>266</v>
      </c>
      <c r="AQ4" s="0"/>
      <c r="AR4" s="6" t="n">
        <v>31.6</v>
      </c>
      <c r="AS4" s="0" t="s">
        <v>266</v>
      </c>
      <c r="AT4" s="0"/>
      <c r="AU4" s="5" t="s">
        <f>=SUM(AV2:AV3)/SUM(AU2:AU3)</f>
      </c>
      <c r="AV4" s="0" t="s">
        <v>12</v>
      </c>
      <c r="AW4" s="0"/>
      <c r="AX4" s="6" t="n">
        <v>13.959</v>
      </c>
      <c r="AY4" s="0" t="s">
        <v>266</v>
      </c>
      <c r="AZ4" s="0"/>
      <c r="BA4" s="6" t="n">
        <v>126.82</v>
      </c>
      <c r="BB4" s="0" t="s">
        <v>266</v>
      </c>
      <c r="BC4" s="0"/>
      <c r="BD4" s="6" t="n">
        <v>540.6</v>
      </c>
      <c r="BE4" s="0" t="s">
        <v>266</v>
      </c>
      <c r="BF4" s="11" t="n">
        <v>44195</v>
      </c>
      <c r="BG4" s="6" t="n">
        <v>1</v>
      </c>
      <c r="BH4" s="6" t="n">
        <v>1989.38</v>
      </c>
      <c r="BI4" s="0"/>
      <c r="BJ4" s="6" t="n">
        <v>8.9</v>
      </c>
      <c r="BK4" s="0" t="s">
        <v>266</v>
      </c>
      <c r="BL4" s="11" t="n">
        <v>44146</v>
      </c>
      <c r="BM4" s="6" t="n">
        <v>50</v>
      </c>
      <c r="BN4" s="6" t="n">
        <v>4853.36</v>
      </c>
      <c r="BO4" s="0"/>
      <c r="BP4" s="6" t="n">
        <v>2663.4203</v>
      </c>
      <c r="BQ4" s="0" t="s">
        <v>266</v>
      </c>
      <c r="BR4" s="0"/>
      <c r="BS4" s="6" t="n">
        <v>54.96</v>
      </c>
      <c r="BT4" s="0" t="s">
        <v>266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12</v>
      </c>
      <c r="D5" s="0"/>
      <c r="E5" s="6" t="n">
        <v>3345</v>
      </c>
      <c r="F5" s="0" t="s">
        <v>266</v>
      </c>
      <c r="G5" s="0"/>
      <c r="H5" s="6" t="n">
        <v>1</v>
      </c>
      <c r="I5" s="0" t="s">
        <v>267</v>
      </c>
      <c r="J5" s="0"/>
      <c r="K5" s="6" t="n">
        <v>168.8</v>
      </c>
      <c r="L5" s="0" t="s">
        <v>266</v>
      </c>
      <c r="M5" s="0"/>
      <c r="N5" s="5" t="s">
        <f>=SUM(O2:O4)/SUM(N2:N4)</f>
      </c>
      <c r="O5" s="0" t="s">
        <v>12</v>
      </c>
      <c r="P5" s="0"/>
      <c r="Q5" s="6" t="n">
        <v>1188.3</v>
      </c>
      <c r="R5" s="0" t="s">
        <v>266</v>
      </c>
      <c r="S5" s="0"/>
      <c r="T5" s="6" t="n">
        <v>1</v>
      </c>
      <c r="U5" s="0" t="s">
        <v>267</v>
      </c>
      <c r="V5" s="0"/>
      <c r="W5" s="6" t="n">
        <v>100</v>
      </c>
      <c r="X5" s="0" t="s">
        <v>267</v>
      </c>
      <c r="Y5" s="0"/>
      <c r="Z5" s="6" t="n">
        <v>10</v>
      </c>
      <c r="AA5" s="0" t="s">
        <v>267</v>
      </c>
      <c r="AB5" s="0"/>
      <c r="AC5" s="6" t="n">
        <v>3</v>
      </c>
      <c r="AD5" s="0" t="s">
        <v>267</v>
      </c>
      <c r="AE5" s="0"/>
      <c r="AF5" s="5" t="s">
        <f>=SUM(AG2:AG4)/SUM(AF2:AF4)</f>
      </c>
      <c r="AG5" s="0" t="s">
        <v>12</v>
      </c>
      <c r="AH5" s="0"/>
      <c r="AI5" s="5" t="s">
        <f>=SUM(AJ2:AJ4)/SUM(AI2:AI4)</f>
      </c>
      <c r="AJ5" s="0" t="s">
        <v>12</v>
      </c>
      <c r="AK5" s="11" t="n">
        <v>44146</v>
      </c>
      <c r="AL5" s="6" t="n">
        <v>2</v>
      </c>
      <c r="AM5" s="6" t="n">
        <v>3374.13</v>
      </c>
      <c r="AN5" s="0"/>
      <c r="AO5" s="6" t="n">
        <v>1</v>
      </c>
      <c r="AP5" s="0" t="s">
        <v>267</v>
      </c>
      <c r="AQ5" s="0"/>
      <c r="AR5" s="6" t="n">
        <v>50</v>
      </c>
      <c r="AS5" s="0" t="s">
        <v>267</v>
      </c>
      <c r="AT5" s="0"/>
      <c r="AU5" s="6" t="n">
        <v>0.07442</v>
      </c>
      <c r="AV5" s="0" t="s">
        <v>266</v>
      </c>
      <c r="AW5" s="0"/>
      <c r="AX5" s="6" t="n">
        <v>100</v>
      </c>
      <c r="AY5" s="0" t="s">
        <v>267</v>
      </c>
      <c r="AZ5" s="0"/>
      <c r="BA5" s="6" t="n">
        <v>10</v>
      </c>
      <c r="BB5" s="0" t="s">
        <v>267</v>
      </c>
      <c r="BC5" s="0"/>
      <c r="BD5" s="6" t="n">
        <v>2</v>
      </c>
      <c r="BE5" s="0" t="s">
        <v>267</v>
      </c>
      <c r="BF5" s="0"/>
      <c r="BG5" s="5" t="s">
        <f>=SUM(BH2:BH4)/SUM(BG2:BG4)</f>
      </c>
      <c r="BH5" s="0" t="s">
        <v>12</v>
      </c>
      <c r="BI5" s="0"/>
      <c r="BJ5" s="6" t="n">
        <v>100</v>
      </c>
      <c r="BK5" s="0" t="s">
        <v>267</v>
      </c>
      <c r="BL5" s="0"/>
      <c r="BM5" s="5" t="s">
        <f>=SUM(BN2:BN4)/SUM(BM2:BM4)</f>
      </c>
      <c r="BN5" s="0" t="s">
        <v>12</v>
      </c>
      <c r="BO5" s="0"/>
      <c r="BP5" s="6" t="n">
        <v>1</v>
      </c>
      <c r="BQ5" s="0" t="s">
        <v>267</v>
      </c>
      <c r="BR5" s="0"/>
      <c r="BS5" s="6" t="n">
        <v>10</v>
      </c>
      <c r="BT5" s="0" t="s">
        <v>267</v>
      </c>
    </row>
    <row collapsed="false" customFormat="false" customHeight="false" hidden="false" ht="12.1" outlineLevel="0" r="6">
      <c r="A6" s="0"/>
      <c r="B6" s="6" t="n">
        <v>502.1</v>
      </c>
      <c r="C6" s="0" t="s">
        <v>266</v>
      </c>
      <c r="D6" s="0"/>
      <c r="E6" s="6" t="n">
        <v>2</v>
      </c>
      <c r="F6" s="0" t="s">
        <v>267</v>
      </c>
      <c r="G6" s="0"/>
      <c r="H6" s="5" t="s">
        <f>=H5*(ABS(H4)-ABS(H3))</f>
      </c>
      <c r="I6" s="0" t="s">
        <v>268</v>
      </c>
      <c r="J6" s="0"/>
      <c r="K6" s="6" t="n">
        <v>30</v>
      </c>
      <c r="L6" s="0" t="s">
        <v>267</v>
      </c>
      <c r="M6" s="0"/>
      <c r="N6" s="6" t="n">
        <v>1.614</v>
      </c>
      <c r="O6" s="0" t="s">
        <v>266</v>
      </c>
      <c r="P6" s="0"/>
      <c r="Q6" s="6" t="n">
        <v>4</v>
      </c>
      <c r="R6" s="0" t="s">
        <v>267</v>
      </c>
      <c r="S6" s="0"/>
      <c r="T6" s="5" t="s">
        <f>=T5*(ABS(T4)-ABS(T3))</f>
      </c>
      <c r="U6" s="0" t="s">
        <v>268</v>
      </c>
      <c r="V6" s="0"/>
      <c r="W6" s="5" t="s">
        <f>=W5*(ABS(W4)-ABS(W3))</f>
      </c>
      <c r="X6" s="0" t="s">
        <v>268</v>
      </c>
      <c r="Y6" s="0"/>
      <c r="Z6" s="5" t="s">
        <f>=Z5*(ABS(Z4)-ABS(Z3))</f>
      </c>
      <c r="AA6" s="0" t="s">
        <v>268</v>
      </c>
      <c r="AB6" s="0"/>
      <c r="AC6" s="5" t="s">
        <f>=AC5*(ABS(AC4)-ABS(AC3))</f>
      </c>
      <c r="AD6" s="0" t="s">
        <v>268</v>
      </c>
      <c r="AE6" s="0"/>
      <c r="AF6" s="6" t="n">
        <v>916.5</v>
      </c>
      <c r="AG6" s="0" t="s">
        <v>266</v>
      </c>
      <c r="AH6" s="0"/>
      <c r="AI6" s="6" t="n">
        <v>87.815</v>
      </c>
      <c r="AJ6" s="0" t="s">
        <v>266</v>
      </c>
      <c r="AK6" s="11" t="n">
        <v>44172</v>
      </c>
      <c r="AL6" s="6" t="n">
        <v>1</v>
      </c>
      <c r="AM6" s="6" t="n">
        <v>1613.02</v>
      </c>
      <c r="AN6" s="0"/>
      <c r="AO6" s="5" t="s">
        <f>=AO5*(ABS(AO4)-ABS(AO3))</f>
      </c>
      <c r="AP6" s="0" t="s">
        <v>268</v>
      </c>
      <c r="AQ6" s="0"/>
      <c r="AR6" s="5" t="s">
        <f>=AR5*(ABS(AR4)-ABS(AR3))</f>
      </c>
      <c r="AS6" s="0" t="s">
        <v>268</v>
      </c>
      <c r="AT6" s="0"/>
      <c r="AU6" s="6" t="n">
        <v>20000</v>
      </c>
      <c r="AV6" s="0" t="s">
        <v>267</v>
      </c>
      <c r="AW6" s="0"/>
      <c r="AX6" s="5" t="s">
        <f>=AX5*(ABS(AX4)-ABS(AX3))</f>
      </c>
      <c r="AY6" s="0" t="s">
        <v>268</v>
      </c>
      <c r="AZ6" s="0"/>
      <c r="BA6" s="5" t="s">
        <f>=BA5*(ABS(BA4)-ABS(BA3))</f>
      </c>
      <c r="BB6" s="0" t="s">
        <v>268</v>
      </c>
      <c r="BC6" s="0"/>
      <c r="BD6" s="5" t="s">
        <f>=BD5*(ABS(BD4)-ABS(BD3))</f>
      </c>
      <c r="BE6" s="0" t="s">
        <v>268</v>
      </c>
      <c r="BF6" s="0"/>
      <c r="BG6" s="6" t="n">
        <v>313.35</v>
      </c>
      <c r="BH6" s="0" t="s">
        <v>266</v>
      </c>
      <c r="BI6" s="0"/>
      <c r="BJ6" s="5" t="s">
        <f>=BJ5*(ABS(BJ4)-ABS(BJ3))</f>
      </c>
      <c r="BK6" s="0" t="s">
        <v>268</v>
      </c>
      <c r="BL6" s="0"/>
      <c r="BM6" s="6" t="n">
        <v>259.20375361</v>
      </c>
      <c r="BN6" s="0" t="s">
        <v>266</v>
      </c>
      <c r="BO6" s="0"/>
      <c r="BP6" s="5" t="s">
        <f>=BP5*(ABS(BP4)-ABS(BP3))</f>
      </c>
      <c r="BQ6" s="0" t="s">
        <v>268</v>
      </c>
      <c r="BR6" s="0"/>
      <c r="BS6" s="5" t="s">
        <f>=BS5*(ABS(BS4)-ABS(BS3))</f>
      </c>
      <c r="BT6" s="0" t="s">
        <v>268</v>
      </c>
    </row>
    <row collapsed="false" customFormat="false" customHeight="false" hidden="false" ht="12.1" outlineLevel="0" r="7">
      <c r="A7" s="0"/>
      <c r="B7" s="6" t="n">
        <v>30</v>
      </c>
      <c r="C7" s="0" t="s">
        <v>267</v>
      </c>
      <c r="D7" s="0"/>
      <c r="E7" s="5" t="s">
        <f>=E6*(ABS(E5)-ABS(E4))</f>
      </c>
      <c r="F7" s="0" t="s">
        <v>268</v>
      </c>
      <c r="G7" s="0"/>
      <c r="H7" s="0"/>
      <c r="I7" s="0"/>
      <c r="J7" s="0"/>
      <c r="K7" s="5" t="s">
        <f>=K6*(ABS(K5)-ABS(K4))</f>
      </c>
      <c r="L7" s="0" t="s">
        <v>268</v>
      </c>
      <c r="M7" s="0"/>
      <c r="N7" s="6" t="n">
        <v>3000</v>
      </c>
      <c r="O7" s="0" t="s">
        <v>267</v>
      </c>
      <c r="P7" s="0"/>
      <c r="Q7" s="5" t="s">
        <f>=Q6*(ABS(Q5)-ABS(Q4))</f>
      </c>
      <c r="R7" s="0" t="s">
        <v>268</v>
      </c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6" t="n">
        <v>3</v>
      </c>
      <c r="AG7" s="0" t="s">
        <v>267</v>
      </c>
      <c r="AH7" s="0"/>
      <c r="AI7" s="6" t="n">
        <v>26</v>
      </c>
      <c r="AJ7" s="0" t="s">
        <v>267</v>
      </c>
      <c r="AK7" s="11" t="n">
        <v>44232</v>
      </c>
      <c r="AL7" s="6" t="n">
        <v>2</v>
      </c>
      <c r="AM7" s="6" t="n">
        <v>3332.91</v>
      </c>
      <c r="AN7" s="0"/>
      <c r="AO7" s="0"/>
      <c r="AP7" s="0"/>
      <c r="AQ7" s="0"/>
      <c r="AR7" s="0"/>
      <c r="AS7" s="0"/>
      <c r="AT7" s="0"/>
      <c r="AU7" s="5" t="s">
        <f>=AU6*(ABS(AU5)-ABS(AU4))</f>
      </c>
      <c r="AV7" s="0" t="s">
        <v>268</v>
      </c>
      <c r="AW7" s="0"/>
      <c r="AX7" s="0"/>
      <c r="AY7" s="0"/>
      <c r="AZ7" s="0"/>
      <c r="BA7" s="0"/>
      <c r="BB7" s="0"/>
      <c r="BC7" s="0"/>
      <c r="BD7" s="0"/>
      <c r="BE7" s="0"/>
      <c r="BF7" s="0"/>
      <c r="BG7" s="6" t="n">
        <v>3</v>
      </c>
      <c r="BH7" s="0" t="s">
        <v>267</v>
      </c>
      <c r="BI7" s="0"/>
      <c r="BJ7" s="0"/>
      <c r="BK7" s="0"/>
      <c r="BL7" s="0"/>
      <c r="BM7" s="6" t="n">
        <v>150</v>
      </c>
      <c r="BN7" s="0" t="s">
        <v>267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268</v>
      </c>
      <c r="D8" s="0"/>
      <c r="E8" s="0"/>
      <c r="F8" s="0"/>
      <c r="G8" s="0"/>
      <c r="H8" s="0"/>
      <c r="I8" s="0"/>
      <c r="J8" s="0"/>
      <c r="K8" s="0"/>
      <c r="L8" s="0"/>
      <c r="M8" s="0"/>
      <c r="N8" s="5" t="s">
        <f>=N7*(ABS(N6)-ABS(N5))</f>
      </c>
      <c r="O8" s="0" t="s">
        <v>268</v>
      </c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5" t="s">
        <f>=AF7*(ABS(AF6)-ABS(AF5))</f>
      </c>
      <c r="AG8" s="0" t="s">
        <v>268</v>
      </c>
      <c r="AH8" s="0"/>
      <c r="AI8" s="5" t="s">
        <f>=AI7*(ABS(AI6)-ABS(AI5))</f>
      </c>
      <c r="AJ8" s="0" t="s">
        <v>268</v>
      </c>
      <c r="AK8" s="0"/>
      <c r="AL8" s="5" t="s">
        <f>=SUM(AM2:AM7)/SUM(AL2:AL7)</f>
      </c>
      <c r="AM8" s="0" t="s">
        <v>12</v>
      </c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5" t="s">
        <f>=BG7*(ABS(BG6)-ABS(BG5))</f>
      </c>
      <c r="BH8" s="0" t="s">
        <v>268</v>
      </c>
      <c r="BI8" s="0"/>
      <c r="BJ8" s="0"/>
      <c r="BK8" s="0"/>
      <c r="BL8" s="0"/>
      <c r="BM8" s="5" t="s">
        <f>=BM7*(ABS(BM6)-ABS(BM5))</f>
      </c>
      <c r="BN8" s="0" t="s">
        <v>268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6" t="n">
        <v>270</v>
      </c>
      <c r="AM9" s="0" t="s">
        <v>266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6" t="n">
        <v>8</v>
      </c>
      <c r="AM10" s="0" t="s">
        <v>267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5" t="s">
        <f>=AL10*(ABS(AL9)-ABS(AL8))</f>
      </c>
      <c r="AM11" s="0" t="s">
        <v>268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8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101</v>
      </c>
      <c r="B1" s="18" t="s">
        <v>0</v>
      </c>
      <c r="C1" s="18" t="s">
        <v>2</v>
      </c>
      <c r="D1" s="18" t="s">
        <v>269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270</v>
      </c>
      <c r="L1" s="18" t="s">
        <v>271</v>
      </c>
      <c r="M1" s="18" t="s">
        <v>20</v>
      </c>
      <c r="N1" s="18" t="s">
        <v>272</v>
      </c>
      <c r="O1" s="18" t="s">
        <v>273</v>
      </c>
    </row>
    <row collapsed="false" customFormat="false" customHeight="false" hidden="false" ht="12.1" outlineLevel="0" r="2">
      <c r="A2" s="21" t="n">
        <v>43987</v>
      </c>
      <c r="B2" s="22" t="s">
        <v>274</v>
      </c>
      <c r="C2" s="22" t="s">
        <v>109</v>
      </c>
      <c r="D2" s="22" t="s">
        <v>274</v>
      </c>
      <c r="E2" s="22" t="s">
        <v>274</v>
      </c>
      <c r="F2" s="22" t="s">
        <v>20</v>
      </c>
      <c r="G2" s="23" t="n">
        <v>1</v>
      </c>
      <c r="H2" s="24" t="n">
        <v>10200</v>
      </c>
      <c r="I2" s="24" t="n">
        <v>10200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  <c r="O2" s="22" t="s">
        <v>275</v>
      </c>
    </row>
    <row collapsed="false" customFormat="false" customHeight="false" hidden="false" ht="12.1" outlineLevel="0" r="3">
      <c r="A3" s="20" t="n">
        <v>43987.647696759</v>
      </c>
      <c r="B3" s="16" t="s">
        <v>89</v>
      </c>
      <c r="C3" s="16" t="s">
        <v>276</v>
      </c>
      <c r="D3" s="16" t="s">
        <v>234</v>
      </c>
      <c r="E3" s="16" t="s">
        <v>90</v>
      </c>
      <c r="F3" s="16" t="s">
        <v>20</v>
      </c>
      <c r="G3" s="7" t="n">
        <v>5</v>
      </c>
      <c r="H3" s="6" t="n">
        <v>795.6</v>
      </c>
      <c r="I3" s="6" t="n">
        <v>-3978</v>
      </c>
      <c r="J3" s="6" t="n">
        <v>0</v>
      </c>
      <c r="K3" s="6" t="n">
        <v>-2.39</v>
      </c>
      <c r="L3" s="6" t="n">
        <v>-0.37</v>
      </c>
      <c r="M3" s="6" t="s">
        <f>=I3+J3+K3+L3</f>
      </c>
      <c r="N3" s="16"/>
      <c r="O3" s="16" t="s">
        <v>275</v>
      </c>
    </row>
    <row collapsed="false" customFormat="false" customHeight="false" hidden="false" ht="12.1" outlineLevel="0" r="4">
      <c r="A4" s="20" t="n">
        <v>43987.647696759</v>
      </c>
      <c r="B4" s="16" t="s">
        <v>89</v>
      </c>
      <c r="C4" s="16" t="s">
        <v>276</v>
      </c>
      <c r="D4" s="16" t="s">
        <v>234</v>
      </c>
      <c r="E4" s="16" t="s">
        <v>90</v>
      </c>
      <c r="F4" s="16" t="s">
        <v>20</v>
      </c>
      <c r="G4" s="7" t="n">
        <v>5</v>
      </c>
      <c r="H4" s="6" t="n">
        <v>795.6</v>
      </c>
      <c r="I4" s="6" t="n">
        <v>-3978</v>
      </c>
      <c r="J4" s="6" t="n">
        <v>0</v>
      </c>
      <c r="K4" s="6" t="n">
        <v>-2.39</v>
      </c>
      <c r="L4" s="6" t="n">
        <v>-0.37</v>
      </c>
      <c r="M4" s="6" t="s">
        <f>=I4+J4+K4+L4</f>
      </c>
      <c r="N4" s="16"/>
      <c r="O4" s="16" t="s">
        <v>275</v>
      </c>
    </row>
    <row collapsed="false" customFormat="false" customHeight="false" hidden="false" ht="12.1" outlineLevel="0" r="5">
      <c r="A5" s="20" t="n">
        <v>43987.673391204</v>
      </c>
      <c r="B5" s="16" t="s">
        <v>74</v>
      </c>
      <c r="C5" s="16" t="s">
        <v>277</v>
      </c>
      <c r="D5" s="16" t="s">
        <v>234</v>
      </c>
      <c r="E5" s="16" t="s">
        <v>18</v>
      </c>
      <c r="F5" s="16" t="s">
        <v>20</v>
      </c>
      <c r="G5" s="7" t="n">
        <v>10000</v>
      </c>
      <c r="H5" s="6" t="n">
        <v>0.184</v>
      </c>
      <c r="I5" s="6" t="n">
        <v>-1840</v>
      </c>
      <c r="J5" s="6" t="n">
        <v>0</v>
      </c>
      <c r="K5" s="6" t="n">
        <v>-1.1</v>
      </c>
      <c r="L5" s="6" t="n">
        <v>-0.17</v>
      </c>
      <c r="M5" s="6" t="s">
        <f>=I5+J5+K5+L5</f>
      </c>
      <c r="N5" s="16"/>
      <c r="O5" s="16" t="s">
        <v>275</v>
      </c>
    </row>
    <row collapsed="false" customFormat="false" customHeight="false" hidden="false" ht="12.1" outlineLevel="0" r="6">
      <c r="A6" s="21" t="n">
        <v>44000</v>
      </c>
      <c r="B6" s="22" t="s">
        <v>274</v>
      </c>
      <c r="C6" s="22" t="s">
        <v>109</v>
      </c>
      <c r="D6" s="22" t="s">
        <v>274</v>
      </c>
      <c r="E6" s="22" t="s">
        <v>274</v>
      </c>
      <c r="F6" s="22" t="s">
        <v>20</v>
      </c>
      <c r="G6" s="23" t="n">
        <v>1</v>
      </c>
      <c r="H6" s="24" t="n">
        <v>10000</v>
      </c>
      <c r="I6" s="24" t="n">
        <v>10000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  <c r="O6" s="22" t="s">
        <v>275</v>
      </c>
    </row>
    <row collapsed="false" customFormat="false" customHeight="false" hidden="false" ht="12.1" outlineLevel="0" r="7">
      <c r="A7" s="20" t="n">
        <v>44000.423611111</v>
      </c>
      <c r="B7" s="16" t="s">
        <v>38</v>
      </c>
      <c r="C7" s="16" t="s">
        <v>278</v>
      </c>
      <c r="D7" s="16" t="s">
        <v>234</v>
      </c>
      <c r="E7" s="16" t="s">
        <v>18</v>
      </c>
      <c r="F7" s="16" t="s">
        <v>20</v>
      </c>
      <c r="G7" s="7" t="n">
        <v>3</v>
      </c>
      <c r="H7" s="6" t="n">
        <v>1070</v>
      </c>
      <c r="I7" s="6" t="n">
        <v>-3210</v>
      </c>
      <c r="J7" s="6" t="n">
        <v>0</v>
      </c>
      <c r="K7" s="6" t="n">
        <v>-1.93</v>
      </c>
      <c r="L7" s="6" t="n">
        <v>-0.3</v>
      </c>
      <c r="M7" s="6" t="s">
        <f>=I7+J7+K7+L7</f>
      </c>
      <c r="N7" s="16"/>
      <c r="O7" s="16" t="s">
        <v>275</v>
      </c>
    </row>
    <row collapsed="false" customFormat="false" customHeight="false" hidden="false" ht="12.1" outlineLevel="0" r="8">
      <c r="A8" s="20" t="n">
        <v>44000.424340278</v>
      </c>
      <c r="B8" s="16" t="s">
        <v>53</v>
      </c>
      <c r="C8" s="16" t="s">
        <v>279</v>
      </c>
      <c r="D8" s="16" t="s">
        <v>234</v>
      </c>
      <c r="E8" s="16" t="s">
        <v>18</v>
      </c>
      <c r="F8" s="16" t="s">
        <v>20</v>
      </c>
      <c r="G8" s="7" t="n">
        <v>3</v>
      </c>
      <c r="H8" s="6" t="n">
        <v>881</v>
      </c>
      <c r="I8" s="6" t="n">
        <v>-2643</v>
      </c>
      <c r="J8" s="6" t="n">
        <v>0</v>
      </c>
      <c r="K8" s="6" t="n">
        <v>-1.58</v>
      </c>
      <c r="L8" s="6" t="n">
        <v>-0.24</v>
      </c>
      <c r="M8" s="6" t="s">
        <f>=I8+J8+K8+L8</f>
      </c>
      <c r="N8" s="16"/>
      <c r="O8" s="16" t="s">
        <v>275</v>
      </c>
    </row>
    <row collapsed="false" customFormat="false" customHeight="false" hidden="false" ht="12.1" outlineLevel="0" r="9">
      <c r="A9" s="20" t="n">
        <v>44000.436724537</v>
      </c>
      <c r="B9" s="16" t="s">
        <v>45</v>
      </c>
      <c r="C9" s="16" t="s">
        <v>280</v>
      </c>
      <c r="D9" s="16" t="s">
        <v>234</v>
      </c>
      <c r="E9" s="16" t="s">
        <v>18</v>
      </c>
      <c r="F9" s="16" t="s">
        <v>20</v>
      </c>
      <c r="G9" s="7" t="n">
        <v>100</v>
      </c>
      <c r="H9" s="6" t="n">
        <v>26.9</v>
      </c>
      <c r="I9" s="6" t="n">
        <v>-2690</v>
      </c>
      <c r="J9" s="6" t="n">
        <v>0</v>
      </c>
      <c r="K9" s="6" t="n">
        <v>-1.61</v>
      </c>
      <c r="L9" s="6" t="n">
        <v>-0.25</v>
      </c>
      <c r="M9" s="6" t="s">
        <f>=I9+J9+K9+L9</f>
      </c>
      <c r="N9" s="16"/>
      <c r="O9" s="16" t="s">
        <v>275</v>
      </c>
    </row>
    <row collapsed="false" customFormat="false" customHeight="false" hidden="false" ht="12.1" outlineLevel="0" r="10">
      <c r="A10" s="20" t="n">
        <v>44000.446064815</v>
      </c>
      <c r="B10" s="16" t="s">
        <v>60</v>
      </c>
      <c r="C10" s="16" t="s">
        <v>281</v>
      </c>
      <c r="D10" s="16" t="s">
        <v>234</v>
      </c>
      <c r="E10" s="16" t="s">
        <v>18</v>
      </c>
      <c r="F10" s="16" t="s">
        <v>20</v>
      </c>
      <c r="G10" s="7" t="n">
        <v>50000</v>
      </c>
      <c r="H10" s="6" t="n">
        <v>0.0363</v>
      </c>
      <c r="I10" s="6" t="n">
        <v>-1815</v>
      </c>
      <c r="J10" s="6" t="n">
        <v>0</v>
      </c>
      <c r="K10" s="6" t="n">
        <v>-1.09</v>
      </c>
      <c r="L10" s="6" t="n">
        <v>-0.17</v>
      </c>
      <c r="M10" s="6" t="s">
        <f>=I10+J10+K10+L10</f>
      </c>
      <c r="N10" s="16"/>
      <c r="O10" s="16" t="s">
        <v>275</v>
      </c>
    </row>
    <row collapsed="false" customFormat="false" customHeight="false" hidden="false" ht="12.1" outlineLevel="0" r="11">
      <c r="A11" s="21" t="n">
        <v>44014</v>
      </c>
      <c r="B11" s="22" t="s">
        <v>274</v>
      </c>
      <c r="C11" s="22" t="s">
        <v>109</v>
      </c>
      <c r="D11" s="22" t="s">
        <v>274</v>
      </c>
      <c r="E11" s="22" t="s">
        <v>274</v>
      </c>
      <c r="F11" s="22" t="s">
        <v>20</v>
      </c>
      <c r="G11" s="23" t="n">
        <v>1</v>
      </c>
      <c r="H11" s="24" t="n">
        <v>10000</v>
      </c>
      <c r="I11" s="24" t="n">
        <v>10000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  <c r="O11" s="22" t="s">
        <v>275</v>
      </c>
    </row>
    <row collapsed="false" customFormat="false" customHeight="false" hidden="false" ht="12.1" outlineLevel="0" r="12">
      <c r="A12" s="20" t="n">
        <v>44015.430729167</v>
      </c>
      <c r="B12" s="16" t="s">
        <v>57</v>
      </c>
      <c r="C12" s="16" t="s">
        <v>282</v>
      </c>
      <c r="D12" s="16" t="s">
        <v>234</v>
      </c>
      <c r="E12" s="16" t="s">
        <v>18</v>
      </c>
      <c r="F12" s="16" t="s">
        <v>20</v>
      </c>
      <c r="G12" s="7" t="n">
        <v>1</v>
      </c>
      <c r="H12" s="6" t="n">
        <v>1382</v>
      </c>
      <c r="I12" s="6" t="n">
        <v>-1382</v>
      </c>
      <c r="J12" s="6" t="n">
        <v>0</v>
      </c>
      <c r="K12" s="6" t="n">
        <v>-0.83</v>
      </c>
      <c r="L12" s="6" t="n">
        <v>-0.12</v>
      </c>
      <c r="M12" s="6" t="s">
        <f>=I12+J12+K12+L12</f>
      </c>
      <c r="N12" s="16"/>
      <c r="O12" s="16" t="s">
        <v>275</v>
      </c>
    </row>
    <row collapsed="false" customFormat="false" customHeight="false" hidden="false" ht="12.1" outlineLevel="0" r="13">
      <c r="A13" s="20" t="n">
        <v>44015.433506944</v>
      </c>
      <c r="B13" s="16" t="s">
        <v>31</v>
      </c>
      <c r="C13" s="16" t="s">
        <v>283</v>
      </c>
      <c r="D13" s="16" t="s">
        <v>234</v>
      </c>
      <c r="E13" s="16" t="s">
        <v>18</v>
      </c>
      <c r="F13" s="16" t="s">
        <v>20</v>
      </c>
      <c r="G13" s="7" t="n">
        <v>10</v>
      </c>
      <c r="H13" s="6" t="n">
        <v>111</v>
      </c>
      <c r="I13" s="6" t="n">
        <v>-1110</v>
      </c>
      <c r="J13" s="6" t="n">
        <v>0</v>
      </c>
      <c r="K13" s="6" t="n">
        <v>-0.67</v>
      </c>
      <c r="L13" s="6" t="n">
        <v>-0.1</v>
      </c>
      <c r="M13" s="6" t="s">
        <f>=I13+J13+K13+L13</f>
      </c>
      <c r="N13" s="16"/>
      <c r="O13" s="16" t="s">
        <v>275</v>
      </c>
    </row>
    <row collapsed="false" customFormat="false" customHeight="false" hidden="false" ht="12.1" outlineLevel="0" r="14">
      <c r="A14" s="20" t="n">
        <v>44015.435659722</v>
      </c>
      <c r="B14" s="16" t="s">
        <v>57</v>
      </c>
      <c r="C14" s="16" t="s">
        <v>282</v>
      </c>
      <c r="D14" s="16" t="s">
        <v>234</v>
      </c>
      <c r="E14" s="16" t="s">
        <v>18</v>
      </c>
      <c r="F14" s="16" t="s">
        <v>20</v>
      </c>
      <c r="G14" s="7" t="n">
        <v>1</v>
      </c>
      <c r="H14" s="6" t="n">
        <v>1382</v>
      </c>
      <c r="I14" s="6" t="n">
        <v>-1382</v>
      </c>
      <c r="J14" s="6" t="n">
        <v>0</v>
      </c>
      <c r="K14" s="6" t="n">
        <v>-0.83</v>
      </c>
      <c r="L14" s="6" t="n">
        <v>-0.12</v>
      </c>
      <c r="M14" s="6" t="s">
        <f>=I14+J14+K14+L14</f>
      </c>
      <c r="N14" s="16"/>
      <c r="O14" s="16" t="s">
        <v>275</v>
      </c>
    </row>
    <row collapsed="false" customFormat="false" customHeight="false" hidden="false" ht="12.1" outlineLevel="0" r="15">
      <c r="A15" s="20" t="n">
        <v>44015.438877315</v>
      </c>
      <c r="B15" s="16" t="s">
        <v>17</v>
      </c>
      <c r="C15" s="16" t="s">
        <v>284</v>
      </c>
      <c r="D15" s="16" t="s">
        <v>234</v>
      </c>
      <c r="E15" s="16" t="s">
        <v>18</v>
      </c>
      <c r="F15" s="16" t="s">
        <v>20</v>
      </c>
      <c r="G15" s="7" t="n">
        <v>10</v>
      </c>
      <c r="H15" s="6" t="n">
        <v>333.5</v>
      </c>
      <c r="I15" s="6" t="n">
        <v>-3335</v>
      </c>
      <c r="J15" s="6" t="n">
        <v>0</v>
      </c>
      <c r="K15" s="6" t="n">
        <v>-2</v>
      </c>
      <c r="L15" s="6" t="n">
        <v>-0.31</v>
      </c>
      <c r="M15" s="6" t="s">
        <f>=I15+J15+K15+L15</f>
      </c>
      <c r="N15" s="16"/>
      <c r="O15" s="16" t="s">
        <v>275</v>
      </c>
    </row>
    <row collapsed="false" customFormat="false" customHeight="false" hidden="false" ht="12.1" outlineLevel="0" r="16">
      <c r="A16" s="20" t="n">
        <v>44018.44724537</v>
      </c>
      <c r="B16" s="16" t="s">
        <v>60</v>
      </c>
      <c r="C16" s="16" t="s">
        <v>281</v>
      </c>
      <c r="D16" s="16" t="s">
        <v>234</v>
      </c>
      <c r="E16" s="16" t="s">
        <v>18</v>
      </c>
      <c r="F16" s="16" t="s">
        <v>20</v>
      </c>
      <c r="G16" s="7" t="n">
        <v>40000</v>
      </c>
      <c r="H16" s="6" t="n">
        <v>0.0359</v>
      </c>
      <c r="I16" s="6" t="n">
        <v>-1436</v>
      </c>
      <c r="J16" s="6" t="n">
        <v>0</v>
      </c>
      <c r="K16" s="6" t="n">
        <v>-0.86</v>
      </c>
      <c r="L16" s="6" t="n">
        <v>-0.14</v>
      </c>
      <c r="M16" s="6" t="s">
        <f>=I16+J16+K16+L16</f>
      </c>
      <c r="N16" s="16"/>
      <c r="O16" s="16" t="s">
        <v>275</v>
      </c>
    </row>
    <row collapsed="false" customFormat="false" customHeight="false" hidden="false" ht="12.1" outlineLevel="0" r="17">
      <c r="A17" s="20" t="n">
        <v>44018.569664352</v>
      </c>
      <c r="B17" s="16" t="s">
        <v>38</v>
      </c>
      <c r="C17" s="16" t="s">
        <v>278</v>
      </c>
      <c r="D17" s="16" t="s">
        <v>234</v>
      </c>
      <c r="E17" s="16" t="s">
        <v>18</v>
      </c>
      <c r="F17" s="16" t="s">
        <v>20</v>
      </c>
      <c r="G17" s="7" t="n">
        <v>1</v>
      </c>
      <c r="H17" s="6" t="n">
        <v>1050</v>
      </c>
      <c r="I17" s="6" t="n">
        <v>-1050</v>
      </c>
      <c r="J17" s="6" t="n">
        <v>0</v>
      </c>
      <c r="K17" s="6" t="n">
        <v>-0.63</v>
      </c>
      <c r="L17" s="6" t="n">
        <v>-0.1</v>
      </c>
      <c r="M17" s="6" t="s">
        <f>=I17+J17+K17+L17</f>
      </c>
      <c r="N17" s="16"/>
      <c r="O17" s="16" t="s">
        <v>275</v>
      </c>
    </row>
    <row collapsed="false" customFormat="false" customHeight="false" hidden="false" ht="12.1" outlineLevel="0" r="18">
      <c r="A18" s="21" t="n">
        <v>44027</v>
      </c>
      <c r="B18" s="22" t="s">
        <v>274</v>
      </c>
      <c r="C18" s="22" t="s">
        <v>109</v>
      </c>
      <c r="D18" s="22" t="s">
        <v>274</v>
      </c>
      <c r="E18" s="22" t="s">
        <v>274</v>
      </c>
      <c r="F18" s="22" t="s">
        <v>20</v>
      </c>
      <c r="G18" s="23" t="n">
        <v>1</v>
      </c>
      <c r="H18" s="24" t="n">
        <v>10000</v>
      </c>
      <c r="I18" s="24" t="n">
        <v>10000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  <c r="O18" s="22" t="s">
        <v>275</v>
      </c>
    </row>
    <row collapsed="false" customFormat="false" customHeight="false" hidden="false" ht="12.1" outlineLevel="0" r="19">
      <c r="A19" s="20" t="n">
        <v>44028.432326389</v>
      </c>
      <c r="B19" s="16" t="s">
        <v>74</v>
      </c>
      <c r="C19" s="16" t="s">
        <v>277</v>
      </c>
      <c r="D19" s="16" t="s">
        <v>234</v>
      </c>
      <c r="E19" s="16" t="s">
        <v>18</v>
      </c>
      <c r="F19" s="16" t="s">
        <v>20</v>
      </c>
      <c r="G19" s="7" t="n">
        <v>10000</v>
      </c>
      <c r="H19" s="6" t="n">
        <v>0.1849</v>
      </c>
      <c r="I19" s="6" t="n">
        <v>-1849</v>
      </c>
      <c r="J19" s="6" t="n">
        <v>0</v>
      </c>
      <c r="K19" s="6" t="n">
        <v>-1.11</v>
      </c>
      <c r="L19" s="6" t="n">
        <v>-0.17</v>
      </c>
      <c r="M19" s="6" t="s">
        <f>=I19+J19+K19+L19</f>
      </c>
      <c r="N19" s="16"/>
      <c r="O19" s="16" t="s">
        <v>275</v>
      </c>
    </row>
    <row collapsed="false" customFormat="false" customHeight="false" hidden="false" ht="12.1" outlineLevel="0" r="20">
      <c r="A20" s="20" t="n">
        <v>44028.433333333</v>
      </c>
      <c r="B20" s="16" t="s">
        <v>27</v>
      </c>
      <c r="C20" s="16" t="s">
        <v>285</v>
      </c>
      <c r="D20" s="16" t="s">
        <v>234</v>
      </c>
      <c r="E20" s="16" t="s">
        <v>18</v>
      </c>
      <c r="F20" s="16" t="s">
        <v>20</v>
      </c>
      <c r="G20" s="7" t="n">
        <v>1</v>
      </c>
      <c r="H20" s="6" t="n">
        <v>4933</v>
      </c>
      <c r="I20" s="6" t="n">
        <v>-4933</v>
      </c>
      <c r="J20" s="6" t="n">
        <v>0</v>
      </c>
      <c r="K20" s="6" t="n">
        <v>-2.96</v>
      </c>
      <c r="L20" s="6" t="n">
        <v>-0.45</v>
      </c>
      <c r="M20" s="6" t="s">
        <f>=I20+J20+K20+L20</f>
      </c>
      <c r="N20" s="16"/>
      <c r="O20" s="16" t="s">
        <v>275</v>
      </c>
    </row>
    <row collapsed="false" customFormat="false" customHeight="false" hidden="false" ht="12.1" outlineLevel="0" r="21">
      <c r="A21" s="20" t="n">
        <v>44028.437048611</v>
      </c>
      <c r="B21" s="16" t="s">
        <v>31</v>
      </c>
      <c r="C21" s="16" t="s">
        <v>283</v>
      </c>
      <c r="D21" s="16" t="s">
        <v>234</v>
      </c>
      <c r="E21" s="16" t="s">
        <v>18</v>
      </c>
      <c r="F21" s="16" t="s">
        <v>20</v>
      </c>
      <c r="G21" s="7" t="n">
        <v>20</v>
      </c>
      <c r="H21" s="6" t="n">
        <v>107.7</v>
      </c>
      <c r="I21" s="6" t="n">
        <v>-2154</v>
      </c>
      <c r="J21" s="6" t="n">
        <v>0</v>
      </c>
      <c r="K21" s="6" t="n">
        <v>-1.29</v>
      </c>
      <c r="L21" s="6" t="n">
        <v>-0.21</v>
      </c>
      <c r="M21" s="6" t="s">
        <f>=I21+J21+K21+L21</f>
      </c>
      <c r="N21" s="16"/>
      <c r="O21" s="16" t="s">
        <v>275</v>
      </c>
    </row>
    <row collapsed="false" customFormat="false" customHeight="false" hidden="false" ht="12.1" outlineLevel="0" r="22">
      <c r="A22" s="20" t="n">
        <v>44028.493680556</v>
      </c>
      <c r="B22" s="16" t="s">
        <v>60</v>
      </c>
      <c r="C22" s="16" t="s">
        <v>281</v>
      </c>
      <c r="D22" s="16" t="s">
        <v>234</v>
      </c>
      <c r="E22" s="16" t="s">
        <v>18</v>
      </c>
      <c r="F22" s="16" t="s">
        <v>20</v>
      </c>
      <c r="G22" s="7" t="n">
        <v>40000</v>
      </c>
      <c r="H22" s="6" t="n">
        <v>0.03465</v>
      </c>
      <c r="I22" s="6" t="n">
        <v>-1386</v>
      </c>
      <c r="J22" s="6" t="n">
        <v>0</v>
      </c>
      <c r="K22" s="6" t="n">
        <v>-0.83</v>
      </c>
      <c r="L22" s="6" t="n">
        <v>-0.12</v>
      </c>
      <c r="M22" s="6" t="s">
        <f>=I22+J22+K22+L22</f>
      </c>
      <c r="N22" s="16"/>
      <c r="O22" s="16" t="s">
        <v>275</v>
      </c>
    </row>
    <row collapsed="false" customFormat="false" customHeight="false" hidden="false" ht="12.1" outlineLevel="0" r="23">
      <c r="A23" s="21" t="n">
        <v>44048</v>
      </c>
      <c r="B23" s="22" t="s">
        <v>274</v>
      </c>
      <c r="C23" s="22" t="s">
        <v>109</v>
      </c>
      <c r="D23" s="22" t="s">
        <v>274</v>
      </c>
      <c r="E23" s="22" t="s">
        <v>274</v>
      </c>
      <c r="F23" s="22" t="s">
        <v>20</v>
      </c>
      <c r="G23" s="23" t="n">
        <v>1</v>
      </c>
      <c r="H23" s="24" t="n">
        <v>10000</v>
      </c>
      <c r="I23" s="24" t="n">
        <v>10000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  <c r="O23" s="22" t="s">
        <v>275</v>
      </c>
    </row>
    <row collapsed="false" customFormat="false" customHeight="false" hidden="false" ht="12.1" outlineLevel="0" r="24">
      <c r="A24" s="20" t="n">
        <v>44049.480798611</v>
      </c>
      <c r="B24" s="16" t="s">
        <v>34</v>
      </c>
      <c r="C24" s="16" t="s">
        <v>286</v>
      </c>
      <c r="D24" s="16" t="s">
        <v>234</v>
      </c>
      <c r="E24" s="16" t="s">
        <v>18</v>
      </c>
      <c r="F24" s="16" t="s">
        <v>20</v>
      </c>
      <c r="G24" s="7" t="n">
        <v>1000</v>
      </c>
      <c r="H24" s="6" t="n">
        <v>2.825</v>
      </c>
      <c r="I24" s="6" t="n">
        <v>-2825</v>
      </c>
      <c r="J24" s="6" t="n">
        <v>0</v>
      </c>
      <c r="K24" s="6" t="n">
        <v>-1.69</v>
      </c>
      <c r="L24" s="6" t="n">
        <v>-0.26</v>
      </c>
      <c r="M24" s="6" t="s">
        <f>=I24+J24+K24+L24</f>
      </c>
      <c r="N24" s="16"/>
      <c r="O24" s="16" t="s">
        <v>275</v>
      </c>
    </row>
    <row collapsed="false" customFormat="false" customHeight="false" hidden="false" ht="12.1" outlineLevel="0" r="25">
      <c r="A25" s="20" t="n">
        <v>44049.48369213</v>
      </c>
      <c r="B25" s="16" t="s">
        <v>57</v>
      </c>
      <c r="C25" s="16" t="s">
        <v>282</v>
      </c>
      <c r="D25" s="16" t="s">
        <v>234</v>
      </c>
      <c r="E25" s="16" t="s">
        <v>18</v>
      </c>
      <c r="F25" s="16" t="s">
        <v>20</v>
      </c>
      <c r="G25" s="7" t="n">
        <v>1</v>
      </c>
      <c r="H25" s="6" t="n">
        <v>1367</v>
      </c>
      <c r="I25" s="6" t="n">
        <v>-1367</v>
      </c>
      <c r="J25" s="6" t="n">
        <v>0</v>
      </c>
      <c r="K25" s="6" t="n">
        <v>-0.82</v>
      </c>
      <c r="L25" s="6" t="n">
        <v>-0.12</v>
      </c>
      <c r="M25" s="6" t="s">
        <f>=I25+J25+K25+L25</f>
      </c>
      <c r="N25" s="16"/>
      <c r="O25" s="16" t="s">
        <v>275</v>
      </c>
    </row>
    <row collapsed="false" customFormat="false" customHeight="false" hidden="false" ht="12.1" outlineLevel="0" r="26">
      <c r="A26" s="20" t="n">
        <v>44049.484178241</v>
      </c>
      <c r="B26" s="16" t="s">
        <v>17</v>
      </c>
      <c r="C26" s="16" t="s">
        <v>284</v>
      </c>
      <c r="D26" s="16" t="s">
        <v>234</v>
      </c>
      <c r="E26" s="16" t="s">
        <v>18</v>
      </c>
      <c r="F26" s="16" t="s">
        <v>20</v>
      </c>
      <c r="G26" s="7" t="n">
        <v>10</v>
      </c>
      <c r="H26" s="6" t="n">
        <v>321.9</v>
      </c>
      <c r="I26" s="6" t="n">
        <v>-3219</v>
      </c>
      <c r="J26" s="6" t="n">
        <v>0</v>
      </c>
      <c r="K26" s="6" t="n">
        <v>-1.93</v>
      </c>
      <c r="L26" s="6" t="n">
        <v>-0.3</v>
      </c>
      <c r="M26" s="6" t="s">
        <f>=I26+J26+K26+L26</f>
      </c>
      <c r="N26" s="16"/>
      <c r="O26" s="16" t="s">
        <v>275</v>
      </c>
    </row>
    <row collapsed="false" customFormat="false" customHeight="false" hidden="false" ht="12.1" outlineLevel="0" r="27">
      <c r="A27" s="20" t="n">
        <v>44049.485497685</v>
      </c>
      <c r="B27" s="16" t="s">
        <v>80</v>
      </c>
      <c r="C27" s="16" t="s">
        <v>287</v>
      </c>
      <c r="D27" s="16" t="s">
        <v>234</v>
      </c>
      <c r="E27" s="16" t="s">
        <v>18</v>
      </c>
      <c r="F27" s="16" t="s">
        <v>20</v>
      </c>
      <c r="G27" s="7" t="n">
        <v>10</v>
      </c>
      <c r="H27" s="6" t="n">
        <v>187.75</v>
      </c>
      <c r="I27" s="6" t="n">
        <v>-1877.5</v>
      </c>
      <c r="J27" s="6" t="n">
        <v>0</v>
      </c>
      <c r="K27" s="6" t="n">
        <v>-1.13</v>
      </c>
      <c r="L27" s="6" t="n">
        <v>-0.17</v>
      </c>
      <c r="M27" s="6" t="s">
        <f>=I27+J27+K27+L27</f>
      </c>
      <c r="N27" s="16"/>
      <c r="O27" s="16" t="s">
        <v>275</v>
      </c>
    </row>
    <row collapsed="false" customFormat="false" customHeight="false" hidden="false" ht="12.1" outlineLevel="0" r="28">
      <c r="A28" s="21" t="n">
        <v>44062</v>
      </c>
      <c r="B28" s="22" t="s">
        <v>274</v>
      </c>
      <c r="C28" s="22" t="s">
        <v>109</v>
      </c>
      <c r="D28" s="22" t="s">
        <v>274</v>
      </c>
      <c r="E28" s="22" t="s">
        <v>274</v>
      </c>
      <c r="F28" s="22" t="s">
        <v>20</v>
      </c>
      <c r="G28" s="23" t="n">
        <v>1</v>
      </c>
      <c r="H28" s="24" t="n">
        <v>10000</v>
      </c>
      <c r="I28" s="24" t="n">
        <v>10000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2"/>
      <c r="O28" s="22" t="s">
        <v>275</v>
      </c>
    </row>
    <row collapsed="false" customFormat="false" customHeight="false" hidden="false" ht="12.1" outlineLevel="0" r="29">
      <c r="A29" s="20" t="n">
        <v>44069.529224537</v>
      </c>
      <c r="B29" s="16" t="s">
        <v>34</v>
      </c>
      <c r="C29" s="16" t="s">
        <v>286</v>
      </c>
      <c r="D29" s="16" t="s">
        <v>234</v>
      </c>
      <c r="E29" s="16" t="s">
        <v>18</v>
      </c>
      <c r="F29" s="16" t="s">
        <v>20</v>
      </c>
      <c r="G29" s="7" t="n">
        <v>1000</v>
      </c>
      <c r="H29" s="6" t="n">
        <v>2.716</v>
      </c>
      <c r="I29" s="6" t="n">
        <v>-2716</v>
      </c>
      <c r="J29" s="6" t="n">
        <v>0</v>
      </c>
      <c r="K29" s="6" t="n">
        <v>-1.63</v>
      </c>
      <c r="L29" s="6" t="n">
        <v>-0.26</v>
      </c>
      <c r="M29" s="6" t="s">
        <f>=I29+J29+K29+L29</f>
      </c>
      <c r="N29" s="16"/>
      <c r="O29" s="16" t="s">
        <v>275</v>
      </c>
    </row>
    <row collapsed="false" customFormat="false" customHeight="false" hidden="false" ht="12.1" outlineLevel="0" r="30">
      <c r="A30" s="20" t="n">
        <v>44069.529282407</v>
      </c>
      <c r="B30" s="16" t="s">
        <v>49</v>
      </c>
      <c r="C30" s="16" t="s">
        <v>288</v>
      </c>
      <c r="D30" s="16" t="s">
        <v>234</v>
      </c>
      <c r="E30" s="16" t="s">
        <v>18</v>
      </c>
      <c r="F30" s="16" t="s">
        <v>20</v>
      </c>
      <c r="G30" s="7" t="n">
        <v>10</v>
      </c>
      <c r="H30" s="6" t="n">
        <v>215.6</v>
      </c>
      <c r="I30" s="6" t="n">
        <v>-2156</v>
      </c>
      <c r="J30" s="6" t="n">
        <v>0</v>
      </c>
      <c r="K30" s="6" t="n">
        <v>-1.29</v>
      </c>
      <c r="L30" s="6" t="n">
        <v>-0.21</v>
      </c>
      <c r="M30" s="6" t="s">
        <f>=I30+J30+K30+L30</f>
      </c>
      <c r="N30" s="16"/>
      <c r="O30" s="16" t="s">
        <v>275</v>
      </c>
    </row>
    <row collapsed="false" customFormat="false" customHeight="false" hidden="false" ht="12.1" outlineLevel="0" r="31">
      <c r="A31" s="20" t="n">
        <v>44069.532384259</v>
      </c>
      <c r="B31" s="16" t="s">
        <v>17</v>
      </c>
      <c r="C31" s="16" t="s">
        <v>284</v>
      </c>
      <c r="D31" s="16" t="s">
        <v>234</v>
      </c>
      <c r="E31" s="16" t="s">
        <v>18</v>
      </c>
      <c r="F31" s="16" t="s">
        <v>20</v>
      </c>
      <c r="G31" s="7" t="n">
        <v>10</v>
      </c>
      <c r="H31" s="6" t="n">
        <v>319.9</v>
      </c>
      <c r="I31" s="6" t="n">
        <v>-3199</v>
      </c>
      <c r="J31" s="6" t="n">
        <v>0</v>
      </c>
      <c r="K31" s="6" t="n">
        <v>-1.92</v>
      </c>
      <c r="L31" s="6" t="n">
        <v>-0.3</v>
      </c>
      <c r="M31" s="6" t="s">
        <f>=I31+J31+K31+L31</f>
      </c>
      <c r="N31" s="16"/>
      <c r="O31" s="16" t="s">
        <v>275</v>
      </c>
    </row>
    <row collapsed="false" customFormat="false" customHeight="false" hidden="false" ht="12.1" outlineLevel="0" r="32">
      <c r="A32" s="20" t="n">
        <v>44069.543530093</v>
      </c>
      <c r="B32" s="16" t="s">
        <v>78</v>
      </c>
      <c r="C32" s="16" t="s">
        <v>289</v>
      </c>
      <c r="D32" s="16" t="s">
        <v>234</v>
      </c>
      <c r="E32" s="16" t="s">
        <v>18</v>
      </c>
      <c r="F32" s="16" t="s">
        <v>20</v>
      </c>
      <c r="G32" s="7" t="n">
        <v>100</v>
      </c>
      <c r="H32" s="6" t="n">
        <v>21.3</v>
      </c>
      <c r="I32" s="6" t="n">
        <v>-2130</v>
      </c>
      <c r="J32" s="6" t="n">
        <v>0</v>
      </c>
      <c r="K32" s="6" t="n">
        <v>-1.28</v>
      </c>
      <c r="L32" s="6" t="n">
        <v>-0.19</v>
      </c>
      <c r="M32" s="6" t="s">
        <f>=I32+J32+K32+L32</f>
      </c>
      <c r="N32" s="16"/>
      <c r="O32" s="16" t="s">
        <v>275</v>
      </c>
    </row>
    <row collapsed="false" customFormat="false" customHeight="false" hidden="false" ht="12.1" outlineLevel="0" r="33">
      <c r="A33" s="21" t="n">
        <v>44084</v>
      </c>
      <c r="B33" s="22" t="s">
        <v>274</v>
      </c>
      <c r="C33" s="22" t="s">
        <v>109</v>
      </c>
      <c r="D33" s="22" t="s">
        <v>274</v>
      </c>
      <c r="E33" s="22" t="s">
        <v>274</v>
      </c>
      <c r="F33" s="22" t="s">
        <v>20</v>
      </c>
      <c r="G33" s="23" t="n">
        <v>1</v>
      </c>
      <c r="H33" s="24" t="n">
        <v>10000</v>
      </c>
      <c r="I33" s="24" t="n">
        <v>10000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/>
      <c r="O33" s="22" t="s">
        <v>275</v>
      </c>
    </row>
    <row collapsed="false" customFormat="false" customHeight="false" hidden="false" ht="12.1" outlineLevel="0" r="34">
      <c r="A34" s="20" t="n">
        <v>44085.658668981</v>
      </c>
      <c r="B34" s="16" t="s">
        <v>42</v>
      </c>
      <c r="C34" s="16" t="s">
        <v>290</v>
      </c>
      <c r="D34" s="16" t="s">
        <v>234</v>
      </c>
      <c r="E34" s="16" t="s">
        <v>18</v>
      </c>
      <c r="F34" s="16" t="s">
        <v>20</v>
      </c>
      <c r="G34" s="7" t="n">
        <v>1</v>
      </c>
      <c r="H34" s="6" t="n">
        <v>4644</v>
      </c>
      <c r="I34" s="6" t="n">
        <v>-4644</v>
      </c>
      <c r="J34" s="6" t="n">
        <v>0</v>
      </c>
      <c r="K34" s="6" t="n">
        <v>-2.79</v>
      </c>
      <c r="L34" s="6" t="n">
        <v>-0.43</v>
      </c>
      <c r="M34" s="6" t="s">
        <f>=I34+J34+K34+L34</f>
      </c>
      <c r="N34" s="16"/>
      <c r="O34" s="16" t="s">
        <v>275</v>
      </c>
    </row>
    <row collapsed="false" customFormat="false" customHeight="false" hidden="false" ht="12.1" outlineLevel="0" r="35">
      <c r="A35" s="20" t="n">
        <v>44089.430601852</v>
      </c>
      <c r="B35" s="16" t="s">
        <v>63</v>
      </c>
      <c r="C35" s="16" t="s">
        <v>291</v>
      </c>
      <c r="D35" s="16" t="s">
        <v>234</v>
      </c>
      <c r="E35" s="16" t="s">
        <v>18</v>
      </c>
      <c r="F35" s="16" t="s">
        <v>20</v>
      </c>
      <c r="G35" s="7" t="n">
        <v>1</v>
      </c>
      <c r="H35" s="6" t="n">
        <v>1886.4</v>
      </c>
      <c r="I35" s="6" t="n">
        <v>-1886.4</v>
      </c>
      <c r="J35" s="6" t="n">
        <v>0</v>
      </c>
      <c r="K35" s="6" t="n">
        <v>-1.13</v>
      </c>
      <c r="L35" s="6" t="n">
        <v>-0.17</v>
      </c>
      <c r="M35" s="6" t="s">
        <f>=I35+J35+K35+L35</f>
      </c>
      <c r="N35" s="16"/>
      <c r="O35" s="16" t="s">
        <v>275</v>
      </c>
    </row>
    <row collapsed="false" customFormat="false" customHeight="false" hidden="false" ht="12.1" outlineLevel="0" r="36">
      <c r="A36" s="21" t="n">
        <v>44092</v>
      </c>
      <c r="B36" s="22" t="s">
        <v>292</v>
      </c>
      <c r="C36" s="22" t="s">
        <v>293</v>
      </c>
      <c r="D36" s="22" t="s">
        <v>292</v>
      </c>
      <c r="E36" s="22" t="s">
        <v>292</v>
      </c>
      <c r="F36" s="22" t="s">
        <v>20</v>
      </c>
      <c r="G36" s="23" t="n">
        <v>1</v>
      </c>
      <c r="H36" s="24" t="n">
        <v>40.32</v>
      </c>
      <c r="I36" s="24" t="n">
        <v>40.32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/>
      <c r="O36" s="22" t="s">
        <v>275</v>
      </c>
    </row>
    <row collapsed="false" customFormat="false" customHeight="false" hidden="false" ht="12.1" outlineLevel="0" r="37">
      <c r="A37" s="20" t="n">
        <v>44097.427071759</v>
      </c>
      <c r="B37" s="16" t="s">
        <v>63</v>
      </c>
      <c r="C37" s="16" t="s">
        <v>291</v>
      </c>
      <c r="D37" s="16" t="s">
        <v>234</v>
      </c>
      <c r="E37" s="16" t="s">
        <v>18</v>
      </c>
      <c r="F37" s="16" t="s">
        <v>20</v>
      </c>
      <c r="G37" s="7" t="n">
        <v>1</v>
      </c>
      <c r="H37" s="6" t="n">
        <v>1635.2</v>
      </c>
      <c r="I37" s="6" t="n">
        <v>-1635.2</v>
      </c>
      <c r="J37" s="6" t="n">
        <v>0</v>
      </c>
      <c r="K37" s="6" t="n">
        <v>-0.98</v>
      </c>
      <c r="L37" s="6" t="n">
        <v>-0.15</v>
      </c>
      <c r="M37" s="6" t="s">
        <f>=I37+J37+K37+L37</f>
      </c>
      <c r="N37" s="16"/>
      <c r="O37" s="16" t="s">
        <v>275</v>
      </c>
    </row>
    <row collapsed="false" customFormat="false" customHeight="false" hidden="false" ht="12.1" outlineLevel="0" r="38">
      <c r="A38" s="20" t="n">
        <v>44097.429490741</v>
      </c>
      <c r="B38" s="16" t="s">
        <v>63</v>
      </c>
      <c r="C38" s="16" t="s">
        <v>291</v>
      </c>
      <c r="D38" s="16" t="s">
        <v>234</v>
      </c>
      <c r="E38" s="16" t="s">
        <v>18</v>
      </c>
      <c r="F38" s="16" t="s">
        <v>20</v>
      </c>
      <c r="G38" s="7" t="n">
        <v>1</v>
      </c>
      <c r="H38" s="6" t="n">
        <v>1635.7</v>
      </c>
      <c r="I38" s="6" t="n">
        <v>-1635.7</v>
      </c>
      <c r="J38" s="6" t="n">
        <v>0</v>
      </c>
      <c r="K38" s="6" t="n">
        <v>-0.98</v>
      </c>
      <c r="L38" s="6" t="n">
        <v>-0.15</v>
      </c>
      <c r="M38" s="6" t="s">
        <f>=I38+J38+K38+L38</f>
      </c>
      <c r="N38" s="16"/>
      <c r="O38" s="16" t="s">
        <v>275</v>
      </c>
    </row>
    <row collapsed="false" customFormat="false" customHeight="false" hidden="false" ht="12.1" outlineLevel="0" r="39">
      <c r="A39" s="21" t="n">
        <v>44106</v>
      </c>
      <c r="B39" s="22" t="s">
        <v>274</v>
      </c>
      <c r="C39" s="22" t="s">
        <v>109</v>
      </c>
      <c r="D39" s="22" t="s">
        <v>274</v>
      </c>
      <c r="E39" s="22" t="s">
        <v>274</v>
      </c>
      <c r="F39" s="22" t="s">
        <v>20</v>
      </c>
      <c r="G39" s="23" t="n">
        <v>1</v>
      </c>
      <c r="H39" s="24" t="n">
        <v>30000</v>
      </c>
      <c r="I39" s="24" t="n">
        <v>30000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  <c r="O39" s="22" t="s">
        <v>294</v>
      </c>
    </row>
    <row collapsed="false" customFormat="false" customHeight="false" hidden="false" ht="12.1" outlineLevel="0" r="40">
      <c r="A40" s="20" t="n">
        <v>44106.609768519</v>
      </c>
      <c r="B40" s="16" t="s">
        <v>238</v>
      </c>
      <c r="C40" s="16" t="s">
        <v>295</v>
      </c>
      <c r="D40" s="16" t="s">
        <v>234</v>
      </c>
      <c r="E40" s="16" t="s">
        <v>296</v>
      </c>
      <c r="F40" s="16" t="s">
        <v>20</v>
      </c>
      <c r="G40" s="7" t="n">
        <v>13</v>
      </c>
      <c r="H40" s="6" t="n">
        <v>105.124</v>
      </c>
      <c r="I40" s="6" t="n">
        <v>-13666.12</v>
      </c>
      <c r="J40" s="6" t="n">
        <v>-169.52</v>
      </c>
      <c r="K40" s="6" t="n">
        <v>-8.2</v>
      </c>
      <c r="L40" s="6" t="n">
        <v>-1.37</v>
      </c>
      <c r="M40" s="6" t="s">
        <f>=I40+J40+K40+L40</f>
      </c>
      <c r="N40" s="16"/>
      <c r="O40" s="16" t="s">
        <v>294</v>
      </c>
    </row>
    <row collapsed="false" customFormat="false" customHeight="false" hidden="false" ht="12.1" outlineLevel="0" r="41">
      <c r="A41" s="20" t="n">
        <v>44106.609768519</v>
      </c>
      <c r="B41" s="16" t="s">
        <v>238</v>
      </c>
      <c r="C41" s="16" t="s">
        <v>295</v>
      </c>
      <c r="D41" s="16" t="s">
        <v>234</v>
      </c>
      <c r="E41" s="16" t="s">
        <v>296</v>
      </c>
      <c r="F41" s="16" t="s">
        <v>20</v>
      </c>
      <c r="G41" s="7" t="n">
        <v>1</v>
      </c>
      <c r="H41" s="6" t="n">
        <v>105.123</v>
      </c>
      <c r="I41" s="6" t="n">
        <v>-1051.23</v>
      </c>
      <c r="J41" s="6" t="n">
        <v>-13.04</v>
      </c>
      <c r="K41" s="6" t="n">
        <v>-0.63</v>
      </c>
      <c r="L41" s="6" t="n">
        <v>-0.1</v>
      </c>
      <c r="M41" s="6" t="s">
        <f>=I41+J41+K41+L41</f>
      </c>
      <c r="N41" s="16"/>
      <c r="O41" s="16" t="s">
        <v>294</v>
      </c>
    </row>
    <row collapsed="false" customFormat="false" customHeight="false" hidden="false" ht="12.1" outlineLevel="0" r="42">
      <c r="A42" s="20" t="n">
        <v>44106.6125</v>
      </c>
      <c r="B42" s="16" t="s">
        <v>239</v>
      </c>
      <c r="C42" s="16" t="s">
        <v>297</v>
      </c>
      <c r="D42" s="16" t="s">
        <v>234</v>
      </c>
      <c r="E42" s="16" t="s">
        <v>296</v>
      </c>
      <c r="F42" s="16" t="s">
        <v>20</v>
      </c>
      <c r="G42" s="7" t="n">
        <v>13</v>
      </c>
      <c r="H42" s="6" t="n">
        <v>105.798</v>
      </c>
      <c r="I42" s="6" t="n">
        <v>-13753.74</v>
      </c>
      <c r="J42" s="6" t="n">
        <v>-308.36</v>
      </c>
      <c r="K42" s="6" t="n">
        <v>-8.25</v>
      </c>
      <c r="L42" s="6" t="n">
        <v>-1.37</v>
      </c>
      <c r="M42" s="6" t="s">
        <f>=I42+J42+K42+L42</f>
      </c>
      <c r="N42" s="16"/>
      <c r="O42" s="16" t="s">
        <v>294</v>
      </c>
    </row>
    <row collapsed="false" customFormat="false" customHeight="false" hidden="false" ht="12.1" outlineLevel="0" r="43">
      <c r="A43" s="21" t="n">
        <v>44123</v>
      </c>
      <c r="B43" s="22" t="s">
        <v>292</v>
      </c>
      <c r="C43" s="22" t="s">
        <v>298</v>
      </c>
      <c r="D43" s="22" t="s">
        <v>292</v>
      </c>
      <c r="E43" s="22" t="s">
        <v>292</v>
      </c>
      <c r="F43" s="22" t="s">
        <v>20</v>
      </c>
      <c r="G43" s="23" t="n">
        <v>1</v>
      </c>
      <c r="H43" s="24" t="n">
        <v>92.54</v>
      </c>
      <c r="I43" s="24" t="n">
        <v>92.54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  <c r="O43" s="22" t="s">
        <v>275</v>
      </c>
    </row>
    <row collapsed="false" customFormat="false" customHeight="false" hidden="false" ht="12.1" outlineLevel="0" r="44">
      <c r="A44" s="21" t="n">
        <v>44127</v>
      </c>
      <c r="B44" s="22" t="s">
        <v>292</v>
      </c>
      <c r="C44" s="22" t="s">
        <v>299</v>
      </c>
      <c r="D44" s="22" t="s">
        <v>292</v>
      </c>
      <c r="E44" s="22" t="s">
        <v>292</v>
      </c>
      <c r="F44" s="22" t="s">
        <v>20</v>
      </c>
      <c r="G44" s="23" t="n">
        <v>1</v>
      </c>
      <c r="H44" s="24" t="n">
        <v>163</v>
      </c>
      <c r="I44" s="24" t="n">
        <v>163</v>
      </c>
      <c r="J44" s="24" t="n">
        <v>0</v>
      </c>
      <c r="K44" s="24" t="n">
        <v>0</v>
      </c>
      <c r="L44" s="24" t="n">
        <v>0</v>
      </c>
      <c r="M44" s="6" t="s">
        <f>=I44+J44+K44+L44</f>
      </c>
      <c r="N44" s="22"/>
      <c r="O44" s="22" t="s">
        <v>275</v>
      </c>
    </row>
    <row collapsed="false" customFormat="false" customHeight="false" hidden="false" ht="12.1" outlineLevel="0" r="45">
      <c r="A45" s="21" t="n">
        <v>44134</v>
      </c>
      <c r="B45" s="22" t="s">
        <v>292</v>
      </c>
      <c r="C45" s="22" t="s">
        <v>300</v>
      </c>
      <c r="D45" s="22" t="s">
        <v>292</v>
      </c>
      <c r="E45" s="22" t="s">
        <v>292</v>
      </c>
      <c r="F45" s="22" t="s">
        <v>20</v>
      </c>
      <c r="G45" s="23" t="n">
        <v>1</v>
      </c>
      <c r="H45" s="24" t="n">
        <v>41.28</v>
      </c>
      <c r="I45" s="24" t="n">
        <v>41.28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  <c r="O45" s="22" t="s">
        <v>275</v>
      </c>
    </row>
    <row collapsed="false" customFormat="false" customHeight="false" hidden="false" ht="12.1" outlineLevel="0" r="46">
      <c r="A46" s="21" t="n">
        <v>44138</v>
      </c>
      <c r="B46" s="22" t="s">
        <v>292</v>
      </c>
      <c r="C46" s="22" t="s">
        <v>301</v>
      </c>
      <c r="D46" s="22" t="s">
        <v>292</v>
      </c>
      <c r="E46" s="22" t="s">
        <v>292</v>
      </c>
      <c r="F46" s="22" t="s">
        <v>20</v>
      </c>
      <c r="G46" s="23" t="n">
        <v>1</v>
      </c>
      <c r="H46" s="24" t="n">
        <v>70</v>
      </c>
      <c r="I46" s="24" t="n">
        <v>70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/>
      <c r="O46" s="22" t="s">
        <v>275</v>
      </c>
    </row>
    <row collapsed="false" customFormat="false" customHeight="false" hidden="false" ht="12.1" outlineLevel="0" r="47">
      <c r="A47" s="21" t="n">
        <v>44140</v>
      </c>
      <c r="B47" s="22" t="s">
        <v>274</v>
      </c>
      <c r="C47" s="22" t="s">
        <v>109</v>
      </c>
      <c r="D47" s="22" t="s">
        <v>274</v>
      </c>
      <c r="E47" s="22" t="s">
        <v>274</v>
      </c>
      <c r="F47" s="22" t="s">
        <v>20</v>
      </c>
      <c r="G47" s="23" t="n">
        <v>1</v>
      </c>
      <c r="H47" s="24" t="n">
        <v>50</v>
      </c>
      <c r="I47" s="24" t="n">
        <v>50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  <c r="O47" s="22" t="s">
        <v>294</v>
      </c>
    </row>
    <row collapsed="false" customFormat="false" customHeight="false" hidden="false" ht="12.1" outlineLevel="0" r="48">
      <c r="A48" s="21" t="n">
        <v>44140</v>
      </c>
      <c r="B48" s="22" t="s">
        <v>274</v>
      </c>
      <c r="C48" s="22" t="s">
        <v>109</v>
      </c>
      <c r="D48" s="22" t="s">
        <v>274</v>
      </c>
      <c r="E48" s="22" t="s">
        <v>274</v>
      </c>
      <c r="F48" s="22" t="s">
        <v>20</v>
      </c>
      <c r="G48" s="23" t="n">
        <v>1</v>
      </c>
      <c r="H48" s="24" t="n">
        <v>10000</v>
      </c>
      <c r="I48" s="24" t="n">
        <v>10000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/>
      <c r="O48" s="22" t="s">
        <v>275</v>
      </c>
    </row>
    <row collapsed="false" customFormat="false" customHeight="false" hidden="false" ht="12.1" outlineLevel="0" r="49">
      <c r="A49" s="21" t="n">
        <v>44146</v>
      </c>
      <c r="B49" s="22" t="s">
        <v>274</v>
      </c>
      <c r="C49" s="22" t="s">
        <v>109</v>
      </c>
      <c r="D49" s="22" t="s">
        <v>274</v>
      </c>
      <c r="E49" s="22" t="s">
        <v>274</v>
      </c>
      <c r="F49" s="22" t="s">
        <v>20</v>
      </c>
      <c r="G49" s="23" t="n">
        <v>1</v>
      </c>
      <c r="H49" s="24" t="n">
        <v>20</v>
      </c>
      <c r="I49" s="24" t="n">
        <v>20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2"/>
      <c r="O49" s="22" t="s">
        <v>294</v>
      </c>
    </row>
    <row collapsed="false" customFormat="false" customHeight="false" hidden="false" ht="12.1" outlineLevel="0" r="50">
      <c r="A50" s="20" t="n">
        <v>44146.529351852</v>
      </c>
      <c r="B50" s="16" t="s">
        <v>238</v>
      </c>
      <c r="C50" s="16" t="s">
        <v>295</v>
      </c>
      <c r="D50" s="16" t="s">
        <v>234</v>
      </c>
      <c r="E50" s="16" t="s">
        <v>296</v>
      </c>
      <c r="F50" s="16" t="s">
        <v>20</v>
      </c>
      <c r="G50" s="7" t="n">
        <v>1</v>
      </c>
      <c r="H50" s="6" t="n">
        <v>105.27</v>
      </c>
      <c r="I50" s="6" t="n">
        <v>-1052.7</v>
      </c>
      <c r="J50" s="6" t="n">
        <v>-20.33</v>
      </c>
      <c r="K50" s="6" t="n">
        <v>-0.63</v>
      </c>
      <c r="L50" s="6" t="n">
        <v>-0.1</v>
      </c>
      <c r="M50" s="6" t="s">
        <f>=I50+J50+K50+L50</f>
      </c>
      <c r="N50" s="16"/>
      <c r="O50" s="16" t="s">
        <v>294</v>
      </c>
    </row>
    <row collapsed="false" customFormat="false" customHeight="false" hidden="false" ht="12.1" outlineLevel="0" r="51">
      <c r="A51" s="20" t="n">
        <v>44146.53869213</v>
      </c>
      <c r="B51" s="16" t="s">
        <v>63</v>
      </c>
      <c r="C51" s="16" t="s">
        <v>291</v>
      </c>
      <c r="D51" s="16" t="s">
        <v>234</v>
      </c>
      <c r="E51" s="16" t="s">
        <v>18</v>
      </c>
      <c r="F51" s="16" t="s">
        <v>20</v>
      </c>
      <c r="G51" s="7" t="n">
        <v>2</v>
      </c>
      <c r="H51" s="6" t="n">
        <v>1685.9</v>
      </c>
      <c r="I51" s="6" t="n">
        <v>-3371.8</v>
      </c>
      <c r="J51" s="6" t="n">
        <v>0</v>
      </c>
      <c r="K51" s="6" t="n">
        <v>-2.02</v>
      </c>
      <c r="L51" s="6" t="n">
        <v>-0.31</v>
      </c>
      <c r="M51" s="6" t="s">
        <f>=I51+J51+K51+L51</f>
      </c>
      <c r="N51" s="16"/>
      <c r="O51" s="16" t="s">
        <v>275</v>
      </c>
    </row>
    <row collapsed="false" customFormat="false" customHeight="false" hidden="false" ht="12.1" outlineLevel="0" r="52">
      <c r="A52" s="20" t="n">
        <v>44146.594236111</v>
      </c>
      <c r="B52" s="16" t="s">
        <v>89</v>
      </c>
      <c r="C52" s="16" t="s">
        <v>276</v>
      </c>
      <c r="D52" s="16" t="s">
        <v>234</v>
      </c>
      <c r="E52" s="16" t="s">
        <v>90</v>
      </c>
      <c r="F52" s="16" t="s">
        <v>20</v>
      </c>
      <c r="G52" s="7" t="n">
        <v>5</v>
      </c>
      <c r="H52" s="6" t="n">
        <v>970</v>
      </c>
      <c r="I52" s="6" t="n">
        <v>-4850</v>
      </c>
      <c r="J52" s="6" t="n">
        <v>0</v>
      </c>
      <c r="K52" s="6" t="n">
        <v>-2.91</v>
      </c>
      <c r="L52" s="6" t="n">
        <v>-0.45</v>
      </c>
      <c r="M52" s="6" t="s">
        <f>=I52+J52+K52+L52</f>
      </c>
      <c r="N52" s="16"/>
      <c r="O52" s="16" t="s">
        <v>275</v>
      </c>
    </row>
    <row collapsed="false" customFormat="false" customHeight="false" hidden="false" ht="12.1" outlineLevel="0" r="53">
      <c r="A53" s="20" t="n">
        <v>44152.464363426</v>
      </c>
      <c r="B53" s="16" t="s">
        <v>93</v>
      </c>
      <c r="C53" s="16" t="s">
        <v>302</v>
      </c>
      <c r="D53" s="16" t="s">
        <v>234</v>
      </c>
      <c r="E53" s="16" t="s">
        <v>90</v>
      </c>
      <c r="F53" s="16" t="s">
        <v>20</v>
      </c>
      <c r="G53" s="7" t="n">
        <v>1</v>
      </c>
      <c r="H53" s="6" t="n">
        <v>1644.5</v>
      </c>
      <c r="I53" s="6" t="n">
        <v>-1644.5</v>
      </c>
      <c r="J53" s="6" t="n">
        <v>0</v>
      </c>
      <c r="K53" s="6" t="n">
        <v>-0.99</v>
      </c>
      <c r="L53" s="6" t="n">
        <v>-0.15</v>
      </c>
      <c r="M53" s="6" t="s">
        <f>=I53+J53+K53+L53</f>
      </c>
      <c r="N53" s="16"/>
      <c r="O53" s="16" t="s">
        <v>275</v>
      </c>
    </row>
    <row collapsed="false" customFormat="false" customHeight="false" hidden="false" ht="12.1" outlineLevel="0" r="54">
      <c r="A54" s="20" t="n">
        <v>44152.466921296</v>
      </c>
      <c r="B54" s="16" t="s">
        <v>95</v>
      </c>
      <c r="C54" s="16" t="s">
        <v>303</v>
      </c>
      <c r="D54" s="16" t="s">
        <v>234</v>
      </c>
      <c r="E54" s="16" t="s">
        <v>90</v>
      </c>
      <c r="F54" s="16" t="s">
        <v>20</v>
      </c>
      <c r="G54" s="7" t="n">
        <v>1</v>
      </c>
      <c r="H54" s="6" t="n">
        <v>966.3</v>
      </c>
      <c r="I54" s="6" t="n">
        <v>-966.3</v>
      </c>
      <c r="J54" s="6" t="n">
        <v>0</v>
      </c>
      <c r="K54" s="6" t="n">
        <v>-0.58</v>
      </c>
      <c r="L54" s="6" t="n">
        <v>-0.09</v>
      </c>
      <c r="M54" s="6" t="s">
        <f>=I54+J54+K54+L54</f>
      </c>
      <c r="N54" s="16"/>
      <c r="O54" s="16" t="s">
        <v>275</v>
      </c>
    </row>
    <row collapsed="false" customFormat="false" customHeight="false" hidden="false" ht="12.1" outlineLevel="0" r="55">
      <c r="A55" s="21" t="n">
        <v>44166</v>
      </c>
      <c r="B55" s="22" t="s">
        <v>274</v>
      </c>
      <c r="C55" s="22" t="s">
        <v>109</v>
      </c>
      <c r="D55" s="22" t="s">
        <v>274</v>
      </c>
      <c r="E55" s="22" t="s">
        <v>274</v>
      </c>
      <c r="F55" s="22" t="s">
        <v>20</v>
      </c>
      <c r="G55" s="23" t="n">
        <v>1</v>
      </c>
      <c r="H55" s="24" t="n">
        <v>10000</v>
      </c>
      <c r="I55" s="24" t="n">
        <v>10000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  <c r="O55" s="22" t="s">
        <v>275</v>
      </c>
    </row>
    <row collapsed="false" customFormat="false" customHeight="false" hidden="false" ht="12.1" outlineLevel="0" r="56">
      <c r="A56" s="20" t="n">
        <v>44172.421122685</v>
      </c>
      <c r="B56" s="16" t="s">
        <v>84</v>
      </c>
      <c r="C56" s="16" t="s">
        <v>304</v>
      </c>
      <c r="D56" s="16" t="s">
        <v>234</v>
      </c>
      <c r="E56" s="16" t="s">
        <v>18</v>
      </c>
      <c r="F56" s="16" t="s">
        <v>20</v>
      </c>
      <c r="G56" s="7" t="n">
        <v>1</v>
      </c>
      <c r="H56" s="6" t="n">
        <v>2146</v>
      </c>
      <c r="I56" s="6" t="n">
        <v>-2146</v>
      </c>
      <c r="J56" s="6" t="n">
        <v>0</v>
      </c>
      <c r="K56" s="6" t="n">
        <v>-1.29</v>
      </c>
      <c r="L56" s="6" t="n">
        <v>-0.19</v>
      </c>
      <c r="M56" s="6" t="s">
        <f>=I56+J56+K56+L56</f>
      </c>
      <c r="N56" s="16"/>
      <c r="O56" s="16" t="s">
        <v>275</v>
      </c>
    </row>
    <row collapsed="false" customFormat="false" customHeight="false" hidden="false" ht="12.1" outlineLevel="0" r="57">
      <c r="A57" s="20" t="n">
        <v>44172.435833333</v>
      </c>
      <c r="B57" s="16" t="s">
        <v>63</v>
      </c>
      <c r="C57" s="16" t="s">
        <v>291</v>
      </c>
      <c r="D57" s="16" t="s">
        <v>234</v>
      </c>
      <c r="E57" s="16" t="s">
        <v>18</v>
      </c>
      <c r="F57" s="16" t="s">
        <v>20</v>
      </c>
      <c r="G57" s="7" t="n">
        <v>1</v>
      </c>
      <c r="H57" s="6" t="n">
        <v>1611.9</v>
      </c>
      <c r="I57" s="6" t="n">
        <v>-1611.9</v>
      </c>
      <c r="J57" s="6" t="n">
        <v>0</v>
      </c>
      <c r="K57" s="6" t="n">
        <v>-0.97</v>
      </c>
      <c r="L57" s="6" t="n">
        <v>-0.15</v>
      </c>
      <c r="M57" s="6" t="s">
        <f>=I57+J57+K57+L57</f>
      </c>
      <c r="N57" s="16"/>
      <c r="O57" s="16" t="s">
        <v>275</v>
      </c>
    </row>
    <row collapsed="false" customFormat="false" customHeight="false" hidden="false" ht="12.1" outlineLevel="0" r="58">
      <c r="A58" s="20" t="n">
        <v>44172.438472222</v>
      </c>
      <c r="B58" s="16" t="s">
        <v>84</v>
      </c>
      <c r="C58" s="16" t="s">
        <v>304</v>
      </c>
      <c r="D58" s="16" t="s">
        <v>234</v>
      </c>
      <c r="E58" s="16" t="s">
        <v>18</v>
      </c>
      <c r="F58" s="16" t="s">
        <v>20</v>
      </c>
      <c r="G58" s="7" t="n">
        <v>1</v>
      </c>
      <c r="H58" s="6" t="n">
        <v>2137</v>
      </c>
      <c r="I58" s="6" t="n">
        <v>-2137</v>
      </c>
      <c r="J58" s="6" t="n">
        <v>0</v>
      </c>
      <c r="K58" s="6" t="n">
        <v>-1.28</v>
      </c>
      <c r="L58" s="6" t="n">
        <v>-0.19</v>
      </c>
      <c r="M58" s="6" t="s">
        <f>=I58+J58+K58+L58</f>
      </c>
      <c r="N58" s="16"/>
      <c r="O58" s="16" t="s">
        <v>275</v>
      </c>
    </row>
    <row collapsed="false" customFormat="false" customHeight="false" hidden="false" ht="12.1" outlineLevel="0" r="59">
      <c r="A59" s="20" t="n">
        <v>44172.466018519</v>
      </c>
      <c r="B59" s="16" t="s">
        <v>82</v>
      </c>
      <c r="C59" s="16" t="s">
        <v>305</v>
      </c>
      <c r="D59" s="16" t="s">
        <v>234</v>
      </c>
      <c r="E59" s="16" t="s">
        <v>18</v>
      </c>
      <c r="F59" s="16" t="s">
        <v>20</v>
      </c>
      <c r="G59" s="7" t="n">
        <v>2</v>
      </c>
      <c r="H59" s="6" t="n">
        <v>505</v>
      </c>
      <c r="I59" s="6" t="n">
        <v>-1010</v>
      </c>
      <c r="J59" s="6" t="n">
        <v>0</v>
      </c>
      <c r="K59" s="6" t="n">
        <v>-0.6</v>
      </c>
      <c r="L59" s="6" t="n">
        <v>-0.09</v>
      </c>
      <c r="M59" s="6" t="s">
        <f>=I59+J59+K59+L59</f>
      </c>
      <c r="N59" s="16"/>
      <c r="O59" s="16" t="s">
        <v>275</v>
      </c>
    </row>
    <row collapsed="false" customFormat="false" customHeight="false" hidden="false" ht="12.1" outlineLevel="0" r="60">
      <c r="A60" s="21" t="n">
        <v>44175</v>
      </c>
      <c r="B60" s="22" t="s">
        <v>292</v>
      </c>
      <c r="C60" s="22" t="s">
        <v>306</v>
      </c>
      <c r="D60" s="22" t="s">
        <v>292</v>
      </c>
      <c r="E60" s="22" t="s">
        <v>292</v>
      </c>
      <c r="F60" s="22" t="s">
        <v>20</v>
      </c>
      <c r="G60" s="23" t="n">
        <v>1</v>
      </c>
      <c r="H60" s="24" t="n">
        <v>479.7</v>
      </c>
      <c r="I60" s="24" t="n">
        <v>479.7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2"/>
      <c r="O60" s="22" t="s">
        <v>294</v>
      </c>
    </row>
    <row collapsed="false" customFormat="false" customHeight="false" hidden="false" ht="12.1" outlineLevel="0" r="61">
      <c r="A61" s="21" t="n">
        <v>44179</v>
      </c>
      <c r="B61" s="22" t="s">
        <v>274</v>
      </c>
      <c r="C61" s="22" t="s">
        <v>109</v>
      </c>
      <c r="D61" s="22" t="s">
        <v>274</v>
      </c>
      <c r="E61" s="22" t="s">
        <v>274</v>
      </c>
      <c r="F61" s="22" t="s">
        <v>20</v>
      </c>
      <c r="G61" s="23" t="n">
        <v>1</v>
      </c>
      <c r="H61" s="24" t="n">
        <v>571</v>
      </c>
      <c r="I61" s="24" t="n">
        <v>571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  <c r="O61" s="22" t="s">
        <v>294</v>
      </c>
    </row>
    <row collapsed="false" customFormat="false" customHeight="false" hidden="false" ht="12.1" outlineLevel="0" r="62">
      <c r="A62" s="20" t="n">
        <v>44179.4175</v>
      </c>
      <c r="B62" s="16" t="s">
        <v>240</v>
      </c>
      <c r="C62" s="16" t="s">
        <v>307</v>
      </c>
      <c r="D62" s="16" t="s">
        <v>234</v>
      </c>
      <c r="E62" s="16" t="s">
        <v>296</v>
      </c>
      <c r="F62" s="16" t="s">
        <v>20</v>
      </c>
      <c r="G62" s="7" t="n">
        <v>1</v>
      </c>
      <c r="H62" s="6" t="n">
        <v>104.4</v>
      </c>
      <c r="I62" s="6" t="n">
        <v>-1044</v>
      </c>
      <c r="J62" s="6" t="n">
        <v>-16.45</v>
      </c>
      <c r="K62" s="6" t="n">
        <v>-0.63</v>
      </c>
      <c r="L62" s="6" t="n">
        <v>-0.14</v>
      </c>
      <c r="M62" s="6" t="s">
        <f>=I62+J62+K62+L62</f>
      </c>
      <c r="N62" s="16"/>
      <c r="O62" s="16" t="s">
        <v>294</v>
      </c>
    </row>
    <row collapsed="false" customFormat="false" customHeight="false" hidden="false" ht="12.1" outlineLevel="0" r="63">
      <c r="A63" s="21" t="n">
        <v>44188</v>
      </c>
      <c r="B63" s="22" t="s">
        <v>292</v>
      </c>
      <c r="C63" s="22" t="s">
        <v>293</v>
      </c>
      <c r="D63" s="22" t="s">
        <v>292</v>
      </c>
      <c r="E63" s="22" t="s">
        <v>292</v>
      </c>
      <c r="F63" s="22" t="s">
        <v>20</v>
      </c>
      <c r="G63" s="23" t="n">
        <v>1</v>
      </c>
      <c r="H63" s="24" t="n">
        <v>97.02</v>
      </c>
      <c r="I63" s="24" t="n">
        <v>97.02</v>
      </c>
      <c r="J63" s="24" t="n">
        <v>0</v>
      </c>
      <c r="K63" s="24" t="n">
        <v>0</v>
      </c>
      <c r="L63" s="24" t="n">
        <v>0</v>
      </c>
      <c r="M63" s="6" t="s">
        <f>=I63+J63+K63+L63</f>
      </c>
      <c r="N63" s="22"/>
      <c r="O63" s="22" t="s">
        <v>275</v>
      </c>
    </row>
    <row collapsed="false" customFormat="false" customHeight="false" hidden="false" ht="12.1" outlineLevel="0" r="64">
      <c r="A64" s="20" t="n">
        <v>44195.446412037</v>
      </c>
      <c r="B64" s="16" t="s">
        <v>84</v>
      </c>
      <c r="C64" s="16" t="s">
        <v>304</v>
      </c>
      <c r="D64" s="16" t="s">
        <v>234</v>
      </c>
      <c r="E64" s="16" t="s">
        <v>18</v>
      </c>
      <c r="F64" s="16" t="s">
        <v>20</v>
      </c>
      <c r="G64" s="7" t="n">
        <v>1</v>
      </c>
      <c r="H64" s="6" t="n">
        <v>1988</v>
      </c>
      <c r="I64" s="6" t="n">
        <v>-1988</v>
      </c>
      <c r="J64" s="6" t="n">
        <v>0</v>
      </c>
      <c r="K64" s="6" t="n">
        <v>-1.19</v>
      </c>
      <c r="L64" s="6" t="n">
        <v>-0.19</v>
      </c>
      <c r="M64" s="6" t="s">
        <f>=I64+J64+K64+L64</f>
      </c>
      <c r="N64" s="16"/>
      <c r="O64" s="16" t="s">
        <v>275</v>
      </c>
    </row>
    <row collapsed="false" customFormat="false" customHeight="false" hidden="false" ht="12.1" outlineLevel="0" r="65">
      <c r="A65" s="21" t="n">
        <v>44196</v>
      </c>
      <c r="B65" s="22" t="s">
        <v>292</v>
      </c>
      <c r="C65" s="22" t="s">
        <v>308</v>
      </c>
      <c r="D65" s="22" t="s">
        <v>292</v>
      </c>
      <c r="E65" s="22" t="s">
        <v>292</v>
      </c>
      <c r="F65" s="22" t="s">
        <v>20</v>
      </c>
      <c r="G65" s="23" t="n">
        <v>1</v>
      </c>
      <c r="H65" s="24" t="n">
        <v>40</v>
      </c>
      <c r="I65" s="24" t="n">
        <v>40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  <c r="O65" s="22" t="s">
        <v>275</v>
      </c>
    </row>
    <row collapsed="false" customFormat="false" customHeight="false" hidden="false" ht="12.1" outlineLevel="0" r="66">
      <c r="A66" s="21" t="n">
        <v>44204</v>
      </c>
      <c r="B66" s="22" t="s">
        <v>274</v>
      </c>
      <c r="C66" s="22" t="s">
        <v>109</v>
      </c>
      <c r="D66" s="22" t="s">
        <v>274</v>
      </c>
      <c r="E66" s="22" t="s">
        <v>274</v>
      </c>
      <c r="F66" s="22" t="s">
        <v>20</v>
      </c>
      <c r="G66" s="23" t="n">
        <v>1</v>
      </c>
      <c r="H66" s="24" t="n">
        <v>10000</v>
      </c>
      <c r="I66" s="24" t="n">
        <v>10000</v>
      </c>
      <c r="J66" s="24" t="n">
        <v>0</v>
      </c>
      <c r="K66" s="24" t="n">
        <v>0</v>
      </c>
      <c r="L66" s="24" t="n">
        <v>0</v>
      </c>
      <c r="M66" s="6" t="s">
        <f>=I66+J66+K66+L66</f>
      </c>
      <c r="N66" s="22"/>
      <c r="O66" s="22" t="s">
        <v>275</v>
      </c>
    </row>
    <row collapsed="false" customFormat="false" customHeight="false" hidden="false" ht="12.1" outlineLevel="0" r="67">
      <c r="A67" s="21" t="n">
        <v>44207</v>
      </c>
      <c r="B67" s="22" t="s">
        <v>292</v>
      </c>
      <c r="C67" s="22" t="s">
        <v>309</v>
      </c>
      <c r="D67" s="22" t="s">
        <v>292</v>
      </c>
      <c r="E67" s="22" t="s">
        <v>292</v>
      </c>
      <c r="F67" s="22" t="s">
        <v>20</v>
      </c>
      <c r="G67" s="23" t="n">
        <v>1</v>
      </c>
      <c r="H67" s="24" t="n">
        <v>194.05</v>
      </c>
      <c r="I67" s="24" t="n">
        <v>194.05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2"/>
      <c r="O67" s="22" t="s">
        <v>275</v>
      </c>
    </row>
    <row collapsed="false" customFormat="false" customHeight="false" hidden="false" ht="12.1" outlineLevel="0" r="68">
      <c r="A68" s="20" t="n">
        <v>44207.458576389</v>
      </c>
      <c r="B68" s="16" t="s">
        <v>241</v>
      </c>
      <c r="C68" s="16" t="s">
        <v>310</v>
      </c>
      <c r="D68" s="16" t="s">
        <v>234</v>
      </c>
      <c r="E68" s="16" t="s">
        <v>18</v>
      </c>
      <c r="F68" s="16" t="s">
        <v>20</v>
      </c>
      <c r="G68" s="7" t="n">
        <v>5</v>
      </c>
      <c r="H68" s="6" t="n">
        <v>270.4</v>
      </c>
      <c r="I68" s="6" t="n">
        <v>-1352</v>
      </c>
      <c r="J68" s="6" t="n">
        <v>0</v>
      </c>
      <c r="K68" s="6" t="n">
        <v>-0.81</v>
      </c>
      <c r="L68" s="6" t="n">
        <v>-0.12</v>
      </c>
      <c r="M68" s="6" t="s">
        <f>=I68+J68+K68+L68</f>
      </c>
      <c r="N68" s="16"/>
      <c r="O68" s="16" t="s">
        <v>275</v>
      </c>
    </row>
    <row collapsed="false" customFormat="false" customHeight="false" hidden="false" ht="12.1" outlineLevel="0" r="69">
      <c r="A69" s="20" t="n">
        <v>44207.473981481</v>
      </c>
      <c r="B69" s="16" t="s">
        <v>86</v>
      </c>
      <c r="C69" s="16" t="s">
        <v>311</v>
      </c>
      <c r="D69" s="16" t="s">
        <v>234</v>
      </c>
      <c r="E69" s="16" t="s">
        <v>18</v>
      </c>
      <c r="F69" s="16" t="s">
        <v>20</v>
      </c>
      <c r="G69" s="7" t="n">
        <v>100</v>
      </c>
      <c r="H69" s="6" t="n">
        <v>8.185</v>
      </c>
      <c r="I69" s="6" t="n">
        <v>-818.5</v>
      </c>
      <c r="J69" s="6" t="n">
        <v>0</v>
      </c>
      <c r="K69" s="6" t="n">
        <v>-0.49</v>
      </c>
      <c r="L69" s="6" t="n">
        <v>-0.07</v>
      </c>
      <c r="M69" s="6" t="s">
        <f>=I69+J69+K69+L69</f>
      </c>
      <c r="N69" s="16"/>
      <c r="O69" s="16" t="s">
        <v>275</v>
      </c>
    </row>
    <row collapsed="false" customFormat="false" customHeight="false" hidden="false" ht="12.1" outlineLevel="0" r="70">
      <c r="A70" s="20" t="n">
        <v>44208.668506944</v>
      </c>
      <c r="B70" s="16" t="s">
        <v>23</v>
      </c>
      <c r="C70" s="16" t="s">
        <v>312</v>
      </c>
      <c r="D70" s="16" t="s">
        <v>234</v>
      </c>
      <c r="E70" s="16" t="s">
        <v>18</v>
      </c>
      <c r="F70" s="16" t="s">
        <v>20</v>
      </c>
      <c r="G70" s="7" t="n">
        <v>1</v>
      </c>
      <c r="H70" s="6" t="n">
        <v>5450</v>
      </c>
      <c r="I70" s="6" t="n">
        <v>-5450</v>
      </c>
      <c r="J70" s="6" t="n">
        <v>0</v>
      </c>
      <c r="K70" s="6" t="n">
        <v>-3.27</v>
      </c>
      <c r="L70" s="6" t="n">
        <v>-0.51</v>
      </c>
      <c r="M70" s="6" t="s">
        <f>=I70+J70+K70+L70</f>
      </c>
      <c r="N70" s="16"/>
      <c r="O70" s="16" t="s">
        <v>275</v>
      </c>
    </row>
    <row collapsed="false" customFormat="false" customHeight="false" hidden="false" ht="12.1" outlineLevel="0" r="71">
      <c r="A71" s="20" t="n">
        <v>44208.685231481</v>
      </c>
      <c r="B71" s="16" t="s">
        <v>34</v>
      </c>
      <c r="C71" s="16" t="s">
        <v>286</v>
      </c>
      <c r="D71" s="16" t="s">
        <v>234</v>
      </c>
      <c r="E71" s="16" t="s">
        <v>18</v>
      </c>
      <c r="F71" s="16" t="s">
        <v>20</v>
      </c>
      <c r="G71" s="7" t="n">
        <v>1000</v>
      </c>
      <c r="H71" s="6" t="n">
        <v>2.899</v>
      </c>
      <c r="I71" s="6" t="n">
        <v>-2899</v>
      </c>
      <c r="J71" s="6" t="n">
        <v>0</v>
      </c>
      <c r="K71" s="6" t="n">
        <v>-1.74</v>
      </c>
      <c r="L71" s="6" t="n">
        <v>-0.27</v>
      </c>
      <c r="M71" s="6" t="s">
        <f>=I71+J71+K71+L71</f>
      </c>
      <c r="N71" s="16"/>
      <c r="O71" s="16" t="s">
        <v>275</v>
      </c>
    </row>
    <row collapsed="false" customFormat="false" customHeight="false" hidden="false" ht="12.1" outlineLevel="0" r="72">
      <c r="A72" s="21" t="n">
        <v>44221</v>
      </c>
      <c r="B72" s="22" t="s">
        <v>292</v>
      </c>
      <c r="C72" s="22" t="s">
        <v>313</v>
      </c>
      <c r="D72" s="22" t="s">
        <v>292</v>
      </c>
      <c r="E72" s="22" t="s">
        <v>292</v>
      </c>
      <c r="F72" s="22" t="s">
        <v>20</v>
      </c>
      <c r="G72" s="23" t="n">
        <v>1</v>
      </c>
      <c r="H72" s="24" t="n">
        <v>131</v>
      </c>
      <c r="I72" s="24" t="n">
        <v>131</v>
      </c>
      <c r="J72" s="24" t="n">
        <v>0</v>
      </c>
      <c r="K72" s="24" t="n">
        <v>0</v>
      </c>
      <c r="L72" s="24" t="n">
        <v>0</v>
      </c>
      <c r="M72" s="6" t="s">
        <f>=I72+J72+K72+L72</f>
      </c>
      <c r="N72" s="22"/>
      <c r="O72" s="22" t="s">
        <v>275</v>
      </c>
    </row>
    <row collapsed="false" customFormat="false" customHeight="false" hidden="false" ht="12.1" outlineLevel="0" r="73">
      <c r="A73" s="21" t="n">
        <v>44224</v>
      </c>
      <c r="B73" s="22" t="s">
        <v>292</v>
      </c>
      <c r="C73" s="22" t="s">
        <v>314</v>
      </c>
      <c r="D73" s="22" t="s">
        <v>292</v>
      </c>
      <c r="E73" s="22" t="s">
        <v>292</v>
      </c>
      <c r="F73" s="22" t="s">
        <v>20</v>
      </c>
      <c r="G73" s="23" t="n">
        <v>1</v>
      </c>
      <c r="H73" s="24" t="n">
        <v>455.5</v>
      </c>
      <c r="I73" s="24" t="n">
        <v>455.5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  <c r="O73" s="22" t="s">
        <v>294</v>
      </c>
    </row>
    <row collapsed="false" customFormat="false" customHeight="false" hidden="false" ht="12.1" outlineLevel="0" r="74">
      <c r="A74" s="21" t="n">
        <v>44231</v>
      </c>
      <c r="B74" s="22" t="s">
        <v>274</v>
      </c>
      <c r="C74" s="22" t="s">
        <v>109</v>
      </c>
      <c r="D74" s="22" t="s">
        <v>274</v>
      </c>
      <c r="E74" s="22" t="s">
        <v>274</v>
      </c>
      <c r="F74" s="22" t="s">
        <v>20</v>
      </c>
      <c r="G74" s="23" t="n">
        <v>1</v>
      </c>
      <c r="H74" s="24" t="n">
        <v>300</v>
      </c>
      <c r="I74" s="24" t="n">
        <v>300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/>
      <c r="O74" s="22" t="s">
        <v>294</v>
      </c>
    </row>
    <row collapsed="false" customFormat="false" customHeight="false" hidden="false" ht="12.1" outlineLevel="0" r="75">
      <c r="A75" s="21" t="n">
        <v>44231</v>
      </c>
      <c r="B75" s="22" t="s">
        <v>274</v>
      </c>
      <c r="C75" s="22" t="s">
        <v>109</v>
      </c>
      <c r="D75" s="22" t="s">
        <v>274</v>
      </c>
      <c r="E75" s="22" t="s">
        <v>274</v>
      </c>
      <c r="F75" s="22" t="s">
        <v>20</v>
      </c>
      <c r="G75" s="23" t="n">
        <v>1</v>
      </c>
      <c r="H75" s="24" t="n">
        <v>300</v>
      </c>
      <c r="I75" s="24" t="n">
        <v>300</v>
      </c>
      <c r="J75" s="24" t="n">
        <v>0</v>
      </c>
      <c r="K75" s="24" t="n">
        <v>0</v>
      </c>
      <c r="L75" s="24" t="n">
        <v>0</v>
      </c>
      <c r="M75" s="6" t="s">
        <f>=I75+J75+K75+L75</f>
      </c>
      <c r="N75" s="22"/>
      <c r="O75" s="22" t="s">
        <v>294</v>
      </c>
    </row>
    <row collapsed="false" customFormat="false" customHeight="false" hidden="false" ht="12.1" outlineLevel="0" r="76">
      <c r="A76" s="21" t="n">
        <v>44232</v>
      </c>
      <c r="B76" s="22" t="s">
        <v>274</v>
      </c>
      <c r="C76" s="22" t="s">
        <v>109</v>
      </c>
      <c r="D76" s="22" t="s">
        <v>274</v>
      </c>
      <c r="E76" s="22" t="s">
        <v>274</v>
      </c>
      <c r="F76" s="22" t="s">
        <v>20</v>
      </c>
      <c r="G76" s="23" t="n">
        <v>1</v>
      </c>
      <c r="H76" s="24" t="n">
        <v>10000</v>
      </c>
      <c r="I76" s="24" t="n">
        <v>10000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  <c r="O76" s="22" t="s">
        <v>275</v>
      </c>
    </row>
    <row collapsed="false" customFormat="false" customHeight="false" hidden="false" ht="12.1" outlineLevel="0" r="77">
      <c r="A77" s="20" t="n">
        <v>44232.697256944</v>
      </c>
      <c r="B77" s="16" t="s">
        <v>23</v>
      </c>
      <c r="C77" s="16" t="s">
        <v>312</v>
      </c>
      <c r="D77" s="16" t="s">
        <v>234</v>
      </c>
      <c r="E77" s="16" t="s">
        <v>18</v>
      </c>
      <c r="F77" s="16" t="s">
        <v>20</v>
      </c>
      <c r="G77" s="7" t="n">
        <v>1</v>
      </c>
      <c r="H77" s="6" t="n">
        <v>4998.5</v>
      </c>
      <c r="I77" s="6" t="n">
        <v>-4998.5</v>
      </c>
      <c r="J77" s="6" t="n">
        <v>0</v>
      </c>
      <c r="K77" s="6" t="n">
        <v>-3</v>
      </c>
      <c r="L77" s="6" t="n">
        <v>-0.47</v>
      </c>
      <c r="M77" s="6" t="s">
        <f>=I77+J77+K77+L77</f>
      </c>
      <c r="N77" s="16"/>
      <c r="O77" s="16" t="s">
        <v>275</v>
      </c>
    </row>
    <row collapsed="false" customFormat="false" customHeight="false" hidden="false" ht="12.1" outlineLevel="0" r="78">
      <c r="A78" s="20" t="n">
        <v>44232.7040625</v>
      </c>
      <c r="B78" s="16" t="s">
        <v>238</v>
      </c>
      <c r="C78" s="16" t="s">
        <v>295</v>
      </c>
      <c r="D78" s="16" t="s">
        <v>234</v>
      </c>
      <c r="E78" s="16" t="s">
        <v>296</v>
      </c>
      <c r="F78" s="16" t="s">
        <v>20</v>
      </c>
      <c r="G78" s="7" t="n">
        <v>1</v>
      </c>
      <c r="H78" s="6" t="n">
        <v>104.442</v>
      </c>
      <c r="I78" s="6" t="n">
        <v>-1044.42</v>
      </c>
      <c r="J78" s="6" t="n">
        <v>-2.3</v>
      </c>
      <c r="K78" s="6" t="n">
        <v>-0.63</v>
      </c>
      <c r="L78" s="6" t="n">
        <v>-0.1</v>
      </c>
      <c r="M78" s="6" t="s">
        <f>=I78+J78+K78+L78</f>
      </c>
      <c r="N78" s="16"/>
      <c r="O78" s="16" t="s">
        <v>294</v>
      </c>
    </row>
    <row collapsed="false" customFormat="false" customHeight="false" hidden="false" ht="12.1" outlineLevel="0" r="79">
      <c r="A79" s="20" t="n">
        <v>44232.706770833</v>
      </c>
      <c r="B79" s="16" t="s">
        <v>63</v>
      </c>
      <c r="C79" s="16" t="s">
        <v>291</v>
      </c>
      <c r="D79" s="16" t="s">
        <v>234</v>
      </c>
      <c r="E79" s="16" t="s">
        <v>18</v>
      </c>
      <c r="F79" s="16" t="s">
        <v>20</v>
      </c>
      <c r="G79" s="7" t="n">
        <v>2</v>
      </c>
      <c r="H79" s="6" t="n">
        <v>1665.3</v>
      </c>
      <c r="I79" s="6" t="n">
        <v>-3330.6</v>
      </c>
      <c r="J79" s="6" t="n">
        <v>0</v>
      </c>
      <c r="K79" s="6" t="n">
        <v>-2</v>
      </c>
      <c r="L79" s="6" t="n">
        <v>-0.31</v>
      </c>
      <c r="M79" s="6" t="s">
        <f>=I79+J79+K79+L79</f>
      </c>
      <c r="N79" s="16"/>
      <c r="O79" s="16" t="s">
        <v>275</v>
      </c>
    </row>
    <row collapsed="false" customFormat="false" customHeight="false" hidden="false" ht="12.1" outlineLevel="0" r="80">
      <c r="A80" s="20" t="n">
        <v>44238.579131944</v>
      </c>
      <c r="B80" s="16" t="s">
        <v>70</v>
      </c>
      <c r="C80" s="16" t="s">
        <v>315</v>
      </c>
      <c r="D80" s="16" t="s">
        <v>234</v>
      </c>
      <c r="E80" s="16" t="s">
        <v>18</v>
      </c>
      <c r="F80" s="16" t="s">
        <v>20</v>
      </c>
      <c r="G80" s="7" t="n">
        <v>50</v>
      </c>
      <c r="H80" s="6" t="n">
        <v>51.515</v>
      </c>
      <c r="I80" s="6" t="n">
        <v>-2575.75</v>
      </c>
      <c r="J80" s="6" t="n">
        <v>0</v>
      </c>
      <c r="K80" s="6" t="n">
        <v>-1.55</v>
      </c>
      <c r="L80" s="6" t="n">
        <v>-0.24</v>
      </c>
      <c r="M80" s="6" t="s">
        <f>=I80+J80+K80+L80</f>
      </c>
      <c r="N80" s="16"/>
      <c r="O80" s="16" t="s">
        <v>275</v>
      </c>
    </row>
    <row collapsed="false" customFormat="false" customHeight="false" hidden="false" ht="12.1" outlineLevel="0"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 t="s">
        <v>316</v>
      </c>
      <c r="M81" s="5" t="s">
        <f>=SUM(M2:M80)</f>
      </c>
      <c r="N81" s="4"/>
    </row>
  </sheetData>
  <autoFilter ref="A1:O8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0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101</v>
      </c>
      <c r="B1" s="26" t="s">
        <v>273</v>
      </c>
      <c r="C1" s="26" t="s">
        <v>0</v>
      </c>
      <c r="D1" s="26" t="s">
        <v>2</v>
      </c>
      <c r="E1" s="26" t="s">
        <v>317</v>
      </c>
      <c r="F1" s="26" t="s">
        <v>3</v>
      </c>
      <c r="G1" s="26" t="s">
        <v>318</v>
      </c>
      <c r="H1" s="26" t="s">
        <v>319</v>
      </c>
      <c r="I1" s="26" t="s">
        <v>320</v>
      </c>
      <c r="J1" s="26" t="s">
        <v>321</v>
      </c>
      <c r="K1" s="26" t="s">
        <v>322</v>
      </c>
      <c r="L1" s="26" t="s">
        <v>323</v>
      </c>
      <c r="M1" s="26" t="s">
        <v>324</v>
      </c>
      <c r="N1" s="26" t="s">
        <v>325</v>
      </c>
    </row>
    <row collapsed="false" customFormat="false" customHeight="false" hidden="false" ht="12.1" outlineLevel="0" r="2">
      <c r="A2" s="25" t="n">
        <v>44082</v>
      </c>
      <c r="B2" s="16" t="s">
        <v>275</v>
      </c>
      <c r="C2" s="16" t="s">
        <v>53</v>
      </c>
      <c r="D2" s="16" t="s">
        <v>54</v>
      </c>
      <c r="E2" s="7" t="n">
        <v>3</v>
      </c>
      <c r="F2" s="16" t="s">
        <v>20</v>
      </c>
      <c r="G2" s="6" t="n">
        <v>15.44</v>
      </c>
      <c r="H2" s="6" t="n">
        <v>928.6</v>
      </c>
      <c r="I2" s="6" t="n">
        <v>881.61</v>
      </c>
      <c r="J2" s="6" t="n">
        <v>6</v>
      </c>
      <c r="K2" s="6" t="n">
        <v>46.32</v>
      </c>
      <c r="L2" s="6" t="n">
        <v>40.32</v>
      </c>
      <c r="M2" s="6" t="n">
        <v>1.52</v>
      </c>
      <c r="N2" s="6" t="n">
        <v>1.45</v>
      </c>
    </row>
    <row collapsed="false" customFormat="false" customHeight="false" hidden="false" ht="12.1" outlineLevel="0" r="3">
      <c r="A3" s="25" t="n">
        <v>44109</v>
      </c>
      <c r="B3" s="16" t="s">
        <v>275</v>
      </c>
      <c r="C3" s="16" t="s">
        <v>60</v>
      </c>
      <c r="D3" s="16" t="s">
        <v>61</v>
      </c>
      <c r="E3" s="7" t="n">
        <v>130000</v>
      </c>
      <c r="F3" s="16" t="s">
        <v>20</v>
      </c>
      <c r="G3" s="6" t="n">
        <v>0.0008</v>
      </c>
      <c r="H3" s="6" t="n">
        <v>0.03375</v>
      </c>
      <c r="I3" s="6" t="n">
        <v>0.04</v>
      </c>
      <c r="J3" s="6" t="n">
        <v>13</v>
      </c>
      <c r="K3" s="6" t="n">
        <v>100.5485</v>
      </c>
      <c r="L3" s="6" t="n">
        <v>87.55</v>
      </c>
      <c r="M3" s="6" t="n">
        <v>1.89</v>
      </c>
      <c r="N3" s="6" t="n">
        <v>2</v>
      </c>
    </row>
    <row collapsed="false" customFormat="false" customHeight="false" hidden="false" ht="12.1" outlineLevel="0" r="4">
      <c r="A4" s="25" t="n">
        <v>44109</v>
      </c>
      <c r="B4" s="16" t="s">
        <v>275</v>
      </c>
      <c r="C4" s="16" t="s">
        <v>49</v>
      </c>
      <c r="D4" s="16" t="s">
        <v>50</v>
      </c>
      <c r="E4" s="7" t="n">
        <v>10</v>
      </c>
      <c r="F4" s="16" t="s">
        <v>20</v>
      </c>
      <c r="G4" s="6" t="n">
        <v>18.7</v>
      </c>
      <c r="H4" s="6" t="n">
        <v>202.62</v>
      </c>
      <c r="I4" s="6" t="n">
        <v>215.75</v>
      </c>
      <c r="J4" s="6" t="n">
        <v>24</v>
      </c>
      <c r="K4" s="6" t="n">
        <v>187</v>
      </c>
      <c r="L4" s="6" t="n">
        <v>163</v>
      </c>
      <c r="M4" s="6" t="n">
        <v>7.56</v>
      </c>
      <c r="N4" s="6" t="n">
        <v>8.04</v>
      </c>
    </row>
    <row collapsed="false" customFormat="false" customHeight="false" hidden="false" ht="12.1" outlineLevel="0" r="5">
      <c r="A5" s="25" t="n">
        <v>44116</v>
      </c>
      <c r="B5" s="16" t="s">
        <v>275</v>
      </c>
      <c r="C5" s="16" t="s">
        <v>38</v>
      </c>
      <c r="D5" s="16" t="s">
        <v>39</v>
      </c>
      <c r="E5" s="7" t="n">
        <v>4</v>
      </c>
      <c r="F5" s="16" t="s">
        <v>20</v>
      </c>
      <c r="G5" s="6" t="n">
        <v>11.82</v>
      </c>
      <c r="H5" s="6" t="n">
        <v>1099.8</v>
      </c>
      <c r="I5" s="6" t="n">
        <v>1065.74</v>
      </c>
      <c r="J5" s="6" t="n">
        <v>6</v>
      </c>
      <c r="K5" s="6" t="n">
        <v>47.28</v>
      </c>
      <c r="L5" s="6" t="n">
        <v>41.28</v>
      </c>
      <c r="M5" s="6" t="n">
        <v>0.97</v>
      </c>
      <c r="N5" s="6" t="n">
        <v>0.94</v>
      </c>
    </row>
    <row collapsed="false" customFormat="false" customHeight="false" hidden="false" ht="12.1" outlineLevel="0" r="6">
      <c r="A6" s="25" t="n">
        <v>44119</v>
      </c>
      <c r="B6" s="16" t="s">
        <v>275</v>
      </c>
      <c r="C6" s="16" t="s">
        <v>31</v>
      </c>
      <c r="D6" s="16" t="s">
        <v>32</v>
      </c>
      <c r="E6" s="7" t="n">
        <v>30</v>
      </c>
      <c r="F6" s="16" t="s">
        <v>20</v>
      </c>
      <c r="G6" s="6" t="n">
        <v>2.7</v>
      </c>
      <c r="H6" s="6" t="n">
        <v>114.48</v>
      </c>
      <c r="I6" s="6" t="n">
        <v>108.88</v>
      </c>
      <c r="J6" s="6" t="n">
        <v>11</v>
      </c>
      <c r="K6" s="6" t="n">
        <v>81</v>
      </c>
      <c r="L6" s="6" t="n">
        <v>70</v>
      </c>
      <c r="M6" s="6" t="n">
        <v>2.14</v>
      </c>
      <c r="N6" s="6" t="n">
        <v>2.04</v>
      </c>
    </row>
    <row collapsed="false" customFormat="false" customHeight="false" hidden="false" ht="12.1" outlineLevel="0" r="7">
      <c r="A7" s="25" t="n">
        <v>44173</v>
      </c>
      <c r="B7" s="16" t="s">
        <v>275</v>
      </c>
      <c r="C7" s="16" t="s">
        <v>53</v>
      </c>
      <c r="D7" s="16" t="s">
        <v>54</v>
      </c>
      <c r="E7" s="7" t="n">
        <v>3</v>
      </c>
      <c r="F7" s="16" t="s">
        <v>20</v>
      </c>
      <c r="G7" s="6" t="n">
        <v>37.34</v>
      </c>
      <c r="H7" s="6" t="n">
        <v>1165.8</v>
      </c>
      <c r="I7" s="6" t="n">
        <v>881.61</v>
      </c>
      <c r="J7" s="6" t="n">
        <v>15</v>
      </c>
      <c r="K7" s="6" t="n">
        <v>112.02</v>
      </c>
      <c r="L7" s="6" t="n">
        <v>97.02</v>
      </c>
      <c r="M7" s="6" t="n">
        <v>3.67</v>
      </c>
      <c r="N7" s="6" t="n">
        <v>2.77</v>
      </c>
    </row>
    <row collapsed="false" customFormat="false" customHeight="false" hidden="false" ht="12.1" outlineLevel="0" r="8">
      <c r="A8" s="25" t="n">
        <v>44183</v>
      </c>
      <c r="B8" s="16" t="s">
        <v>275</v>
      </c>
      <c r="C8" s="16" t="s">
        <v>27</v>
      </c>
      <c r="D8" s="16" t="s">
        <v>28</v>
      </c>
      <c r="E8" s="7" t="n">
        <v>1</v>
      </c>
      <c r="F8" s="16" t="s">
        <v>20</v>
      </c>
      <c r="G8" s="6" t="n">
        <v>46</v>
      </c>
      <c r="H8" s="6" t="n">
        <v>5140</v>
      </c>
      <c r="I8" s="6" t="n">
        <v>4936.41</v>
      </c>
      <c r="J8" s="6" t="n">
        <v>6</v>
      </c>
      <c r="K8" s="6" t="n">
        <v>46</v>
      </c>
      <c r="L8" s="6" t="n">
        <v>40</v>
      </c>
      <c r="M8" s="6" t="n">
        <v>0.81</v>
      </c>
      <c r="N8" s="6" t="n">
        <v>0.78</v>
      </c>
    </row>
    <row collapsed="false" customFormat="false" customHeight="false" hidden="false" ht="12.1" outlineLevel="0" r="9">
      <c r="A9" s="25" t="n">
        <v>44185</v>
      </c>
      <c r="B9" s="16" t="s">
        <v>275</v>
      </c>
      <c r="C9" s="16" t="s">
        <v>34</v>
      </c>
      <c r="D9" s="16" t="s">
        <v>35</v>
      </c>
      <c r="E9" s="7" t="n">
        <v>2000</v>
      </c>
      <c r="F9" s="16" t="s">
        <v>20</v>
      </c>
      <c r="G9" s="6" t="n">
        <v>0.111</v>
      </c>
      <c r="H9" s="6" t="n">
        <v>2.775</v>
      </c>
      <c r="I9" s="6" t="n">
        <v>2.77</v>
      </c>
      <c r="J9" s="6" t="n">
        <v>27.95</v>
      </c>
      <c r="K9" s="6" t="n">
        <v>222</v>
      </c>
      <c r="L9" s="6" t="n">
        <v>194.05</v>
      </c>
      <c r="M9" s="6" t="n">
        <v>3.5</v>
      </c>
      <c r="N9" s="6" t="n">
        <v>3.5</v>
      </c>
    </row>
    <row collapsed="false" customFormat="false" customHeight="false" hidden="false" ht="12.1" outlineLevel="0" r="10">
      <c r="A10" s="25" t="n">
        <v>44194</v>
      </c>
      <c r="B10" s="16" t="s">
        <v>275</v>
      </c>
      <c r="C10" s="16" t="s">
        <v>17</v>
      </c>
      <c r="D10" s="16" t="s">
        <v>19</v>
      </c>
      <c r="E10" s="7" t="n">
        <v>30</v>
      </c>
      <c r="F10" s="16" t="s">
        <v>20</v>
      </c>
      <c r="G10" s="6" t="n">
        <v>5</v>
      </c>
      <c r="H10" s="6" t="n">
        <v>317.15</v>
      </c>
      <c r="I10" s="6" t="n">
        <v>325.33</v>
      </c>
      <c r="J10" s="6" t="n">
        <v>19</v>
      </c>
      <c r="K10" s="6" t="n">
        <v>150</v>
      </c>
      <c r="L10" s="6" t="n">
        <v>131</v>
      </c>
      <c r="M10" s="6" t="n">
        <v>1.34</v>
      </c>
      <c r="N10" s="6" t="n">
        <v>1.38</v>
      </c>
    </row>
    <row collapsed="false" customFormat="false" customHeight="false" hidden="false" ht="12.1" outlineLevel="0" r="11">
      <c r="A11" s="25" t="n">
        <v>44323</v>
      </c>
      <c r="B11" s="16" t="s">
        <v>275</v>
      </c>
      <c r="C11" s="16" t="s">
        <v>63</v>
      </c>
      <c r="D11" s="16" t="s">
        <v>64</v>
      </c>
      <c r="E11" s="7" t="n">
        <v>8</v>
      </c>
      <c r="F11" s="16" t="s">
        <v>20</v>
      </c>
      <c r="G11" s="6" t="n">
        <v>66.3</v>
      </c>
      <c r="H11" s="6" t="n">
        <v>1662.3</v>
      </c>
      <c r="I11" s="6" t="n">
        <v>1685.12</v>
      </c>
      <c r="J11" s="6" t="n">
        <v>69</v>
      </c>
      <c r="K11" s="6" t="n">
        <v>530.4</v>
      </c>
      <c r="L11" s="6" t="n">
        <v>461.4</v>
      </c>
      <c r="M11" s="6" t="n">
        <v>3.42</v>
      </c>
      <c r="N11" s="6" t="n">
        <v>3.47</v>
      </c>
    </row>
    <row collapsed="false" customFormat="false" customHeight="false" hidden="false" ht="12.1" outlineLevel="0" r="12">
      <c r="A12" s="25" t="n">
        <v>44323</v>
      </c>
      <c r="B12" s="16" t="s">
        <v>275</v>
      </c>
      <c r="C12" s="16" t="s">
        <v>38</v>
      </c>
      <c r="D12" s="16" t="s">
        <v>39</v>
      </c>
      <c r="E12" s="7" t="n">
        <v>4</v>
      </c>
      <c r="F12" s="16" t="s">
        <v>20</v>
      </c>
      <c r="G12" s="6" t="n">
        <v>23.74</v>
      </c>
      <c r="H12" s="6" t="n">
        <v>1419.6</v>
      </c>
      <c r="I12" s="6" t="n">
        <v>1065.74</v>
      </c>
      <c r="J12" s="6" t="n">
        <v>12</v>
      </c>
      <c r="K12" s="6" t="n">
        <v>94.96</v>
      </c>
      <c r="L12" s="6" t="n">
        <v>82.96</v>
      </c>
      <c r="M12" s="6" t="n">
        <v>1.95</v>
      </c>
      <c r="N12" s="6" t="n">
        <v>1.46</v>
      </c>
    </row>
    <row collapsed="false" customFormat="false" customHeight="false" hidden="false" ht="12.1" outlineLevel="0" r="13">
      <c r="A13" s="25" t="n">
        <v>44328</v>
      </c>
      <c r="B13" s="16" t="s">
        <v>275</v>
      </c>
      <c r="C13" s="16" t="s">
        <v>49</v>
      </c>
      <c r="D13" s="16" t="s">
        <v>50</v>
      </c>
      <c r="E13" s="7" t="n">
        <v>10</v>
      </c>
      <c r="F13" s="16" t="s">
        <v>20</v>
      </c>
      <c r="G13" s="6" t="n">
        <v>18.7</v>
      </c>
      <c r="H13" s="6" t="n">
        <v>280.59</v>
      </c>
      <c r="I13" s="6" t="n">
        <v>215.75</v>
      </c>
      <c r="J13" s="6" t="n">
        <v>24</v>
      </c>
      <c r="K13" s="6" t="n">
        <v>187</v>
      </c>
      <c r="L13" s="6" t="n">
        <v>163</v>
      </c>
      <c r="M13" s="6" t="n">
        <v>7.56</v>
      </c>
      <c r="N13" s="6" t="n">
        <v>5.81</v>
      </c>
    </row>
    <row collapsed="false" customFormat="false" customHeight="false" hidden="false" ht="12.1" outlineLevel="0" r="14">
      <c r="A14" s="25" t="n">
        <v>44348</v>
      </c>
      <c r="B14" s="16" t="s">
        <v>275</v>
      </c>
      <c r="C14" s="16" t="s">
        <v>53</v>
      </c>
      <c r="D14" s="16" t="s">
        <v>54</v>
      </c>
      <c r="E14" s="7" t="n">
        <v>3</v>
      </c>
      <c r="F14" s="16" t="s">
        <v>20</v>
      </c>
      <c r="G14" s="6" t="n">
        <v>36.27</v>
      </c>
      <c r="H14" s="6" t="n">
        <v>1695.2</v>
      </c>
      <c r="I14" s="6" t="n">
        <v>881.61</v>
      </c>
      <c r="J14" s="6" t="n">
        <v>14</v>
      </c>
      <c r="K14" s="6" t="n">
        <v>108.81</v>
      </c>
      <c r="L14" s="6" t="n">
        <v>94.81</v>
      </c>
      <c r="M14" s="6" t="n">
        <v>3.58</v>
      </c>
      <c r="N14" s="6" t="n">
        <v>1.86</v>
      </c>
    </row>
    <row collapsed="false" customFormat="false" customHeight="false" hidden="false" ht="12.1" outlineLevel="0" r="15">
      <c r="A15" s="25" t="n">
        <v>44348</v>
      </c>
      <c r="B15" s="16" t="s">
        <v>275</v>
      </c>
      <c r="C15" s="16" t="s">
        <v>53</v>
      </c>
      <c r="D15" s="16" t="s">
        <v>54</v>
      </c>
      <c r="E15" s="7" t="n">
        <v>3</v>
      </c>
      <c r="F15" s="16" t="s">
        <v>20</v>
      </c>
      <c r="G15" s="6" t="n">
        <v>46.77</v>
      </c>
      <c r="H15" s="6" t="n">
        <v>1695.2</v>
      </c>
      <c r="I15" s="6" t="n">
        <v>881.61</v>
      </c>
      <c r="J15" s="6" t="n">
        <v>18</v>
      </c>
      <c r="K15" s="6" t="n">
        <v>140.31</v>
      </c>
      <c r="L15" s="6" t="n">
        <v>122.31</v>
      </c>
      <c r="M15" s="6" t="n">
        <v>4.62</v>
      </c>
      <c r="N15" s="6" t="n">
        <v>2.41</v>
      </c>
    </row>
    <row collapsed="false" customFormat="false" customHeight="false" hidden="false" ht="12.1" outlineLevel="0" r="16">
      <c r="A16" s="25" t="n">
        <v>44354</v>
      </c>
      <c r="B16" s="16" t="s">
        <v>275</v>
      </c>
      <c r="C16" s="16" t="s">
        <v>31</v>
      </c>
      <c r="D16" s="16" t="s">
        <v>32</v>
      </c>
      <c r="E16" s="7" t="n">
        <v>30</v>
      </c>
      <c r="F16" s="16" t="s">
        <v>20</v>
      </c>
      <c r="G16" s="6" t="n">
        <v>5.7</v>
      </c>
      <c r="H16" s="6" t="n">
        <v>245.3</v>
      </c>
      <c r="I16" s="6" t="n">
        <v>108.88</v>
      </c>
      <c r="J16" s="6" t="n">
        <v>22</v>
      </c>
      <c r="K16" s="6" t="n">
        <v>171</v>
      </c>
      <c r="L16" s="6" t="n">
        <v>149</v>
      </c>
      <c r="M16" s="6" t="n">
        <v>4.56</v>
      </c>
      <c r="N16" s="6" t="n">
        <v>2.02</v>
      </c>
    </row>
    <row collapsed="false" customFormat="false" customHeight="false" hidden="false" ht="12.1" outlineLevel="0" r="17">
      <c r="A17" s="25" t="n">
        <v>44364</v>
      </c>
      <c r="B17" s="16" t="s">
        <v>275</v>
      </c>
      <c r="C17" s="16" t="s">
        <v>70</v>
      </c>
      <c r="D17" s="16" t="s">
        <v>71</v>
      </c>
      <c r="E17" s="7" t="n">
        <v>50</v>
      </c>
      <c r="F17" s="16" t="s">
        <v>20</v>
      </c>
      <c r="G17" s="6" t="n">
        <v>0.945</v>
      </c>
      <c r="H17" s="6" t="n">
        <v>63.535</v>
      </c>
      <c r="I17" s="6" t="n">
        <v>51.55</v>
      </c>
      <c r="J17" s="6" t="n">
        <v>6</v>
      </c>
      <c r="K17" s="6" t="n">
        <v>47.25</v>
      </c>
      <c r="L17" s="6" t="n">
        <v>41.25</v>
      </c>
      <c r="M17" s="6" t="n">
        <v>1.6</v>
      </c>
      <c r="N17" s="6" t="n">
        <v>1.3</v>
      </c>
    </row>
    <row collapsed="false" customFormat="false" customHeight="false" hidden="false" ht="12.1" outlineLevel="0" r="18">
      <c r="A18" s="25" t="n">
        <v>44364</v>
      </c>
      <c r="B18" s="16" t="s">
        <v>275</v>
      </c>
      <c r="C18" s="16" t="s">
        <v>70</v>
      </c>
      <c r="D18" s="16" t="s">
        <v>71</v>
      </c>
      <c r="E18" s="7" t="n">
        <v>50</v>
      </c>
      <c r="F18" s="16" t="s">
        <v>20</v>
      </c>
      <c r="G18" s="6" t="n">
        <v>1.795</v>
      </c>
      <c r="H18" s="6" t="n">
        <v>63.535</v>
      </c>
      <c r="I18" s="6" t="n">
        <v>51.55</v>
      </c>
      <c r="J18" s="6" t="n">
        <v>12</v>
      </c>
      <c r="K18" s="6" t="n">
        <v>89.75</v>
      </c>
      <c r="L18" s="6" t="n">
        <v>77.75</v>
      </c>
      <c r="M18" s="6" t="n">
        <v>3.02</v>
      </c>
      <c r="N18" s="6" t="n">
        <v>2.45</v>
      </c>
    </row>
    <row collapsed="false" customFormat="false" customHeight="false" hidden="false" ht="12.1" outlineLevel="0" r="19">
      <c r="A19" s="25" t="n">
        <v>44369</v>
      </c>
      <c r="B19" s="16" t="s">
        <v>275</v>
      </c>
      <c r="C19" s="16" t="s">
        <v>34</v>
      </c>
      <c r="D19" s="16" t="s">
        <v>35</v>
      </c>
      <c r="E19" s="7" t="n">
        <v>3000</v>
      </c>
      <c r="F19" s="16" t="s">
        <v>20</v>
      </c>
      <c r="G19" s="6" t="n">
        <v>0.1269</v>
      </c>
      <c r="H19" s="6" t="n">
        <v>2.833</v>
      </c>
      <c r="I19" s="6" t="n">
        <v>2.82</v>
      </c>
      <c r="J19" s="6" t="n">
        <v>49</v>
      </c>
      <c r="K19" s="6" t="n">
        <v>380.6581</v>
      </c>
      <c r="L19" s="6" t="n">
        <v>331.66</v>
      </c>
      <c r="M19" s="6" t="n">
        <v>3.93</v>
      </c>
      <c r="N19" s="6" t="n">
        <v>3.9</v>
      </c>
    </row>
    <row collapsed="false" customFormat="false" customHeight="false" hidden="false" ht="12.1" outlineLevel="0" r="20">
      <c r="A20" s="25" t="n">
        <v>44372</v>
      </c>
      <c r="B20" s="16" t="s">
        <v>275</v>
      </c>
      <c r="C20" s="16" t="s">
        <v>17</v>
      </c>
      <c r="D20" s="16" t="s">
        <v>19</v>
      </c>
      <c r="E20" s="7" t="n">
        <v>30</v>
      </c>
      <c r="F20" s="16" t="s">
        <v>20</v>
      </c>
      <c r="G20" s="6" t="n">
        <v>10</v>
      </c>
      <c r="H20" s="6" t="n">
        <v>430.05</v>
      </c>
      <c r="I20" s="6" t="n">
        <v>325.33</v>
      </c>
      <c r="J20" s="6" t="n">
        <v>39</v>
      </c>
      <c r="K20" s="6" t="n">
        <v>300</v>
      </c>
      <c r="L20" s="6" t="n">
        <v>261</v>
      </c>
      <c r="M20" s="6" t="n">
        <v>2.67</v>
      </c>
      <c r="N20" s="6" t="n">
        <v>2.02</v>
      </c>
    </row>
    <row collapsed="false" customFormat="false" customHeight="false" hidden="false" ht="12.1" outlineLevel="0" r="21">
      <c r="A21" s="25" t="n">
        <v>44372</v>
      </c>
      <c r="B21" s="16" t="s">
        <v>275</v>
      </c>
      <c r="C21" s="16" t="s">
        <v>23</v>
      </c>
      <c r="D21" s="16" t="s">
        <v>24</v>
      </c>
      <c r="E21" s="7" t="n">
        <v>2</v>
      </c>
      <c r="F21" s="16" t="s">
        <v>20</v>
      </c>
      <c r="G21" s="6" t="n">
        <v>245.31</v>
      </c>
      <c r="H21" s="6" t="n">
        <v>5324.5</v>
      </c>
      <c r="I21" s="6" t="n">
        <v>5227.88</v>
      </c>
      <c r="J21" s="6" t="n">
        <v>64</v>
      </c>
      <c r="K21" s="6" t="n">
        <v>490.62</v>
      </c>
      <c r="L21" s="6" t="n">
        <v>426.62</v>
      </c>
      <c r="M21" s="6" t="n">
        <v>4.08</v>
      </c>
      <c r="N21" s="6" t="n">
        <v>4.01</v>
      </c>
    </row>
    <row collapsed="false" customFormat="false" customHeight="false" hidden="false" ht="12.1" outlineLevel="0" r="22">
      <c r="A22" s="25" t="n">
        <v>44382</v>
      </c>
      <c r="B22" s="16" t="s">
        <v>275</v>
      </c>
      <c r="C22" s="16" t="s">
        <v>27</v>
      </c>
      <c r="D22" s="16" t="s">
        <v>28</v>
      </c>
      <c r="E22" s="7" t="n">
        <v>1</v>
      </c>
      <c r="F22" s="16" t="s">
        <v>20</v>
      </c>
      <c r="G22" s="6" t="n">
        <v>213</v>
      </c>
      <c r="H22" s="6" t="n">
        <v>6845</v>
      </c>
      <c r="I22" s="6" t="n">
        <v>4936.41</v>
      </c>
      <c r="J22" s="6" t="n">
        <v>28</v>
      </c>
      <c r="K22" s="6" t="n">
        <v>213</v>
      </c>
      <c r="L22" s="6" t="n">
        <v>185</v>
      </c>
      <c r="M22" s="6" t="n">
        <v>3.75</v>
      </c>
      <c r="N22" s="6" t="n">
        <v>2.7</v>
      </c>
    </row>
    <row collapsed="false" customFormat="false" customHeight="false" hidden="false" ht="12.1" outlineLevel="0" r="23">
      <c r="A23" s="25" t="n">
        <v>44386</v>
      </c>
      <c r="B23" s="16" t="s">
        <v>275</v>
      </c>
      <c r="C23" s="16" t="s">
        <v>82</v>
      </c>
      <c r="D23" s="16" t="s">
        <v>83</v>
      </c>
      <c r="E23" s="7" t="n">
        <v>2</v>
      </c>
      <c r="F23" s="16" t="s">
        <v>20</v>
      </c>
      <c r="G23" s="6" t="n">
        <v>12.3</v>
      </c>
      <c r="H23" s="6" t="n">
        <v>519.1</v>
      </c>
      <c r="I23" s="6" t="n">
        <v>505.35</v>
      </c>
      <c r="J23" s="6" t="n">
        <v>3</v>
      </c>
      <c r="K23" s="6" t="n">
        <v>24.6</v>
      </c>
      <c r="L23" s="6" t="n">
        <v>21.6</v>
      </c>
      <c r="M23" s="6" t="n">
        <v>2.14</v>
      </c>
      <c r="N23" s="6" t="n">
        <v>2.08</v>
      </c>
    </row>
    <row collapsed="false" customFormat="false" customHeight="false" hidden="false" ht="12.1" outlineLevel="0" r="24">
      <c r="A24" s="25" t="n">
        <v>44389</v>
      </c>
      <c r="B24" s="16" t="s">
        <v>275</v>
      </c>
      <c r="C24" s="16" t="s">
        <v>86</v>
      </c>
      <c r="D24" s="16" t="s">
        <v>87</v>
      </c>
      <c r="E24" s="7" t="n">
        <v>100</v>
      </c>
      <c r="F24" s="16" t="s">
        <v>20</v>
      </c>
      <c r="G24" s="6" t="n">
        <v>0.06</v>
      </c>
      <c r="H24" s="6" t="n">
        <v>6.97</v>
      </c>
      <c r="I24" s="6" t="n">
        <v>8.19</v>
      </c>
      <c r="J24" s="6" t="n">
        <v>1</v>
      </c>
      <c r="K24" s="6" t="n">
        <v>6</v>
      </c>
      <c r="L24" s="6" t="n">
        <v>5</v>
      </c>
      <c r="M24" s="6" t="n">
        <v>0.61</v>
      </c>
      <c r="N24" s="6" t="n">
        <v>0.72</v>
      </c>
    </row>
    <row collapsed="false" customFormat="false" customHeight="false" hidden="false" ht="12.1" outlineLevel="0" r="25">
      <c r="A25" s="25" t="n">
        <v>44391</v>
      </c>
      <c r="B25" s="16" t="s">
        <v>275</v>
      </c>
      <c r="C25" s="16" t="s">
        <v>57</v>
      </c>
      <c r="D25" s="16" t="s">
        <v>58</v>
      </c>
      <c r="E25" s="7" t="n">
        <v>3</v>
      </c>
      <c r="F25" s="16" t="s">
        <v>20</v>
      </c>
      <c r="G25" s="6" t="n">
        <v>0.1</v>
      </c>
      <c r="H25" s="6" t="n">
        <v>1064</v>
      </c>
      <c r="I25" s="6" t="n">
        <v>1377.95</v>
      </c>
      <c r="J25" s="6" t="n">
        <v>0</v>
      </c>
      <c r="K25" s="6" t="n">
        <v>0.3</v>
      </c>
      <c r="L25" s="6" t="n">
        <v>0.3</v>
      </c>
      <c r="M25" s="6" t="n">
        <v>0.01</v>
      </c>
      <c r="N25" s="6" t="n">
        <v>0.01</v>
      </c>
    </row>
    <row collapsed="false" customFormat="false" customHeight="false" hidden="false" ht="12.1" outlineLevel="0" r="26">
      <c r="A26" s="25" t="n">
        <v>44392</v>
      </c>
      <c r="B26" s="16" t="s">
        <v>275</v>
      </c>
      <c r="C26" s="16" t="s">
        <v>78</v>
      </c>
      <c r="D26" s="16" t="s">
        <v>79</v>
      </c>
      <c r="E26" s="7" t="n">
        <v>100</v>
      </c>
      <c r="F26" s="16" t="s">
        <v>20</v>
      </c>
      <c r="G26" s="6" t="n">
        <v>0.31</v>
      </c>
      <c r="H26" s="6" t="n">
        <v>30.07</v>
      </c>
      <c r="I26" s="6" t="n">
        <v>21.31</v>
      </c>
      <c r="J26" s="6" t="n">
        <v>4</v>
      </c>
      <c r="K26" s="6" t="n">
        <v>31</v>
      </c>
      <c r="L26" s="6" t="n">
        <v>27</v>
      </c>
      <c r="M26" s="6" t="n">
        <v>1.27</v>
      </c>
      <c r="N26" s="6" t="n">
        <v>0.9</v>
      </c>
    </row>
    <row collapsed="false" customFormat="false" customHeight="false" hidden="false" ht="12.1" outlineLevel="0" r="27">
      <c r="A27" s="25" t="n">
        <v>44392</v>
      </c>
      <c r="B27" s="16" t="s">
        <v>275</v>
      </c>
      <c r="C27" s="16" t="s">
        <v>60</v>
      </c>
      <c r="D27" s="16" t="s">
        <v>61</v>
      </c>
      <c r="E27" s="7" t="n">
        <v>130000</v>
      </c>
      <c r="F27" s="16" t="s">
        <v>20</v>
      </c>
      <c r="G27" s="6" t="n">
        <v>0.0014</v>
      </c>
      <c r="H27" s="6" t="n">
        <v>0.04719</v>
      </c>
      <c r="I27" s="6" t="n">
        <v>0.04</v>
      </c>
      <c r="J27" s="6" t="n">
        <v>24</v>
      </c>
      <c r="K27" s="6" t="n">
        <v>182</v>
      </c>
      <c r="L27" s="6" t="n">
        <v>158</v>
      </c>
      <c r="M27" s="6" t="n">
        <v>3.41</v>
      </c>
      <c r="N27" s="6" t="n">
        <v>2.58</v>
      </c>
    </row>
    <row collapsed="false" customFormat="false" customHeight="false" hidden="false" ht="12.1" outlineLevel="0" r="28">
      <c r="A28" s="25" t="n">
        <v>44392</v>
      </c>
      <c r="B28" s="16" t="s">
        <v>275</v>
      </c>
      <c r="C28" s="16" t="s">
        <v>80</v>
      </c>
      <c r="D28" s="16" t="s">
        <v>81</v>
      </c>
      <c r="E28" s="7" t="n">
        <v>10</v>
      </c>
      <c r="F28" s="16" t="s">
        <v>20</v>
      </c>
      <c r="G28" s="6" t="n">
        <v>12.55</v>
      </c>
      <c r="H28" s="6" t="n">
        <v>280.01</v>
      </c>
      <c r="I28" s="6" t="n">
        <v>187.88</v>
      </c>
      <c r="J28" s="6" t="n">
        <v>16</v>
      </c>
      <c r="K28" s="6" t="n">
        <v>125.5</v>
      </c>
      <c r="L28" s="6" t="n">
        <v>109.5</v>
      </c>
      <c r="M28" s="6" t="n">
        <v>5.83</v>
      </c>
      <c r="N28" s="6" t="n">
        <v>3.91</v>
      </c>
    </row>
    <row collapsed="false" customFormat="false" customHeight="false" hidden="false" ht="12.1" outlineLevel="0" r="29">
      <c r="A29" s="25" t="n">
        <v>44393</v>
      </c>
      <c r="B29" s="16" t="s">
        <v>275</v>
      </c>
      <c r="C29" s="16" t="s">
        <v>74</v>
      </c>
      <c r="D29" s="16" t="s">
        <v>75</v>
      </c>
      <c r="E29" s="7" t="n">
        <v>20000</v>
      </c>
      <c r="F29" s="16" t="s">
        <v>20</v>
      </c>
      <c r="G29" s="6" t="n">
        <v>0.0161</v>
      </c>
      <c r="H29" s="6" t="n">
        <v>0.20736</v>
      </c>
      <c r="I29" s="6" t="n">
        <v>0.18</v>
      </c>
      <c r="J29" s="6" t="n">
        <v>42</v>
      </c>
      <c r="K29" s="6" t="n">
        <v>322</v>
      </c>
      <c r="L29" s="6" t="n">
        <v>280</v>
      </c>
      <c r="M29" s="6" t="n">
        <v>7.58</v>
      </c>
      <c r="N29" s="6" t="n">
        <v>6.75</v>
      </c>
    </row>
    <row collapsed="false" customFormat="false" customHeight="false" hidden="false" ht="12.1" outlineLevel="0" r="30">
      <c r="A30" s="25" t="n">
        <v>44441</v>
      </c>
      <c r="B30" s="16" t="s">
        <v>275</v>
      </c>
      <c r="C30" s="16" t="s">
        <v>53</v>
      </c>
      <c r="D30" s="16" t="s">
        <v>54</v>
      </c>
      <c r="E30" s="7" t="n">
        <v>3</v>
      </c>
      <c r="F30" s="16" t="s">
        <v>20</v>
      </c>
      <c r="G30" s="6" t="n">
        <v>84.45</v>
      </c>
      <c r="H30" s="6" t="n">
        <v>1671.8</v>
      </c>
      <c r="I30" s="6" t="n">
        <v>881.61</v>
      </c>
      <c r="J30" s="6" t="n">
        <v>33</v>
      </c>
      <c r="K30" s="6" t="n">
        <v>253.35</v>
      </c>
      <c r="L30" s="6" t="n">
        <v>220.35</v>
      </c>
      <c r="M30" s="6" t="n">
        <v>8.33</v>
      </c>
      <c r="N30" s="6" t="n">
        <v>4.39</v>
      </c>
    </row>
    <row collapsed="false" customFormat="false" customHeight="false" hidden="false" ht="12.1" outlineLevel="0" r="31">
      <c r="A31" s="25" t="n">
        <v>44449</v>
      </c>
      <c r="B31" s="16" t="s">
        <v>275</v>
      </c>
      <c r="C31" s="16" t="s">
        <v>63</v>
      </c>
      <c r="D31" s="16" t="s">
        <v>64</v>
      </c>
      <c r="E31" s="7" t="n">
        <v>8</v>
      </c>
      <c r="F31" s="16" t="s">
        <v>20</v>
      </c>
      <c r="G31" s="6" t="n">
        <v>33.2</v>
      </c>
      <c r="H31" s="6" t="n">
        <v>1394</v>
      </c>
      <c r="I31" s="6" t="n">
        <v>1685.12</v>
      </c>
      <c r="J31" s="6" t="n">
        <v>35</v>
      </c>
      <c r="K31" s="6" t="n">
        <v>265.6</v>
      </c>
      <c r="L31" s="6" t="n">
        <v>230.6</v>
      </c>
      <c r="M31" s="6" t="n">
        <v>1.71</v>
      </c>
      <c r="N31" s="6" t="n">
        <v>2.07</v>
      </c>
    </row>
    <row collapsed="false" customFormat="false" customHeight="false" hidden="false" ht="12.1" outlineLevel="0" r="32">
      <c r="A32" s="25" t="n">
        <v>44466</v>
      </c>
      <c r="B32" s="16" t="s">
        <v>275</v>
      </c>
      <c r="C32" s="16" t="s">
        <v>70</v>
      </c>
      <c r="D32" s="16" t="s">
        <v>71</v>
      </c>
      <c r="E32" s="7" t="n">
        <v>50</v>
      </c>
      <c r="F32" s="16" t="s">
        <v>20</v>
      </c>
      <c r="G32" s="6" t="n">
        <v>3.53</v>
      </c>
      <c r="H32" s="6" t="n">
        <v>72.59</v>
      </c>
      <c r="I32" s="6" t="n">
        <v>51.55</v>
      </c>
      <c r="J32" s="6" t="n">
        <v>23</v>
      </c>
      <c r="K32" s="6" t="n">
        <v>176.5</v>
      </c>
      <c r="L32" s="6" t="n">
        <v>153.5</v>
      </c>
      <c r="M32" s="6" t="n">
        <v>5.96</v>
      </c>
      <c r="N32" s="6" t="n">
        <v>4.23</v>
      </c>
    </row>
    <row collapsed="false" customFormat="false" customHeight="false" hidden="false" ht="12.1" outlineLevel="0" r="33">
      <c r="A33" s="25" t="n">
        <v>44473</v>
      </c>
      <c r="B33" s="16" t="s">
        <v>275</v>
      </c>
      <c r="C33" s="16" t="s">
        <v>31</v>
      </c>
      <c r="D33" s="16" t="s">
        <v>32</v>
      </c>
      <c r="E33" s="7" t="n">
        <v>30</v>
      </c>
      <c r="F33" s="16" t="s">
        <v>20</v>
      </c>
      <c r="G33" s="6" t="n">
        <v>23</v>
      </c>
      <c r="H33" s="6" t="n">
        <v>382.04</v>
      </c>
      <c r="I33" s="6" t="n">
        <v>108.88</v>
      </c>
      <c r="J33" s="6" t="n">
        <v>90</v>
      </c>
      <c r="K33" s="6" t="n">
        <v>690</v>
      </c>
      <c r="L33" s="6" t="n">
        <v>600</v>
      </c>
      <c r="M33" s="6" t="n">
        <v>18.37</v>
      </c>
      <c r="N33" s="6" t="n">
        <v>5.24</v>
      </c>
    </row>
    <row collapsed="false" customFormat="false" customHeight="false" hidden="false" ht="12.1" outlineLevel="0" r="34">
      <c r="A34" s="25" t="n">
        <v>44480</v>
      </c>
      <c r="B34" s="16" t="s">
        <v>275</v>
      </c>
      <c r="C34" s="16" t="s">
        <v>38</v>
      </c>
      <c r="D34" s="16" t="s">
        <v>39</v>
      </c>
      <c r="E34" s="7" t="n">
        <v>4</v>
      </c>
      <c r="F34" s="16" t="s">
        <v>20</v>
      </c>
      <c r="G34" s="6" t="n">
        <v>27.67</v>
      </c>
      <c r="H34" s="6" t="n">
        <v>1905</v>
      </c>
      <c r="I34" s="6" t="n">
        <v>1065.74</v>
      </c>
      <c r="J34" s="6" t="n">
        <v>14</v>
      </c>
      <c r="K34" s="6" t="n">
        <v>110.68</v>
      </c>
      <c r="L34" s="6" t="n">
        <v>96.68</v>
      </c>
      <c r="M34" s="6" t="n">
        <v>2.27</v>
      </c>
      <c r="N34" s="6" t="n">
        <v>1.27</v>
      </c>
    </row>
    <row collapsed="false" customFormat="false" customHeight="false" hidden="false" ht="12.1" outlineLevel="0" r="35">
      <c r="A35" s="25" t="n">
        <v>44481</v>
      </c>
      <c r="B35" s="16" t="s">
        <v>275</v>
      </c>
      <c r="C35" s="16" t="s">
        <v>82</v>
      </c>
      <c r="D35" s="16" t="s">
        <v>83</v>
      </c>
      <c r="E35" s="7" t="n">
        <v>2</v>
      </c>
      <c r="F35" s="16" t="s">
        <v>20</v>
      </c>
      <c r="G35" s="6" t="n">
        <v>16.52</v>
      </c>
      <c r="H35" s="6" t="n">
        <v>574.4</v>
      </c>
      <c r="I35" s="6" t="n">
        <v>505.35</v>
      </c>
      <c r="J35" s="6" t="n">
        <v>4</v>
      </c>
      <c r="K35" s="6" t="n">
        <v>33.04</v>
      </c>
      <c r="L35" s="6" t="n">
        <v>29.04</v>
      </c>
      <c r="M35" s="6" t="n">
        <v>2.87</v>
      </c>
      <c r="N35" s="6" t="n">
        <v>2.53</v>
      </c>
    </row>
    <row collapsed="false" customFormat="false" customHeight="false" hidden="false" ht="12.1" outlineLevel="0" r="36">
      <c r="A36" s="25" t="n">
        <v>44544</v>
      </c>
      <c r="B36" s="16" t="s">
        <v>275</v>
      </c>
      <c r="C36" s="16" t="s">
        <v>53</v>
      </c>
      <c r="D36" s="16" t="s">
        <v>54</v>
      </c>
      <c r="E36" s="7" t="n">
        <v>3</v>
      </c>
      <c r="F36" s="16" t="s">
        <v>20</v>
      </c>
      <c r="G36" s="6" t="n">
        <v>85.93</v>
      </c>
      <c r="H36" s="6" t="n">
        <v>1466.2</v>
      </c>
      <c r="I36" s="6" t="n">
        <v>881.61</v>
      </c>
      <c r="J36" s="6" t="n">
        <v>34</v>
      </c>
      <c r="K36" s="6" t="n">
        <v>257.79</v>
      </c>
      <c r="L36" s="6" t="n">
        <v>223.79</v>
      </c>
      <c r="M36" s="6" t="n">
        <v>8.46</v>
      </c>
      <c r="N36" s="6" t="n">
        <v>5.09</v>
      </c>
    </row>
    <row collapsed="false" customFormat="false" customHeight="false" hidden="false" ht="12.1" outlineLevel="0" r="37">
      <c r="A37" s="25" t="n">
        <v>44547</v>
      </c>
      <c r="B37" s="16" t="s">
        <v>275</v>
      </c>
      <c r="C37" s="16" t="s">
        <v>34</v>
      </c>
      <c r="D37" s="16" t="s">
        <v>35</v>
      </c>
      <c r="E37" s="7" t="n">
        <v>3000</v>
      </c>
      <c r="F37" s="16" t="s">
        <v>20</v>
      </c>
      <c r="G37" s="6" t="n">
        <v>0.1903</v>
      </c>
      <c r="H37" s="6" t="n">
        <v>2.62</v>
      </c>
      <c r="I37" s="6" t="n">
        <v>2.82</v>
      </c>
      <c r="J37" s="6" t="n">
        <v>74</v>
      </c>
      <c r="K37" s="6" t="n">
        <v>570.9871</v>
      </c>
      <c r="L37" s="6" t="n">
        <v>496.99</v>
      </c>
      <c r="M37" s="6" t="n">
        <v>5.88</v>
      </c>
      <c r="N37" s="6" t="n">
        <v>6.32</v>
      </c>
    </row>
    <row collapsed="false" customFormat="false" customHeight="false" hidden="false" ht="12.1" outlineLevel="0" r="38">
      <c r="A38" s="25" t="n">
        <v>44551</v>
      </c>
      <c r="B38" s="16" t="s">
        <v>275</v>
      </c>
      <c r="C38" s="16" t="s">
        <v>27</v>
      </c>
      <c r="D38" s="16" t="s">
        <v>28</v>
      </c>
      <c r="E38" s="7" t="n">
        <v>1</v>
      </c>
      <c r="F38" s="16" t="s">
        <v>20</v>
      </c>
      <c r="G38" s="6" t="n">
        <v>340</v>
      </c>
      <c r="H38" s="6" t="n">
        <v>6348.5</v>
      </c>
      <c r="I38" s="6" t="n">
        <v>4936.41</v>
      </c>
      <c r="J38" s="6" t="n">
        <v>44</v>
      </c>
      <c r="K38" s="6" t="n">
        <v>340</v>
      </c>
      <c r="L38" s="6" t="n">
        <v>296</v>
      </c>
      <c r="M38" s="6" t="n">
        <v>6</v>
      </c>
      <c r="N38" s="6" t="n">
        <v>4.66</v>
      </c>
    </row>
    <row collapsed="false" customFormat="false" customHeight="false" hidden="false" ht="12.1" outlineLevel="0" r="39">
      <c r="A39" s="25" t="n">
        <v>44558</v>
      </c>
      <c r="B39" s="16" t="s">
        <v>275</v>
      </c>
      <c r="C39" s="16" t="s">
        <v>17</v>
      </c>
      <c r="D39" s="16" t="s">
        <v>19</v>
      </c>
      <c r="E39" s="7" t="n">
        <v>30</v>
      </c>
      <c r="F39" s="16" t="s">
        <v>20</v>
      </c>
      <c r="G39" s="6" t="n">
        <v>40</v>
      </c>
      <c r="H39" s="6" t="n">
        <v>540.7</v>
      </c>
      <c r="I39" s="6" t="n">
        <v>325.33</v>
      </c>
      <c r="J39" s="6" t="n">
        <v>156</v>
      </c>
      <c r="K39" s="6" t="n">
        <v>1200</v>
      </c>
      <c r="L39" s="6" t="n">
        <v>1044</v>
      </c>
      <c r="M39" s="6" t="n">
        <v>10.7</v>
      </c>
      <c r="N39" s="6" t="n">
        <v>6.44</v>
      </c>
    </row>
    <row collapsed="false" customFormat="false" customHeight="false" hidden="false" ht="12.1" outlineLevel="0" r="40">
      <c r="A40" s="25" t="n">
        <v>44561</v>
      </c>
      <c r="B40" s="16" t="s">
        <v>275</v>
      </c>
      <c r="C40" s="16" t="s">
        <v>23</v>
      </c>
      <c r="D40" s="16" t="s">
        <v>24</v>
      </c>
      <c r="E40" s="7" t="n">
        <v>2</v>
      </c>
      <c r="F40" s="16" t="s">
        <v>20</v>
      </c>
      <c r="G40" s="6" t="n">
        <v>294.37</v>
      </c>
      <c r="H40" s="6" t="n">
        <v>5444</v>
      </c>
      <c r="I40" s="6" t="n">
        <v>5227.88</v>
      </c>
      <c r="J40" s="6" t="n">
        <v>77</v>
      </c>
      <c r="K40" s="6" t="n">
        <v>588.74</v>
      </c>
      <c r="L40" s="6" t="n">
        <v>511.74</v>
      </c>
      <c r="M40" s="6" t="n">
        <v>4.89</v>
      </c>
      <c r="N40" s="6" t="n">
        <v>4.7</v>
      </c>
    </row>
    <row collapsed="false" customFormat="false" customHeight="false" hidden="false" ht="12.1" outlineLevel="0" r="41">
      <c r="A41" s="25" t="n">
        <v>44571</v>
      </c>
      <c r="B41" s="16" t="s">
        <v>275</v>
      </c>
      <c r="C41" s="16" t="s">
        <v>82</v>
      </c>
      <c r="D41" s="16" t="s">
        <v>83</v>
      </c>
      <c r="E41" s="7" t="n">
        <v>2</v>
      </c>
      <c r="F41" s="16" t="s">
        <v>20</v>
      </c>
      <c r="G41" s="6" t="n">
        <v>9.98</v>
      </c>
      <c r="H41" s="6" t="n">
        <v>499.8</v>
      </c>
      <c r="I41" s="6" t="n">
        <v>505.35</v>
      </c>
      <c r="J41" s="6" t="n">
        <v>3</v>
      </c>
      <c r="K41" s="6" t="n">
        <v>19.96</v>
      </c>
      <c r="L41" s="6" t="n">
        <v>16.96</v>
      </c>
      <c r="M41" s="6" t="n">
        <v>1.68</v>
      </c>
      <c r="N41" s="6" t="n">
        <v>1.7</v>
      </c>
    </row>
    <row collapsed="false" customFormat="false" customHeight="false" hidden="false" ht="12.1" outlineLevel="0" r="42">
      <c r="A42" s="25" t="n">
        <v>44574</v>
      </c>
      <c r="B42" s="16" t="s">
        <v>275</v>
      </c>
      <c r="C42" s="16" t="s">
        <v>70</v>
      </c>
      <c r="D42" s="16" t="s">
        <v>71</v>
      </c>
      <c r="E42" s="7" t="n">
        <v>50</v>
      </c>
      <c r="F42" s="16" t="s">
        <v>20</v>
      </c>
      <c r="G42" s="6" t="n">
        <v>2.663</v>
      </c>
      <c r="H42" s="6" t="n">
        <v>67.38</v>
      </c>
      <c r="I42" s="6" t="n">
        <v>51.55</v>
      </c>
      <c r="J42" s="6" t="n">
        <v>17</v>
      </c>
      <c r="K42" s="6" t="n">
        <v>133.15</v>
      </c>
      <c r="L42" s="6" t="n">
        <v>116.15</v>
      </c>
      <c r="M42" s="6" t="n">
        <v>4.51</v>
      </c>
      <c r="N42" s="6" t="n">
        <v>3.45</v>
      </c>
    </row>
    <row collapsed="false" customFormat="false" customHeight="false" hidden="false" ht="12.1" outlineLevel="0" r="43">
      <c r="A43" s="25" t="n">
        <v>44579</v>
      </c>
      <c r="B43" s="16" t="s">
        <v>275</v>
      </c>
      <c r="C43" s="16" t="s">
        <v>31</v>
      </c>
      <c r="D43" s="16" t="s">
        <v>32</v>
      </c>
      <c r="E43" s="7" t="n">
        <v>30</v>
      </c>
      <c r="F43" s="16" t="s">
        <v>20</v>
      </c>
      <c r="G43" s="6" t="n">
        <v>28</v>
      </c>
      <c r="H43" s="6" t="n">
        <v>386.2</v>
      </c>
      <c r="I43" s="6" t="n">
        <v>108.88</v>
      </c>
      <c r="J43" s="6" t="n">
        <v>109</v>
      </c>
      <c r="K43" s="6" t="n">
        <v>840</v>
      </c>
      <c r="L43" s="6" t="n">
        <v>731</v>
      </c>
      <c r="M43" s="6" t="n">
        <v>22.38</v>
      </c>
      <c r="N43" s="6" t="n">
        <v>6.31</v>
      </c>
    </row>
    <row collapsed="false" customFormat="false" customHeight="false" hidden="false" ht="12.1" outlineLevel="0" r="44">
      <c r="A44" s="25" t="n">
        <v>44686</v>
      </c>
      <c r="B44" s="16" t="s">
        <v>275</v>
      </c>
      <c r="C44" s="16" t="s">
        <v>38</v>
      </c>
      <c r="D44" s="16" t="s">
        <v>39</v>
      </c>
      <c r="E44" s="7" t="n">
        <v>4</v>
      </c>
      <c r="F44" s="16" t="s">
        <v>20</v>
      </c>
      <c r="G44" s="6" t="n">
        <v>43.77</v>
      </c>
      <c r="H44" s="6" t="n">
        <v>1009.2</v>
      </c>
      <c r="I44" s="6" t="n">
        <v>1065.74</v>
      </c>
      <c r="J44" s="6" t="n">
        <v>23</v>
      </c>
      <c r="K44" s="6" t="n">
        <v>175.08</v>
      </c>
      <c r="L44" s="6" t="n">
        <v>152.08</v>
      </c>
      <c r="M44" s="6" t="n">
        <v>3.57</v>
      </c>
      <c r="N44" s="6" t="n">
        <v>3.77</v>
      </c>
    </row>
    <row collapsed="false" customFormat="false" customHeight="false" hidden="false" ht="12.1" outlineLevel="0" r="45">
      <c r="A45" s="25" t="n">
        <v>44750</v>
      </c>
      <c r="B45" s="16" t="s">
        <v>275</v>
      </c>
      <c r="C45" s="16" t="s">
        <v>82</v>
      </c>
      <c r="D45" s="16" t="s">
        <v>83</v>
      </c>
      <c r="E45" s="7" t="n">
        <v>2</v>
      </c>
      <c r="F45" s="16" t="s">
        <v>20</v>
      </c>
      <c r="G45" s="6" t="n">
        <v>16.14</v>
      </c>
      <c r="H45" s="6" t="n">
        <v>409.9</v>
      </c>
      <c r="I45" s="6" t="n">
        <v>505.35</v>
      </c>
      <c r="J45" s="6" t="n">
        <v>4</v>
      </c>
      <c r="K45" s="6" t="n">
        <v>32.28</v>
      </c>
      <c r="L45" s="6" t="n">
        <v>28.28</v>
      </c>
      <c r="M45" s="6" t="n">
        <v>2.8</v>
      </c>
      <c r="N45" s="6" t="n">
        <v>3.45</v>
      </c>
    </row>
    <row collapsed="false" customFormat="false" customHeight="false" hidden="false" ht="12.1" outlineLevel="0" r="46">
      <c r="A46" s="25" t="n">
        <v>44750</v>
      </c>
      <c r="B46" s="16" t="s">
        <v>275</v>
      </c>
      <c r="C46" s="16" t="s">
        <v>17</v>
      </c>
      <c r="D46" s="16" t="s">
        <v>19</v>
      </c>
      <c r="E46" s="7" t="n">
        <v>30</v>
      </c>
      <c r="F46" s="16" t="s">
        <v>20</v>
      </c>
      <c r="G46" s="6" t="n">
        <v>16</v>
      </c>
      <c r="H46" s="6" t="n">
        <v>390.3</v>
      </c>
      <c r="I46" s="6" t="n">
        <v>325.33</v>
      </c>
      <c r="J46" s="6" t="n">
        <v>62</v>
      </c>
      <c r="K46" s="6" t="n">
        <v>480</v>
      </c>
      <c r="L46" s="6" t="n">
        <v>418</v>
      </c>
      <c r="M46" s="6" t="n">
        <v>4.28</v>
      </c>
      <c r="N46" s="6" t="n">
        <v>3.57</v>
      </c>
    </row>
    <row collapsed="false" customFormat="false" customHeight="false" hidden="false" ht="12.1" outlineLevel="0" r="47">
      <c r="A47" s="25" t="n">
        <v>44753</v>
      </c>
      <c r="B47" s="16" t="s">
        <v>275</v>
      </c>
      <c r="C47" s="16" t="s">
        <v>57</v>
      </c>
      <c r="D47" s="16" t="s">
        <v>58</v>
      </c>
      <c r="E47" s="7" t="n">
        <v>3</v>
      </c>
      <c r="F47" s="16" t="s">
        <v>20</v>
      </c>
      <c r="G47" s="6" t="n">
        <v>117.29</v>
      </c>
      <c r="H47" s="6" t="n">
        <v>715</v>
      </c>
      <c r="I47" s="6" t="n">
        <v>1377.95</v>
      </c>
      <c r="J47" s="6" t="n">
        <v>46</v>
      </c>
      <c r="K47" s="6" t="n">
        <v>351.87</v>
      </c>
      <c r="L47" s="6" t="n">
        <v>305.87</v>
      </c>
      <c r="M47" s="6" t="n">
        <v>7.4</v>
      </c>
      <c r="N47" s="6" t="n">
        <v>14.26</v>
      </c>
    </row>
    <row collapsed="false" customFormat="false" customHeight="false" hidden="false" ht="12.1" outlineLevel="0" r="48">
      <c r="A48" s="25" t="n">
        <v>44754</v>
      </c>
      <c r="B48" s="16" t="s">
        <v>275</v>
      </c>
      <c r="C48" s="16" t="s">
        <v>86</v>
      </c>
      <c r="D48" s="16" t="s">
        <v>87</v>
      </c>
      <c r="E48" s="7" t="n">
        <v>100</v>
      </c>
      <c r="F48" s="16" t="s">
        <v>20</v>
      </c>
      <c r="G48" s="6" t="n">
        <v>0.54</v>
      </c>
      <c r="H48" s="6" t="n">
        <v>5.01</v>
      </c>
      <c r="I48" s="6" t="n">
        <v>8.19</v>
      </c>
      <c r="J48" s="6" t="n">
        <v>7</v>
      </c>
      <c r="K48" s="6" t="n">
        <v>54</v>
      </c>
      <c r="L48" s="6" t="n">
        <v>47</v>
      </c>
      <c r="M48" s="6" t="n">
        <v>5.74</v>
      </c>
      <c r="N48" s="6" t="n">
        <v>9.38</v>
      </c>
    </row>
    <row collapsed="false" customFormat="false" customHeight="false" hidden="false" ht="12.1" outlineLevel="0" r="49">
      <c r="A49" s="25" t="n">
        <v>44843</v>
      </c>
      <c r="B49" s="16" t="s">
        <v>275</v>
      </c>
      <c r="C49" s="16" t="s">
        <v>38</v>
      </c>
      <c r="D49" s="16" t="s">
        <v>39</v>
      </c>
      <c r="E49" s="7" t="n">
        <v>4</v>
      </c>
      <c r="F49" s="16" t="s">
        <v>20</v>
      </c>
      <c r="G49" s="6" t="n">
        <v>45</v>
      </c>
      <c r="H49" s="6" t="n">
        <v>906.4</v>
      </c>
      <c r="I49" s="6" t="n">
        <v>1065.74</v>
      </c>
      <c r="J49" s="6" t="n">
        <v>23</v>
      </c>
      <c r="K49" s="6" t="n">
        <v>180</v>
      </c>
      <c r="L49" s="6" t="n">
        <v>157</v>
      </c>
      <c r="M49" s="6" t="n">
        <v>3.68</v>
      </c>
      <c r="N49" s="6" t="n">
        <v>4.33</v>
      </c>
    </row>
    <row collapsed="false" customFormat="false" customHeight="false" hidden="false" ht="12.1" outlineLevel="0" r="50">
      <c r="A50" s="25" t="n">
        <v>44845</v>
      </c>
      <c r="B50" s="16" t="s">
        <v>275</v>
      </c>
      <c r="C50" s="16" t="s">
        <v>80</v>
      </c>
      <c r="D50" s="16" t="s">
        <v>81</v>
      </c>
      <c r="E50" s="7" t="n">
        <v>10</v>
      </c>
      <c r="F50" s="16" t="s">
        <v>20</v>
      </c>
      <c r="G50" s="6" t="n">
        <v>51.03</v>
      </c>
      <c r="H50" s="6" t="n">
        <v>162.89</v>
      </c>
      <c r="I50" s="6" t="n">
        <v>187.88</v>
      </c>
      <c r="J50" s="6" t="n">
        <v>66</v>
      </c>
      <c r="K50" s="6" t="n">
        <v>510.3</v>
      </c>
      <c r="L50" s="6" t="n">
        <v>444.3</v>
      </c>
      <c r="M50" s="6" t="n">
        <v>23.65</v>
      </c>
      <c r="N50" s="6" t="n">
        <v>27.28</v>
      </c>
    </row>
    <row collapsed="false" customFormat="false" customHeight="false" hidden="false" ht="12.1" outlineLevel="0" r="51">
      <c r="A51" s="25" t="n">
        <v>44845</v>
      </c>
      <c r="B51" s="16" t="s">
        <v>275</v>
      </c>
      <c r="C51" s="16" t="s">
        <v>82</v>
      </c>
      <c r="D51" s="16" t="s">
        <v>83</v>
      </c>
      <c r="E51" s="7" t="n">
        <v>2</v>
      </c>
      <c r="F51" s="16" t="s">
        <v>20</v>
      </c>
      <c r="G51" s="6" t="n">
        <v>32.71</v>
      </c>
      <c r="H51" s="6" t="n">
        <v>353</v>
      </c>
      <c r="I51" s="6" t="n">
        <v>505.35</v>
      </c>
      <c r="J51" s="6" t="n">
        <v>9</v>
      </c>
      <c r="K51" s="6" t="n">
        <v>65.42</v>
      </c>
      <c r="L51" s="6" t="n">
        <v>56.42</v>
      </c>
      <c r="M51" s="6" t="n">
        <v>5.58</v>
      </c>
      <c r="N51" s="6" t="n">
        <v>7.99</v>
      </c>
    </row>
    <row collapsed="false" customFormat="false" customHeight="false" hidden="false" ht="12.1" outlineLevel="0" r="52">
      <c r="A52" s="25" t="n">
        <v>44854</v>
      </c>
      <c r="B52" s="16" t="s">
        <v>275</v>
      </c>
      <c r="C52" s="16" t="s">
        <v>45</v>
      </c>
      <c r="D52" s="16" t="s">
        <v>46</v>
      </c>
      <c r="E52" s="7" t="n">
        <v>100</v>
      </c>
      <c r="F52" s="16" t="s">
        <v>20</v>
      </c>
      <c r="G52" s="6" t="n">
        <v>1.21</v>
      </c>
      <c r="H52" s="6" t="n">
        <v>32.485</v>
      </c>
      <c r="I52" s="6" t="n">
        <v>26.92</v>
      </c>
      <c r="J52" s="6" t="n">
        <v>16</v>
      </c>
      <c r="K52" s="6" t="n">
        <v>121</v>
      </c>
      <c r="L52" s="6" t="n">
        <v>105</v>
      </c>
      <c r="M52" s="6" t="n">
        <v>3.9</v>
      </c>
      <c r="N52" s="6" t="n">
        <v>3.23</v>
      </c>
    </row>
    <row collapsed="false" customFormat="false" customHeight="false" hidden="false" ht="12.1" outlineLevel="0" r="53">
      <c r="A53" s="25" t="n">
        <v>44916</v>
      </c>
      <c r="B53" s="16" t="s">
        <v>275</v>
      </c>
      <c r="C53" s="16" t="s">
        <v>27</v>
      </c>
      <c r="D53" s="16" t="s">
        <v>28</v>
      </c>
      <c r="E53" s="7" t="n">
        <v>1</v>
      </c>
      <c r="F53" s="16" t="s">
        <v>20</v>
      </c>
      <c r="G53" s="6" t="n">
        <v>537</v>
      </c>
      <c r="H53" s="6" t="n">
        <v>4040.5</v>
      </c>
      <c r="I53" s="6" t="n">
        <v>4936.41</v>
      </c>
      <c r="J53" s="6" t="n">
        <v>70</v>
      </c>
      <c r="K53" s="6" t="n">
        <v>537</v>
      </c>
      <c r="L53" s="6" t="n">
        <v>467</v>
      </c>
      <c r="M53" s="6" t="n">
        <v>9.46</v>
      </c>
      <c r="N53" s="6" t="n">
        <v>11.56</v>
      </c>
    </row>
    <row collapsed="false" customFormat="false" customHeight="false" hidden="false" ht="12.1" outlineLevel="0" r="54">
      <c r="A54" s="25" t="n">
        <v>44916</v>
      </c>
      <c r="B54" s="16" t="s">
        <v>275</v>
      </c>
      <c r="C54" s="16" t="s">
        <v>27</v>
      </c>
      <c r="D54" s="16" t="s">
        <v>28</v>
      </c>
      <c r="E54" s="7" t="n">
        <v>1</v>
      </c>
      <c r="F54" s="16" t="s">
        <v>20</v>
      </c>
      <c r="G54" s="6" t="n">
        <v>256</v>
      </c>
      <c r="H54" s="6" t="n">
        <v>4040.5</v>
      </c>
      <c r="I54" s="6" t="n">
        <v>4936.41</v>
      </c>
      <c r="J54" s="6" t="n">
        <v>33</v>
      </c>
      <c r="K54" s="6" t="n">
        <v>256</v>
      </c>
      <c r="L54" s="6" t="n">
        <v>223</v>
      </c>
      <c r="M54" s="6" t="n">
        <v>4.52</v>
      </c>
      <c r="N54" s="6" t="n">
        <v>5.52</v>
      </c>
    </row>
    <row collapsed="false" customFormat="false" customHeight="false" hidden="false" ht="12.1" outlineLevel="0" r="55">
      <c r="A55" s="25" t="n">
        <v>44925</v>
      </c>
      <c r="B55" s="16" t="s">
        <v>275</v>
      </c>
      <c r="C55" s="16" t="s">
        <v>17</v>
      </c>
      <c r="D55" s="16" t="s">
        <v>19</v>
      </c>
      <c r="E55" s="7" t="n">
        <v>30</v>
      </c>
      <c r="F55" s="16" t="s">
        <v>20</v>
      </c>
      <c r="G55" s="6" t="n">
        <v>69.78</v>
      </c>
      <c r="H55" s="6" t="n">
        <v>459.5</v>
      </c>
      <c r="I55" s="6" t="n">
        <v>325.33</v>
      </c>
      <c r="J55" s="6" t="n">
        <v>272</v>
      </c>
      <c r="K55" s="6" t="n">
        <v>2093.4</v>
      </c>
      <c r="L55" s="6" t="n">
        <v>1821.4</v>
      </c>
      <c r="M55" s="6" t="n">
        <v>18.66</v>
      </c>
      <c r="N55" s="6" t="n">
        <v>13.21</v>
      </c>
    </row>
    <row collapsed="false" customFormat="false" customHeight="false" hidden="false" ht="12.1" outlineLevel="0" r="56">
      <c r="A56" s="25" t="n">
        <v>44936</v>
      </c>
      <c r="B56" s="16" t="s">
        <v>275</v>
      </c>
      <c r="C56" s="16" t="s">
        <v>82</v>
      </c>
      <c r="D56" s="16" t="s">
        <v>83</v>
      </c>
      <c r="E56" s="7" t="n">
        <v>2</v>
      </c>
      <c r="F56" s="16" t="s">
        <v>20</v>
      </c>
      <c r="G56" s="6" t="n">
        <v>6.86</v>
      </c>
      <c r="H56" s="6" t="n">
        <v>345.7</v>
      </c>
      <c r="I56" s="6" t="n">
        <v>505.35</v>
      </c>
      <c r="J56" s="6" t="n">
        <v>2</v>
      </c>
      <c r="K56" s="6" t="n">
        <v>13.72</v>
      </c>
      <c r="L56" s="6" t="n">
        <v>11.72</v>
      </c>
      <c r="M56" s="6" t="n">
        <v>1.16</v>
      </c>
      <c r="N56" s="6" t="n">
        <v>1.7</v>
      </c>
    </row>
    <row collapsed="false" customFormat="false" customHeight="false" hidden="false" ht="12.1" outlineLevel="0" r="57">
      <c r="A57" s="25" t="n">
        <v>45049</v>
      </c>
      <c r="B57" s="16" t="s">
        <v>275</v>
      </c>
      <c r="C57" s="16" t="s">
        <v>38</v>
      </c>
      <c r="D57" s="16" t="s">
        <v>39</v>
      </c>
      <c r="E57" s="7" t="n">
        <v>4</v>
      </c>
      <c r="F57" s="16" t="s">
        <v>20</v>
      </c>
      <c r="G57" s="6" t="n">
        <v>60.58</v>
      </c>
      <c r="H57" s="6" t="n">
        <v>1223.8</v>
      </c>
      <c r="I57" s="6" t="n">
        <v>1065.74</v>
      </c>
      <c r="J57" s="6" t="n">
        <v>32</v>
      </c>
      <c r="K57" s="6" t="n">
        <v>242.32</v>
      </c>
      <c r="L57" s="6" t="n">
        <v>210.32</v>
      </c>
      <c r="M57" s="6" t="n">
        <v>4.93</v>
      </c>
      <c r="N57" s="6" t="n">
        <v>4.3</v>
      </c>
    </row>
    <row collapsed="false" customFormat="false" customHeight="false" hidden="false" ht="12.1" outlineLevel="0" r="58">
      <c r="A58" s="25" t="n">
        <v>45057</v>
      </c>
      <c r="B58" s="16" t="s">
        <v>275</v>
      </c>
      <c r="C58" s="16" t="s">
        <v>49</v>
      </c>
      <c r="D58" s="16" t="s">
        <v>50</v>
      </c>
      <c r="E58" s="7" t="n">
        <v>10</v>
      </c>
      <c r="F58" s="16" t="s">
        <v>20</v>
      </c>
      <c r="G58" s="6" t="n">
        <v>25</v>
      </c>
      <c r="H58" s="6" t="n">
        <v>226.55</v>
      </c>
      <c r="I58" s="6" t="n">
        <v>215.75</v>
      </c>
      <c r="J58" s="6" t="n">
        <v>33</v>
      </c>
      <c r="K58" s="6" t="n">
        <v>250</v>
      </c>
      <c r="L58" s="6" t="n">
        <v>217</v>
      </c>
      <c r="M58" s="6" t="n">
        <v>10.06</v>
      </c>
      <c r="N58" s="6" t="n">
        <v>9.58</v>
      </c>
    </row>
    <row collapsed="false" customFormat="false" customHeight="false" hidden="false" ht="12.1" outlineLevel="0" r="59">
      <c r="A59" s="25" t="n">
        <v>45082</v>
      </c>
      <c r="B59" s="16" t="s">
        <v>275</v>
      </c>
      <c r="C59" s="16" t="s">
        <v>27</v>
      </c>
      <c r="D59" s="16" t="s">
        <v>28</v>
      </c>
      <c r="E59" s="7" t="n">
        <v>1</v>
      </c>
      <c r="F59" s="16" t="s">
        <v>20</v>
      </c>
      <c r="G59" s="6" t="n">
        <v>438</v>
      </c>
      <c r="H59" s="6" t="n">
        <v>5166.5</v>
      </c>
      <c r="I59" s="6" t="n">
        <v>4936.41</v>
      </c>
      <c r="J59" s="6" t="n">
        <v>57</v>
      </c>
      <c r="K59" s="6" t="n">
        <v>438</v>
      </c>
      <c r="L59" s="6" t="n">
        <v>381</v>
      </c>
      <c r="M59" s="6" t="n">
        <v>7.72</v>
      </c>
      <c r="N59" s="6" t="n">
        <v>7.37</v>
      </c>
    </row>
    <row collapsed="false" customFormat="false" customHeight="false" hidden="false" ht="12.1" outlineLevel="0" r="60">
      <c r="A60" s="25" t="n">
        <v>45114</v>
      </c>
      <c r="B60" s="16" t="s">
        <v>275</v>
      </c>
      <c r="C60" s="16" t="s">
        <v>57</v>
      </c>
      <c r="D60" s="16" t="s">
        <v>58</v>
      </c>
      <c r="E60" s="7" t="n">
        <v>3</v>
      </c>
      <c r="F60" s="16" t="s">
        <v>20</v>
      </c>
      <c r="G60" s="6" t="n">
        <v>199.89</v>
      </c>
      <c r="H60" s="6" t="n">
        <v>1366</v>
      </c>
      <c r="I60" s="6" t="n">
        <v>1377.95</v>
      </c>
      <c r="J60" s="6" t="n">
        <v>78</v>
      </c>
      <c r="K60" s="6" t="n">
        <v>599.67</v>
      </c>
      <c r="L60" s="6" t="n">
        <v>521.67</v>
      </c>
      <c r="M60" s="6" t="n">
        <v>12.62</v>
      </c>
      <c r="N60" s="6" t="n">
        <v>12.73</v>
      </c>
    </row>
    <row collapsed="false" customFormat="false" customHeight="false" hidden="false" ht="12.1" outlineLevel="0" r="61">
      <c r="A61" s="25" t="n">
        <v>45117</v>
      </c>
      <c r="B61" s="16" t="s">
        <v>275</v>
      </c>
      <c r="C61" s="16" t="s">
        <v>17</v>
      </c>
      <c r="D61" s="16" t="s">
        <v>19</v>
      </c>
      <c r="E61" s="7" t="n">
        <v>30</v>
      </c>
      <c r="F61" s="16" t="s">
        <v>20</v>
      </c>
      <c r="G61" s="6" t="n">
        <v>12.16</v>
      </c>
      <c r="H61" s="6" t="n">
        <v>524.55</v>
      </c>
      <c r="I61" s="6" t="n">
        <v>325.33</v>
      </c>
      <c r="J61" s="6" t="n">
        <v>47</v>
      </c>
      <c r="K61" s="6" t="n">
        <v>364.8</v>
      </c>
      <c r="L61" s="6" t="n">
        <v>317.8</v>
      </c>
      <c r="M61" s="6" t="n">
        <v>3.26</v>
      </c>
      <c r="N61" s="6" t="n">
        <v>2.02</v>
      </c>
    </row>
    <row collapsed="false" customFormat="false" customHeight="false" hidden="false" ht="12.1" outlineLevel="0" r="62">
      <c r="A62" s="25" t="n">
        <v>45118</v>
      </c>
      <c r="B62" s="16" t="s">
        <v>275</v>
      </c>
      <c r="C62" s="16" t="s">
        <v>82</v>
      </c>
      <c r="D62" s="16" t="s">
        <v>83</v>
      </c>
      <c r="E62" s="7" t="n">
        <v>2</v>
      </c>
      <c r="F62" s="16" t="s">
        <v>20</v>
      </c>
      <c r="G62" s="6" t="n">
        <v>27.71</v>
      </c>
      <c r="H62" s="6" t="n">
        <v>490.7</v>
      </c>
      <c r="I62" s="6" t="n">
        <v>505.35</v>
      </c>
      <c r="J62" s="6" t="n">
        <v>7</v>
      </c>
      <c r="K62" s="6" t="n">
        <v>55.42</v>
      </c>
      <c r="L62" s="6" t="n">
        <v>48.42</v>
      </c>
      <c r="M62" s="6" t="n">
        <v>4.79</v>
      </c>
      <c r="N62" s="6" t="n">
        <v>4.93</v>
      </c>
    </row>
    <row collapsed="false" customFormat="false" customHeight="false" hidden="false" ht="12.1" outlineLevel="0" r="63">
      <c r="A63" s="25" t="n">
        <v>45119</v>
      </c>
      <c r="B63" s="16" t="s">
        <v>275</v>
      </c>
      <c r="C63" s="16" t="s">
        <v>86</v>
      </c>
      <c r="D63" s="16" t="s">
        <v>87</v>
      </c>
      <c r="E63" s="7" t="n">
        <v>100</v>
      </c>
      <c r="F63" s="16" t="s">
        <v>20</v>
      </c>
      <c r="G63" s="6" t="n">
        <v>0.798</v>
      </c>
      <c r="H63" s="6" t="n">
        <v>9.26</v>
      </c>
      <c r="I63" s="6" t="n">
        <v>8.19</v>
      </c>
      <c r="J63" s="6" t="n">
        <v>10</v>
      </c>
      <c r="K63" s="6" t="n">
        <v>79.8</v>
      </c>
      <c r="L63" s="6" t="n">
        <v>69.8</v>
      </c>
      <c r="M63" s="6" t="n">
        <v>8.52</v>
      </c>
      <c r="N63" s="6" t="n">
        <v>7.54</v>
      </c>
    </row>
    <row collapsed="false" customFormat="false" customHeight="false" hidden="false" ht="12.1" outlineLevel="0" r="64">
      <c r="A64" s="25" t="n">
        <v>45126</v>
      </c>
      <c r="B64" s="16" t="s">
        <v>275</v>
      </c>
      <c r="C64" s="16" t="s">
        <v>78</v>
      </c>
      <c r="D64" s="16" t="s">
        <v>79</v>
      </c>
      <c r="E64" s="7" t="n">
        <v>100</v>
      </c>
      <c r="F64" s="16" t="s">
        <v>20</v>
      </c>
      <c r="G64" s="6" t="n">
        <v>0.41</v>
      </c>
      <c r="H64" s="6" t="n">
        <v>17.648</v>
      </c>
      <c r="I64" s="6" t="n">
        <v>21.31</v>
      </c>
      <c r="J64" s="6" t="n">
        <v>5</v>
      </c>
      <c r="K64" s="6" t="n">
        <v>41</v>
      </c>
      <c r="L64" s="6" t="n">
        <v>36</v>
      </c>
      <c r="M64" s="6" t="n">
        <v>1.69</v>
      </c>
      <c r="N64" s="6" t="n">
        <v>2.04</v>
      </c>
    </row>
    <row collapsed="false" customFormat="false" customHeight="false" hidden="false" ht="12.1" outlineLevel="0" r="65">
      <c r="A65" s="25" t="n">
        <v>45209</v>
      </c>
      <c r="B65" s="16" t="s">
        <v>275</v>
      </c>
      <c r="C65" s="16" t="s">
        <v>38</v>
      </c>
      <c r="D65" s="16" t="s">
        <v>39</v>
      </c>
      <c r="E65" s="7" t="n">
        <v>4</v>
      </c>
      <c r="F65" s="16" t="s">
        <v>20</v>
      </c>
      <c r="G65" s="6" t="n">
        <v>34.5</v>
      </c>
      <c r="H65" s="6" t="n">
        <v>1717.4</v>
      </c>
      <c r="I65" s="6" t="n">
        <v>1065.74</v>
      </c>
      <c r="J65" s="6" t="n">
        <v>18</v>
      </c>
      <c r="K65" s="6" t="n">
        <v>138</v>
      </c>
      <c r="L65" s="6" t="n">
        <v>120</v>
      </c>
      <c r="M65" s="6" t="n">
        <v>2.81</v>
      </c>
      <c r="N65" s="6" t="n">
        <v>1.75</v>
      </c>
    </row>
    <row collapsed="false" customFormat="false" customHeight="false" hidden="false" ht="12.1" outlineLevel="0" r="66">
      <c r="A66" s="25" t="n">
        <v>45210</v>
      </c>
      <c r="B66" s="16" t="s">
        <v>275</v>
      </c>
      <c r="C66" s="16" t="s">
        <v>82</v>
      </c>
      <c r="D66" s="16" t="s">
        <v>83</v>
      </c>
      <c r="E66" s="7" t="n">
        <v>2</v>
      </c>
      <c r="F66" s="16" t="s">
        <v>20</v>
      </c>
      <c r="G66" s="6" t="n">
        <v>27.54</v>
      </c>
      <c r="H66" s="6" t="n">
        <v>618.8</v>
      </c>
      <c r="I66" s="6" t="n">
        <v>505.35</v>
      </c>
      <c r="J66" s="6" t="n">
        <v>7</v>
      </c>
      <c r="K66" s="6" t="n">
        <v>55.08</v>
      </c>
      <c r="L66" s="6" t="n">
        <v>48.08</v>
      </c>
      <c r="M66" s="6" t="n">
        <v>4.76</v>
      </c>
      <c r="N66" s="6" t="n">
        <v>3.88</v>
      </c>
    </row>
    <row collapsed="false" customFormat="false" customHeight="false" hidden="false" ht="12.1" outlineLevel="0" r="67">
      <c r="A67" s="25" t="n">
        <v>45277</v>
      </c>
      <c r="B67" s="16" t="s">
        <v>275</v>
      </c>
      <c r="C67" s="16" t="s">
        <v>27</v>
      </c>
      <c r="D67" s="16" t="s">
        <v>28</v>
      </c>
      <c r="E67" s="7" t="n">
        <v>1</v>
      </c>
      <c r="F67" s="16" t="s">
        <v>20</v>
      </c>
      <c r="G67" s="6" t="n">
        <v>447</v>
      </c>
      <c r="H67" s="6" t="n">
        <v>6560</v>
      </c>
      <c r="I67" s="6" t="n">
        <v>4936.41</v>
      </c>
      <c r="J67" s="6" t="n">
        <v>58</v>
      </c>
      <c r="K67" s="6" t="n">
        <v>447</v>
      </c>
      <c r="L67" s="6" t="n">
        <v>389</v>
      </c>
      <c r="M67" s="6" t="n">
        <v>7.88</v>
      </c>
      <c r="N67" s="6" t="n">
        <v>5.93</v>
      </c>
    </row>
    <row collapsed="false" customFormat="false" customHeight="false" hidden="false" ht="12.1" outlineLevel="0" r="68">
      <c r="A68" s="25" t="n">
        <v>45287</v>
      </c>
      <c r="B68" s="16" t="s">
        <v>275</v>
      </c>
      <c r="C68" s="16" t="s">
        <v>17</v>
      </c>
      <c r="D68" s="16" t="s">
        <v>19</v>
      </c>
      <c r="E68" s="7" t="n">
        <v>30</v>
      </c>
      <c r="F68" s="16" t="s">
        <v>20</v>
      </c>
      <c r="G68" s="6" t="n">
        <v>82.94</v>
      </c>
      <c r="H68" s="6" t="n">
        <v>857.05</v>
      </c>
      <c r="I68" s="6" t="n">
        <v>325.33</v>
      </c>
      <c r="J68" s="6" t="n">
        <v>323</v>
      </c>
      <c r="K68" s="6" t="n">
        <v>2488.2</v>
      </c>
      <c r="L68" s="6" t="n">
        <v>2165.2</v>
      </c>
      <c r="M68" s="6" t="n">
        <v>22.18</v>
      </c>
      <c r="N68" s="6" t="n">
        <v>8.42</v>
      </c>
    </row>
    <row collapsed="false" customFormat="false" customHeight="false" hidden="false" ht="12.1" outlineLevel="0" r="69">
      <c r="A69" s="25" t="n">
        <v>45300</v>
      </c>
      <c r="B69" s="16" t="s">
        <v>275</v>
      </c>
      <c r="C69" s="16" t="s">
        <v>82</v>
      </c>
      <c r="D69" s="16" t="s">
        <v>83</v>
      </c>
      <c r="E69" s="7" t="n">
        <v>2</v>
      </c>
      <c r="F69" s="16" t="s">
        <v>20</v>
      </c>
      <c r="G69" s="6" t="n">
        <v>35.17</v>
      </c>
      <c r="H69" s="6" t="n">
        <v>686.7</v>
      </c>
      <c r="I69" s="6" t="n">
        <v>505.35</v>
      </c>
      <c r="J69" s="6" t="n">
        <v>9</v>
      </c>
      <c r="K69" s="6" t="n">
        <v>70.34</v>
      </c>
      <c r="L69" s="6" t="n">
        <v>61.34</v>
      </c>
      <c r="M69" s="6" t="n">
        <v>6.07</v>
      </c>
      <c r="N69" s="6" t="n">
        <v>4.47</v>
      </c>
    </row>
    <row collapsed="false" customFormat="false" customHeight="false" hidden="false" ht="12.1" outlineLevel="0" r="70">
      <c r="A70" s="25" t="n">
        <v>45302</v>
      </c>
      <c r="B70" s="16" t="s">
        <v>275</v>
      </c>
      <c r="C70" s="16" t="s">
        <v>23</v>
      </c>
      <c r="D70" s="16" t="s">
        <v>24</v>
      </c>
      <c r="E70" s="7" t="n">
        <v>2</v>
      </c>
      <c r="F70" s="16" t="s">
        <v>20</v>
      </c>
      <c r="G70" s="6" t="n">
        <v>412.13</v>
      </c>
      <c r="H70" s="6" t="n">
        <v>7114.5</v>
      </c>
      <c r="I70" s="6" t="n">
        <v>5227.88</v>
      </c>
      <c r="J70" s="6" t="n">
        <v>107</v>
      </c>
      <c r="K70" s="6" t="n">
        <v>824.26</v>
      </c>
      <c r="L70" s="6" t="n">
        <v>717.26</v>
      </c>
      <c r="M70" s="6" t="n">
        <v>6.86</v>
      </c>
      <c r="N70" s="6" t="n">
        <v>5.04</v>
      </c>
    </row>
    <row collapsed="false" customFormat="false" customHeight="false" hidden="false" ht="12.1" outlineLevel="0" r="71">
      <c r="A71" s="25" t="n">
        <v>45377</v>
      </c>
      <c r="B71" s="16" t="s">
        <v>275</v>
      </c>
      <c r="C71" s="16" t="s">
        <v>38</v>
      </c>
      <c r="D71" s="16" t="s">
        <v>39</v>
      </c>
      <c r="E71" s="7" t="n">
        <v>4</v>
      </c>
      <c r="F71" s="16" t="s">
        <v>20</v>
      </c>
      <c r="G71" s="6" t="n">
        <v>44.09</v>
      </c>
      <c r="H71" s="6" t="n">
        <v>1316.8</v>
      </c>
      <c r="I71" s="6" t="n">
        <v>1065.74</v>
      </c>
      <c r="J71" s="6" t="n">
        <v>23</v>
      </c>
      <c r="K71" s="6" t="n">
        <v>176.36</v>
      </c>
      <c r="L71" s="6" t="n">
        <v>153.36</v>
      </c>
      <c r="M71" s="6" t="n">
        <v>3.6</v>
      </c>
      <c r="N71" s="6" t="n">
        <v>2.91</v>
      </c>
    </row>
    <row collapsed="false" customFormat="false" customHeight="false" hidden="false" ht="12.1" outlineLevel="0" r="72">
      <c r="A72" s="25" t="n">
        <v>45419</v>
      </c>
      <c r="B72" s="16" t="s">
        <v>275</v>
      </c>
      <c r="C72" s="16" t="s">
        <v>27</v>
      </c>
      <c r="D72" s="16" t="s">
        <v>28</v>
      </c>
      <c r="E72" s="7" t="n">
        <v>1</v>
      </c>
      <c r="F72" s="16" t="s">
        <v>20</v>
      </c>
      <c r="G72" s="6" t="n">
        <v>498</v>
      </c>
      <c r="H72" s="6" t="n">
        <v>7722.5</v>
      </c>
      <c r="I72" s="6" t="n">
        <v>4936.41</v>
      </c>
      <c r="J72" s="6" t="n">
        <v>65</v>
      </c>
      <c r="K72" s="6" t="n">
        <v>498</v>
      </c>
      <c r="L72" s="6" t="n">
        <v>433</v>
      </c>
      <c r="M72" s="6" t="n">
        <v>8.77</v>
      </c>
      <c r="N72" s="6" t="n">
        <v>5.61</v>
      </c>
    </row>
    <row collapsed="false" customFormat="false" customHeight="false" hidden="false" ht="12.1" outlineLevel="0" r="73">
      <c r="A73" s="25" t="n">
        <v>45453</v>
      </c>
      <c r="B73" s="16" t="s">
        <v>275</v>
      </c>
      <c r="C73" s="16" t="s">
        <v>70</v>
      </c>
      <c r="D73" s="16" t="s">
        <v>71</v>
      </c>
      <c r="E73" s="7" t="n">
        <v>50</v>
      </c>
      <c r="F73" s="16" t="s">
        <v>20</v>
      </c>
      <c r="G73" s="6" t="n">
        <v>2.752</v>
      </c>
      <c r="H73" s="6" t="n">
        <v>55.06</v>
      </c>
      <c r="I73" s="6" t="n">
        <v>51.55</v>
      </c>
      <c r="J73" s="6" t="n">
        <v>18</v>
      </c>
      <c r="K73" s="6" t="n">
        <v>137.6</v>
      </c>
      <c r="L73" s="6" t="n">
        <v>119.6</v>
      </c>
      <c r="M73" s="6" t="n">
        <v>4.64</v>
      </c>
      <c r="N73" s="6" t="n">
        <v>4.34</v>
      </c>
    </row>
    <row collapsed="false" customFormat="false" customHeight="false" hidden="false" ht="12.1" outlineLevel="0" r="74">
      <c r="A74" s="25" t="n">
        <v>45461</v>
      </c>
      <c r="B74" s="16" t="s">
        <v>275</v>
      </c>
      <c r="C74" s="16" t="s">
        <v>53</v>
      </c>
      <c r="D74" s="16" t="s">
        <v>54</v>
      </c>
      <c r="E74" s="7" t="n">
        <v>3</v>
      </c>
      <c r="F74" s="16" t="s">
        <v>20</v>
      </c>
      <c r="G74" s="6" t="n">
        <v>38.3</v>
      </c>
      <c r="H74" s="6" t="n">
        <v>1555.6</v>
      </c>
      <c r="I74" s="6" t="n">
        <v>881.61</v>
      </c>
      <c r="J74" s="6" t="n">
        <v>15</v>
      </c>
      <c r="K74" s="6" t="n">
        <v>114.9</v>
      </c>
      <c r="L74" s="6" t="n">
        <v>99.9</v>
      </c>
      <c r="M74" s="6" t="n">
        <v>3.78</v>
      </c>
      <c r="N74" s="6" t="n">
        <v>2.14</v>
      </c>
    </row>
    <row collapsed="false" customFormat="false" customHeight="false" hidden="false" ht="12.1" outlineLevel="0" r="75">
      <c r="A75" s="25" t="n">
        <v>45461</v>
      </c>
      <c r="B75" s="16" t="s">
        <v>275</v>
      </c>
      <c r="C75" s="16" t="s">
        <v>53</v>
      </c>
      <c r="D75" s="16" t="s">
        <v>54</v>
      </c>
      <c r="E75" s="7" t="n">
        <v>3</v>
      </c>
      <c r="F75" s="16" t="s">
        <v>20</v>
      </c>
      <c r="G75" s="6" t="n">
        <v>191.51</v>
      </c>
      <c r="H75" s="6" t="n">
        <v>1555.6</v>
      </c>
      <c r="I75" s="6" t="n">
        <v>881.61</v>
      </c>
      <c r="J75" s="6" t="n">
        <v>75</v>
      </c>
      <c r="K75" s="6" t="n">
        <v>574.53</v>
      </c>
      <c r="L75" s="6" t="n">
        <v>499.53</v>
      </c>
      <c r="M75" s="6" t="n">
        <v>18.89</v>
      </c>
      <c r="N75" s="6" t="n">
        <v>10.7</v>
      </c>
    </row>
    <row collapsed="false" customFormat="false" customHeight="false" hidden="false" ht="12.1" outlineLevel="0" r="76">
      <c r="A76" s="25" t="n">
        <v>45481</v>
      </c>
      <c r="B76" s="16" t="s">
        <v>275</v>
      </c>
      <c r="C76" s="16" t="s">
        <v>17</v>
      </c>
      <c r="D76" s="16" t="s">
        <v>19</v>
      </c>
      <c r="E76" s="7" t="n">
        <v>30</v>
      </c>
      <c r="F76" s="16" t="s">
        <v>20</v>
      </c>
      <c r="G76" s="6" t="n">
        <v>19.49</v>
      </c>
      <c r="H76" s="6" t="n">
        <v>671.3</v>
      </c>
      <c r="I76" s="6" t="n">
        <v>325.33</v>
      </c>
      <c r="J76" s="6" t="n">
        <v>76</v>
      </c>
      <c r="K76" s="6" t="n">
        <v>584.7</v>
      </c>
      <c r="L76" s="6" t="n">
        <v>508.7</v>
      </c>
      <c r="M76" s="6" t="n">
        <v>5.21</v>
      </c>
      <c r="N76" s="6" t="n">
        <v>2.53</v>
      </c>
    </row>
    <row collapsed="false" customFormat="false" customHeight="false" hidden="false" ht="12.1" outlineLevel="0" r="77">
      <c r="A77" s="25" t="n">
        <v>45482</v>
      </c>
      <c r="B77" s="16" t="s">
        <v>275</v>
      </c>
      <c r="C77" s="16" t="s">
        <v>82</v>
      </c>
      <c r="D77" s="16" t="s">
        <v>83</v>
      </c>
      <c r="E77" s="7" t="n">
        <v>2</v>
      </c>
      <c r="F77" s="16" t="s">
        <v>20</v>
      </c>
      <c r="G77" s="6" t="n">
        <v>25.17</v>
      </c>
      <c r="H77" s="6" t="n">
        <v>660.5</v>
      </c>
      <c r="I77" s="6" t="n">
        <v>505.35</v>
      </c>
      <c r="J77" s="6" t="n">
        <v>7</v>
      </c>
      <c r="K77" s="6" t="n">
        <v>50.34</v>
      </c>
      <c r="L77" s="6" t="n">
        <v>43.34</v>
      </c>
      <c r="M77" s="6" t="n">
        <v>4.29</v>
      </c>
      <c r="N77" s="6" t="n">
        <v>3.28</v>
      </c>
    </row>
    <row collapsed="false" customFormat="false" customHeight="false" hidden="false" ht="12.1" outlineLevel="0" r="78">
      <c r="A78" s="25" t="n">
        <v>45483</v>
      </c>
      <c r="B78" s="16" t="s">
        <v>275</v>
      </c>
      <c r="C78" s="16" t="s">
        <v>86</v>
      </c>
      <c r="D78" s="16" t="s">
        <v>87</v>
      </c>
      <c r="E78" s="7" t="n">
        <v>100</v>
      </c>
      <c r="F78" s="16" t="s">
        <v>20</v>
      </c>
      <c r="G78" s="6" t="n">
        <v>0.772</v>
      </c>
      <c r="H78" s="6" t="n">
        <v>7.9</v>
      </c>
      <c r="I78" s="6" t="n">
        <v>8.19</v>
      </c>
      <c r="J78" s="6" t="n">
        <v>10</v>
      </c>
      <c r="K78" s="6" t="n">
        <v>77.2</v>
      </c>
      <c r="L78" s="6" t="n">
        <v>67.2</v>
      </c>
      <c r="M78" s="6" t="n">
        <v>8.2</v>
      </c>
      <c r="N78" s="6" t="n">
        <v>8.51</v>
      </c>
    </row>
    <row collapsed="false" customFormat="false" customHeight="false" hidden="false" ht="12.1" outlineLevel="0" r="79">
      <c r="A79" s="25" t="n">
        <v>45484</v>
      </c>
      <c r="B79" s="16" t="s">
        <v>275</v>
      </c>
      <c r="C79" s="16" t="s">
        <v>49</v>
      </c>
      <c r="D79" s="16" t="s">
        <v>50</v>
      </c>
      <c r="E79" s="7" t="n">
        <v>10</v>
      </c>
      <c r="F79" s="16" t="s">
        <v>20</v>
      </c>
      <c r="G79" s="6" t="n">
        <v>33.3</v>
      </c>
      <c r="H79" s="6" t="n">
        <v>296</v>
      </c>
      <c r="I79" s="6" t="n">
        <v>215.75</v>
      </c>
      <c r="J79" s="6" t="n">
        <v>43</v>
      </c>
      <c r="K79" s="6" t="n">
        <v>333</v>
      </c>
      <c r="L79" s="6" t="n">
        <v>290</v>
      </c>
      <c r="M79" s="6" t="n">
        <v>13.44</v>
      </c>
      <c r="N79" s="6" t="n">
        <v>9.8</v>
      </c>
    </row>
    <row collapsed="false" customFormat="false" customHeight="false" hidden="false" ht="12.1" outlineLevel="0" r="80">
      <c r="A80" s="25" t="n">
        <v>45485</v>
      </c>
      <c r="B80" s="16" t="s">
        <v>275</v>
      </c>
      <c r="C80" s="16" t="s">
        <v>57</v>
      </c>
      <c r="D80" s="16" t="s">
        <v>58</v>
      </c>
      <c r="E80" s="7" t="n">
        <v>3</v>
      </c>
      <c r="F80" s="16" t="s">
        <v>20</v>
      </c>
      <c r="G80" s="6" t="n">
        <v>249.69</v>
      </c>
      <c r="H80" s="6" t="n">
        <v>1643</v>
      </c>
      <c r="I80" s="6" t="n">
        <v>1377.95</v>
      </c>
      <c r="J80" s="6" t="n">
        <v>97</v>
      </c>
      <c r="K80" s="6" t="n">
        <v>749.07</v>
      </c>
      <c r="L80" s="6" t="n">
        <v>652.07</v>
      </c>
      <c r="M80" s="6" t="n">
        <v>15.77</v>
      </c>
      <c r="N80" s="6" t="n">
        <v>13.23</v>
      </c>
    </row>
    <row collapsed="false" customFormat="false" customHeight="false" hidden="false" ht="12.1" outlineLevel="0" r="81">
      <c r="A81" s="25" t="n">
        <v>45488</v>
      </c>
      <c r="B81" s="16" t="s">
        <v>275</v>
      </c>
      <c r="C81" s="16" t="s">
        <v>23</v>
      </c>
      <c r="D81" s="16" t="s">
        <v>24</v>
      </c>
      <c r="E81" s="7" t="n">
        <v>2</v>
      </c>
      <c r="F81" s="16" t="s">
        <v>20</v>
      </c>
      <c r="G81" s="6" t="n">
        <v>412.13</v>
      </c>
      <c r="H81" s="6" t="n">
        <v>5890</v>
      </c>
      <c r="I81" s="6" t="n">
        <v>5227.88</v>
      </c>
      <c r="J81" s="6" t="n">
        <v>107</v>
      </c>
      <c r="K81" s="6" t="n">
        <v>824.26</v>
      </c>
      <c r="L81" s="6" t="n">
        <v>717.26</v>
      </c>
      <c r="M81" s="6" t="n">
        <v>6.86</v>
      </c>
      <c r="N81" s="6" t="n">
        <v>6.09</v>
      </c>
    </row>
    <row collapsed="false" customFormat="false" customHeight="false" hidden="false" ht="12.1" outlineLevel="0" r="82">
      <c r="A82" s="25" t="n">
        <v>45490</v>
      </c>
      <c r="B82" s="16" t="s">
        <v>275</v>
      </c>
      <c r="C82" s="16" t="s">
        <v>78</v>
      </c>
      <c r="D82" s="16" t="s">
        <v>79</v>
      </c>
      <c r="E82" s="7" t="n">
        <v>100</v>
      </c>
      <c r="F82" s="16" t="s">
        <v>20</v>
      </c>
      <c r="G82" s="6" t="n">
        <v>0.52</v>
      </c>
      <c r="H82" s="6" t="n">
        <v>21.288</v>
      </c>
      <c r="I82" s="6" t="n">
        <v>21.31</v>
      </c>
      <c r="J82" s="6" t="n">
        <v>7</v>
      </c>
      <c r="K82" s="6" t="n">
        <v>52</v>
      </c>
      <c r="L82" s="6" t="n">
        <v>45</v>
      </c>
      <c r="M82" s="6" t="n">
        <v>2.11</v>
      </c>
      <c r="N82" s="6" t="n">
        <v>2.11</v>
      </c>
    </row>
    <row collapsed="false" customFormat="false" customHeight="false" hidden="false" ht="12.1" outlineLevel="0" r="83">
      <c r="A83" s="25" t="n">
        <v>45545</v>
      </c>
      <c r="B83" s="16" t="s">
        <v>275</v>
      </c>
      <c r="C83" s="16" t="s">
        <v>53</v>
      </c>
      <c r="D83" s="16" t="s">
        <v>54</v>
      </c>
      <c r="E83" s="7" t="n">
        <v>3</v>
      </c>
      <c r="F83" s="16" t="s">
        <v>20</v>
      </c>
      <c r="G83" s="6" t="n">
        <v>31.06</v>
      </c>
      <c r="H83" s="6" t="n">
        <v>1254.2</v>
      </c>
      <c r="I83" s="6" t="n">
        <v>881.61</v>
      </c>
      <c r="J83" s="6" t="n">
        <v>12</v>
      </c>
      <c r="K83" s="6" t="n">
        <v>93.18</v>
      </c>
      <c r="L83" s="6" t="n">
        <v>81.18</v>
      </c>
      <c r="M83" s="6" t="n">
        <v>3.07</v>
      </c>
      <c r="N83" s="6" t="n">
        <v>2.16</v>
      </c>
    </row>
    <row collapsed="false" customFormat="false" customHeight="false" hidden="false" ht="12.1" outlineLevel="0" r="84">
      <c r="A84" s="25" t="n">
        <v>45555</v>
      </c>
      <c r="B84" s="16" t="s">
        <v>275</v>
      </c>
      <c r="C84" s="16" t="s">
        <v>42</v>
      </c>
      <c r="D84" s="16" t="s">
        <v>43</v>
      </c>
      <c r="E84" s="7" t="n">
        <v>1</v>
      </c>
      <c r="F84" s="16" t="s">
        <v>20</v>
      </c>
      <c r="G84" s="6" t="n">
        <v>80</v>
      </c>
      <c r="H84" s="6" t="n">
        <v>4071.2</v>
      </c>
      <c r="I84" s="6" t="n">
        <v>4647.22</v>
      </c>
      <c r="J84" s="6" t="n">
        <v>10</v>
      </c>
      <c r="K84" s="6" t="n">
        <v>80</v>
      </c>
      <c r="L84" s="6" t="n">
        <v>70</v>
      </c>
      <c r="M84" s="6" t="n">
        <v>1.51</v>
      </c>
      <c r="N84" s="6" t="n">
        <v>1.72</v>
      </c>
    </row>
    <row collapsed="false" customFormat="false" customHeight="false" hidden="false" ht="12.1" outlineLevel="0" r="85">
      <c r="A85" s="25" t="n">
        <v>45573</v>
      </c>
      <c r="B85" s="16" t="s">
        <v>275</v>
      </c>
      <c r="C85" s="16" t="s">
        <v>82</v>
      </c>
      <c r="D85" s="16" t="s">
        <v>83</v>
      </c>
      <c r="E85" s="7" t="n">
        <v>2</v>
      </c>
      <c r="F85" s="16" t="s">
        <v>20</v>
      </c>
      <c r="G85" s="6" t="n">
        <v>38.2</v>
      </c>
      <c r="H85" s="6" t="n">
        <v>622.6</v>
      </c>
      <c r="I85" s="6" t="n">
        <v>505.35</v>
      </c>
      <c r="J85" s="6" t="n">
        <v>10</v>
      </c>
      <c r="K85" s="6" t="n">
        <v>76.4</v>
      </c>
      <c r="L85" s="6" t="n">
        <v>66.4</v>
      </c>
      <c r="M85" s="6" t="n">
        <v>6.57</v>
      </c>
      <c r="N85" s="6" t="n">
        <v>5.33</v>
      </c>
    </row>
    <row collapsed="false" customFormat="false" customHeight="false" hidden="false" ht="12.1" outlineLevel="0" r="86">
      <c r="A86" s="25" t="n">
        <v>45576</v>
      </c>
      <c r="B86" s="16" t="s">
        <v>275</v>
      </c>
      <c r="C86" s="16" t="s">
        <v>38</v>
      </c>
      <c r="D86" s="16" t="s">
        <v>39</v>
      </c>
      <c r="E86" s="7" t="n">
        <v>4</v>
      </c>
      <c r="F86" s="16" t="s">
        <v>20</v>
      </c>
      <c r="G86" s="6" t="n">
        <v>35.5</v>
      </c>
      <c r="H86" s="6" t="n">
        <v>957.8</v>
      </c>
      <c r="I86" s="6" t="n">
        <v>1065.74</v>
      </c>
      <c r="J86" s="6" t="n">
        <v>18</v>
      </c>
      <c r="K86" s="6" t="n">
        <v>142</v>
      </c>
      <c r="L86" s="6" t="n">
        <v>124</v>
      </c>
      <c r="M86" s="6" t="n">
        <v>2.91</v>
      </c>
      <c r="N86" s="6" t="n">
        <v>3.24</v>
      </c>
    </row>
    <row collapsed="false" customFormat="false" customHeight="false" hidden="false" ht="12.1" outlineLevel="0" r="87">
      <c r="A87" s="25" t="n">
        <v>45579</v>
      </c>
      <c r="B87" s="16" t="s">
        <v>275</v>
      </c>
      <c r="C87" s="16" t="s">
        <v>17</v>
      </c>
      <c r="D87" s="16" t="s">
        <v>19</v>
      </c>
      <c r="E87" s="7" t="n">
        <v>30</v>
      </c>
      <c r="F87" s="16" t="s">
        <v>20</v>
      </c>
      <c r="G87" s="6" t="n">
        <v>51.96</v>
      </c>
      <c r="H87" s="6" t="n">
        <v>652.1</v>
      </c>
      <c r="I87" s="6" t="n">
        <v>325.33</v>
      </c>
      <c r="J87" s="6" t="n">
        <v>203</v>
      </c>
      <c r="K87" s="6" t="n">
        <v>1558.8</v>
      </c>
      <c r="L87" s="6" t="n">
        <v>1355.8</v>
      </c>
      <c r="M87" s="6" t="n">
        <v>13.89</v>
      </c>
      <c r="N87" s="6" t="n">
        <v>6.93</v>
      </c>
    </row>
    <row collapsed="false" customFormat="false" customHeight="false" hidden="false" ht="12.1" outlineLevel="0" r="88">
      <c r="A88" s="25" t="n">
        <v>45582</v>
      </c>
      <c r="B88" s="16" t="s">
        <v>275</v>
      </c>
      <c r="C88" s="16" t="s">
        <v>70</v>
      </c>
      <c r="D88" s="16" t="s">
        <v>71</v>
      </c>
      <c r="E88" s="7" t="n">
        <v>50</v>
      </c>
      <c r="F88" s="16" t="s">
        <v>20</v>
      </c>
      <c r="G88" s="6" t="n">
        <v>2.494</v>
      </c>
      <c r="H88" s="6" t="n">
        <v>40.655</v>
      </c>
      <c r="I88" s="6" t="n">
        <v>51.55</v>
      </c>
      <c r="J88" s="6" t="n">
        <v>16</v>
      </c>
      <c r="K88" s="6" t="n">
        <v>124.7</v>
      </c>
      <c r="L88" s="6" t="n">
        <v>108.7</v>
      </c>
      <c r="M88" s="6" t="n">
        <v>4.22</v>
      </c>
      <c r="N88" s="6" t="n">
        <v>5.35</v>
      </c>
    </row>
    <row collapsed="false" customFormat="false" customHeight="false" hidden="false" ht="12.1" outlineLevel="0" r="89">
      <c r="A89" s="25" t="n">
        <v>45643</v>
      </c>
      <c r="B89" s="16" t="s">
        <v>275</v>
      </c>
      <c r="C89" s="16" t="s">
        <v>27</v>
      </c>
      <c r="D89" s="16" t="s">
        <v>28</v>
      </c>
      <c r="E89" s="7" t="n">
        <v>1</v>
      </c>
      <c r="F89" s="16" t="s">
        <v>20</v>
      </c>
      <c r="G89" s="6" t="n">
        <v>514</v>
      </c>
      <c r="H89" s="6" t="n">
        <v>6290.5</v>
      </c>
      <c r="I89" s="6" t="n">
        <v>4936.41</v>
      </c>
      <c r="J89" s="6" t="n">
        <v>67</v>
      </c>
      <c r="K89" s="6" t="n">
        <v>514</v>
      </c>
      <c r="L89" s="6" t="n">
        <v>447</v>
      </c>
      <c r="M89" s="6" t="n">
        <v>9.06</v>
      </c>
      <c r="N89" s="6" t="n">
        <v>7.11</v>
      </c>
    </row>
    <row collapsed="false" customFormat="false" customHeight="false" hidden="false" ht="12.1" outlineLevel="0" r="90">
      <c r="A90" s="25" t="n">
        <v>45643</v>
      </c>
      <c r="B90" s="16" t="s">
        <v>275</v>
      </c>
      <c r="C90" s="16" t="s">
        <v>53</v>
      </c>
      <c r="D90" s="16" t="s">
        <v>54</v>
      </c>
      <c r="E90" s="7" t="n">
        <v>3</v>
      </c>
      <c r="F90" s="16" t="s">
        <v>20</v>
      </c>
      <c r="G90" s="6" t="n">
        <v>49.06</v>
      </c>
      <c r="H90" s="6" t="n">
        <v>1016.4</v>
      </c>
      <c r="I90" s="6" t="n">
        <v>881.61</v>
      </c>
      <c r="J90" s="6" t="n">
        <v>19</v>
      </c>
      <c r="K90" s="6" t="n">
        <v>147.18</v>
      </c>
      <c r="L90" s="6" t="n">
        <v>128.18</v>
      </c>
      <c r="M90" s="6" t="n">
        <v>4.85</v>
      </c>
      <c r="N90" s="6" t="n">
        <v>4.2</v>
      </c>
    </row>
    <row collapsed="false" customFormat="false" customHeight="false" hidden="false" ht="12.1" outlineLevel="0" r="91">
      <c r="A91" s="25" t="n">
        <v>45665</v>
      </c>
      <c r="B91" s="16" t="s">
        <v>275</v>
      </c>
      <c r="C91" s="16" t="s">
        <v>82</v>
      </c>
      <c r="D91" s="16" t="s">
        <v>83</v>
      </c>
      <c r="E91" s="7" t="n">
        <v>2</v>
      </c>
      <c r="F91" s="16" t="s">
        <v>20</v>
      </c>
      <c r="G91" s="6" t="n">
        <v>17.39</v>
      </c>
      <c r="H91" s="6" t="n">
        <v>654.7</v>
      </c>
      <c r="I91" s="6" t="n">
        <v>505.35</v>
      </c>
      <c r="J91" s="6" t="n">
        <v>5</v>
      </c>
      <c r="K91" s="6" t="n">
        <v>34.78</v>
      </c>
      <c r="L91" s="6" t="n">
        <v>29.78</v>
      </c>
      <c r="M91" s="6" t="n">
        <v>2.95</v>
      </c>
      <c r="N91" s="6" t="n">
        <v>2.27</v>
      </c>
    </row>
    <row collapsed="false" customFormat="false" customHeight="false" hidden="false" ht="12.1" outlineLevel="0" r="92">
      <c r="A92" s="25" t="n">
        <v>45775</v>
      </c>
      <c r="B92" s="16" t="s">
        <v>275</v>
      </c>
      <c r="C92" s="16" t="s">
        <v>38</v>
      </c>
      <c r="D92" s="16" t="s">
        <v>39</v>
      </c>
      <c r="E92" s="7" t="n">
        <v>4</v>
      </c>
      <c r="F92" s="16" t="s">
        <v>20</v>
      </c>
      <c r="G92" s="6" t="n">
        <v>46.65</v>
      </c>
      <c r="H92" s="6" t="n">
        <v>1266.2</v>
      </c>
      <c r="I92" s="6" t="n">
        <v>1065.74</v>
      </c>
      <c r="J92" s="6" t="n">
        <v>24</v>
      </c>
      <c r="K92" s="6" t="n">
        <v>186.6</v>
      </c>
      <c r="L92" s="6" t="n">
        <v>162.6</v>
      </c>
      <c r="M92" s="6" t="n">
        <v>3.81</v>
      </c>
      <c r="N92" s="6" t="n">
        <v>3.21</v>
      </c>
    </row>
    <row collapsed="false" customFormat="false" customHeight="false" hidden="false" ht="12.1" outlineLevel="0" r="93">
      <c r="A93" s="25" t="n">
        <v>45810</v>
      </c>
      <c r="B93" s="16" t="s">
        <v>275</v>
      </c>
      <c r="C93" s="16" t="s">
        <v>82</v>
      </c>
      <c r="D93" s="16" t="s">
        <v>83</v>
      </c>
      <c r="E93" s="7" t="n">
        <v>2</v>
      </c>
      <c r="F93" s="16" t="s">
        <v>20</v>
      </c>
      <c r="G93" s="6" t="n">
        <v>43.11</v>
      </c>
      <c r="H93" s="6" t="n">
        <v>656.5</v>
      </c>
      <c r="I93" s="6" t="n">
        <v>505.35</v>
      </c>
      <c r="J93" s="6" t="n">
        <v>11</v>
      </c>
      <c r="K93" s="6" t="n">
        <v>86.22</v>
      </c>
      <c r="L93" s="6" t="n">
        <v>75.22</v>
      </c>
      <c r="M93" s="6" t="n">
        <v>7.44</v>
      </c>
      <c r="N93" s="6" t="n">
        <v>5.73</v>
      </c>
    </row>
    <row collapsed="false" customFormat="false" customHeight="false" hidden="false" ht="12.1" outlineLevel="0" r="94">
      <c r="A94" s="25" t="n">
        <v>45811</v>
      </c>
      <c r="B94" s="16" t="s">
        <v>275</v>
      </c>
      <c r="C94" s="16" t="s">
        <v>27</v>
      </c>
      <c r="D94" s="16" t="s">
        <v>28</v>
      </c>
      <c r="E94" s="7" t="n">
        <v>1</v>
      </c>
      <c r="F94" s="16" t="s">
        <v>20</v>
      </c>
      <c r="G94" s="6" t="n">
        <v>541</v>
      </c>
      <c r="H94" s="6" t="n">
        <v>6473</v>
      </c>
      <c r="I94" s="6" t="n">
        <v>4936.41</v>
      </c>
      <c r="J94" s="6" t="n">
        <v>70</v>
      </c>
      <c r="K94" s="6" t="n">
        <v>541</v>
      </c>
      <c r="L94" s="6" t="n">
        <v>471</v>
      </c>
      <c r="M94" s="6" t="n">
        <v>9.54</v>
      </c>
      <c r="N94" s="6" t="n">
        <v>7.28</v>
      </c>
    </row>
    <row collapsed="false" customFormat="false" customHeight="false" hidden="false" ht="12.1" outlineLevel="0" r="95">
      <c r="A95" s="25" t="n">
        <v>45846</v>
      </c>
      <c r="B95" s="16" t="s">
        <v>275</v>
      </c>
      <c r="C95" s="16" t="s">
        <v>17</v>
      </c>
      <c r="D95" s="16" t="s">
        <v>19</v>
      </c>
      <c r="E95" s="7" t="n">
        <v>30</v>
      </c>
      <c r="F95" s="16" t="s">
        <v>20</v>
      </c>
      <c r="G95" s="6" t="n">
        <v>27.21</v>
      </c>
      <c r="H95" s="6" t="n">
        <v>507.5</v>
      </c>
      <c r="I95" s="6" t="n">
        <v>325.33</v>
      </c>
      <c r="J95" s="6" t="n">
        <v>106</v>
      </c>
      <c r="K95" s="6" t="n">
        <v>816.3</v>
      </c>
      <c r="L95" s="6" t="n">
        <v>710.3</v>
      </c>
      <c r="M95" s="6" t="n">
        <v>7.28</v>
      </c>
      <c r="N95" s="6" t="n">
        <v>4.67</v>
      </c>
    </row>
    <row collapsed="false" customFormat="false" customHeight="false" hidden="false" ht="12.1" outlineLevel="0" r="96">
      <c r="A96" s="25" t="n">
        <v>45849</v>
      </c>
      <c r="B96" s="16" t="s">
        <v>275</v>
      </c>
      <c r="C96" s="16" t="s">
        <v>60</v>
      </c>
      <c r="D96" s="16" t="s">
        <v>61</v>
      </c>
      <c r="E96" s="7" t="n">
        <v>26</v>
      </c>
      <c r="F96" s="16" t="s">
        <v>20</v>
      </c>
      <c r="G96" s="6" t="n">
        <v>25.58</v>
      </c>
      <c r="H96" s="6" t="n">
        <v>72.79</v>
      </c>
      <c r="I96" s="6" t="n">
        <v>178.47</v>
      </c>
      <c r="J96" s="6" t="n">
        <v>86</v>
      </c>
      <c r="K96" s="6" t="n">
        <v>665.08</v>
      </c>
      <c r="L96" s="6" t="n">
        <v>579.08</v>
      </c>
      <c r="M96" s="6" t="n">
        <v>12.48</v>
      </c>
      <c r="N96" s="6" t="n">
        <v>30.6</v>
      </c>
    </row>
    <row collapsed="false" customFormat="false" customHeight="false" hidden="false" ht="12.1" outlineLevel="0" r="97">
      <c r="A97" s="25" t="n">
        <v>45852</v>
      </c>
      <c r="B97" s="16" t="s">
        <v>275</v>
      </c>
      <c r="C97" s="16" t="s">
        <v>57</v>
      </c>
      <c r="D97" s="16" t="s">
        <v>58</v>
      </c>
      <c r="E97" s="7" t="n">
        <v>3</v>
      </c>
      <c r="F97" s="16" t="s">
        <v>20</v>
      </c>
      <c r="G97" s="6" t="n">
        <v>147.31</v>
      </c>
      <c r="H97" s="6" t="n">
        <v>1004.5</v>
      </c>
      <c r="I97" s="6" t="n">
        <v>1377.95</v>
      </c>
      <c r="J97" s="6" t="n">
        <v>57</v>
      </c>
      <c r="K97" s="6" t="n">
        <v>441.93</v>
      </c>
      <c r="L97" s="6" t="n">
        <v>384.93</v>
      </c>
      <c r="M97" s="6" t="n">
        <v>9.31</v>
      </c>
      <c r="N97" s="6" t="n">
        <v>12.77</v>
      </c>
    </row>
    <row collapsed="false" customFormat="false" customHeight="false" hidden="false" ht="12.1" outlineLevel="0" r="98">
      <c r="A98" s="25" t="n">
        <v>45852</v>
      </c>
      <c r="B98" s="16" t="s">
        <v>275</v>
      </c>
      <c r="C98" s="16" t="s">
        <v>86</v>
      </c>
      <c r="D98" s="16" t="s">
        <v>87</v>
      </c>
      <c r="E98" s="7" t="n">
        <v>100</v>
      </c>
      <c r="F98" s="16" t="s">
        <v>20</v>
      </c>
      <c r="G98" s="6" t="n">
        <v>0.9573</v>
      </c>
      <c r="H98" s="6" t="n">
        <v>8.565</v>
      </c>
      <c r="I98" s="6" t="n">
        <v>8.19</v>
      </c>
      <c r="J98" s="6" t="n">
        <v>12</v>
      </c>
      <c r="K98" s="6" t="n">
        <v>95.73</v>
      </c>
      <c r="L98" s="6" t="n">
        <v>83.73</v>
      </c>
      <c r="M98" s="6" t="n">
        <v>10.22</v>
      </c>
      <c r="N98" s="6" t="n">
        <v>9.78</v>
      </c>
    </row>
    <row collapsed="false" customFormat="false" customHeight="false" hidden="false" ht="12.1" outlineLevel="0" r="99">
      <c r="A99" s="25" t="n">
        <v>45856</v>
      </c>
      <c r="B99" s="16" t="s">
        <v>275</v>
      </c>
      <c r="C99" s="16" t="s">
        <v>49</v>
      </c>
      <c r="D99" s="16" t="s">
        <v>50</v>
      </c>
      <c r="E99" s="7" t="n">
        <v>10</v>
      </c>
      <c r="F99" s="16" t="s">
        <v>20</v>
      </c>
      <c r="G99" s="6" t="n">
        <v>34.84</v>
      </c>
      <c r="H99" s="6" t="n">
        <v>308.4</v>
      </c>
      <c r="I99" s="6" t="n">
        <v>215.75</v>
      </c>
      <c r="J99" s="6" t="n">
        <v>45</v>
      </c>
      <c r="K99" s="6" t="n">
        <v>348.4</v>
      </c>
      <c r="L99" s="6" t="n">
        <v>303.4</v>
      </c>
      <c r="M99" s="6" t="n">
        <v>14.06</v>
      </c>
      <c r="N99" s="6" t="n">
        <v>9.84</v>
      </c>
    </row>
    <row collapsed="false" customFormat="false" customHeight="false" hidden="false" ht="12.1" outlineLevel="0" r="100">
      <c r="A100" s="25" t="n">
        <v>45936</v>
      </c>
      <c r="B100" s="16" t="s">
        <v>275</v>
      </c>
      <c r="C100" s="16" t="s">
        <v>38</v>
      </c>
      <c r="D100" s="16" t="s">
        <v>39</v>
      </c>
      <c r="E100" s="7" t="n">
        <v>4</v>
      </c>
      <c r="F100" s="16" t="s">
        <v>20</v>
      </c>
      <c r="G100" s="6" t="n">
        <v>35.5</v>
      </c>
      <c r="H100" s="6" t="n">
        <v>1083.2</v>
      </c>
      <c r="I100" s="6" t="n">
        <v>1065.74</v>
      </c>
      <c r="J100" s="6" t="n">
        <v>18</v>
      </c>
      <c r="K100" s="6" t="n">
        <v>142</v>
      </c>
      <c r="L100" s="6" t="n">
        <v>124</v>
      </c>
      <c r="M100" s="6" t="n">
        <v>2.91</v>
      </c>
      <c r="N100" s="6" t="n">
        <v>2.86</v>
      </c>
    </row>
    <row collapsed="false" customFormat="false" customHeight="false" hidden="false" ht="12.1" outlineLevel="0" r="101">
      <c r="A101" s="25" t="n">
        <v>45943</v>
      </c>
      <c r="B101" s="16" t="s">
        <v>275</v>
      </c>
      <c r="C101" s="16" t="s">
        <v>17</v>
      </c>
      <c r="D101" s="16" t="s">
        <v>19</v>
      </c>
      <c r="E101" s="7" t="n">
        <v>30</v>
      </c>
      <c r="F101" s="16" t="s">
        <v>20</v>
      </c>
      <c r="G101" s="6" t="n">
        <v>17.3</v>
      </c>
      <c r="H101" s="6" t="n">
        <v>477.45</v>
      </c>
      <c r="I101" s="6" t="n">
        <v>325.33</v>
      </c>
      <c r="J101" s="6" t="n">
        <v>67</v>
      </c>
      <c r="K101" s="6" t="n">
        <v>519</v>
      </c>
      <c r="L101" s="6" t="n">
        <v>452</v>
      </c>
      <c r="M101" s="6" t="n">
        <v>4.63</v>
      </c>
      <c r="N101" s="6" t="n">
        <v>3.16</v>
      </c>
    </row>
    <row collapsed="false" customFormat="false" customHeight="false" hidden="false" ht="12.1" outlineLevel="0" r="102">
      <c r="A102" s="25" t="n">
        <v>45944</v>
      </c>
      <c r="B102" s="16" t="s">
        <v>275</v>
      </c>
      <c r="C102" s="16" t="s">
        <v>82</v>
      </c>
      <c r="D102" s="16" t="s">
        <v>83</v>
      </c>
      <c r="E102" s="7" t="n">
        <v>2</v>
      </c>
      <c r="F102" s="16" t="s">
        <v>20</v>
      </c>
      <c r="G102" s="6" t="n">
        <v>14.35</v>
      </c>
      <c r="H102" s="6" t="n">
        <v>557.5</v>
      </c>
      <c r="I102" s="6" t="n">
        <v>505.35</v>
      </c>
      <c r="J102" s="6" t="n">
        <v>4</v>
      </c>
      <c r="K102" s="6" t="n">
        <v>28.7</v>
      </c>
      <c r="L102" s="6" t="n">
        <v>24.7</v>
      </c>
      <c r="M102" s="6" t="n">
        <v>2.44</v>
      </c>
      <c r="N102" s="6" t="n">
        <v>2.22</v>
      </c>
    </row>
    <row collapsed="false" customFormat="false" customHeight="false" hidden="false" ht="12.1" outlineLevel="0" r="103">
      <c r="A103" s="25" t="n">
        <v>46033</v>
      </c>
      <c r="B103" s="16" t="s">
        <v>275</v>
      </c>
      <c r="C103" s="16" t="s">
        <v>82</v>
      </c>
      <c r="D103" s="16" t="s">
        <v>83</v>
      </c>
      <c r="E103" s="7" t="n">
        <v>2</v>
      </c>
      <c r="F103" s="16" t="s">
        <v>20</v>
      </c>
      <c r="G103" s="6" t="n">
        <v>8.13</v>
      </c>
      <c r="H103" s="6" t="n">
        <v>562.4</v>
      </c>
      <c r="I103" s="6" t="n">
        <v>505.35</v>
      </c>
      <c r="J103" s="6" t="n">
        <v>2</v>
      </c>
      <c r="K103" s="6" t="n">
        <v>16.26</v>
      </c>
      <c r="L103" s="6" t="n">
        <v>14.26</v>
      </c>
      <c r="M103" s="6" t="n">
        <v>1.41</v>
      </c>
      <c r="N103" s="6" t="n">
        <v>1.27</v>
      </c>
    </row>
    <row collapsed="false" customFormat="false" customHeight="false" hidden="false" ht="12.1" outlineLevel="0" r="104">
      <c r="A104" s="25" t="n">
        <v>46034</v>
      </c>
      <c r="B104" s="16" t="s">
        <v>275</v>
      </c>
      <c r="C104" s="16" t="s">
        <v>27</v>
      </c>
      <c r="D104" s="16" t="s">
        <v>28</v>
      </c>
      <c r="E104" s="7" t="n">
        <v>1</v>
      </c>
      <c r="F104" s="16" t="s">
        <v>20</v>
      </c>
      <c r="G104" s="6" t="n">
        <v>397</v>
      </c>
      <c r="H104" s="6" t="n">
        <v>5393</v>
      </c>
      <c r="I104" s="6" t="n">
        <v>4936.41</v>
      </c>
      <c r="J104" s="6" t="n">
        <v>52</v>
      </c>
      <c r="K104" s="6" t="n">
        <v>397</v>
      </c>
      <c r="L104" s="6" t="n">
        <v>345</v>
      </c>
      <c r="M104" s="6" t="n">
        <v>6.99</v>
      </c>
      <c r="N104" s="6" t="n">
        <v>6.4</v>
      </c>
    </row>
  </sheetData>
  <autoFilter ref="A1:N10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26" t="s">
        <v>101</v>
      </c>
      <c r="B1" s="26" t="s">
        <v>273</v>
      </c>
      <c r="C1" s="26" t="s">
        <v>0</v>
      </c>
      <c r="D1" s="26" t="s">
        <v>2</v>
      </c>
      <c r="E1" s="26" t="s">
        <v>7</v>
      </c>
      <c r="F1" s="26" t="s">
        <v>317</v>
      </c>
      <c r="G1" s="26" t="s">
        <v>326</v>
      </c>
      <c r="H1" s="26" t="s">
        <v>321</v>
      </c>
      <c r="I1" s="26" t="s">
        <v>322</v>
      </c>
      <c r="J1" s="26" t="s">
        <v>323</v>
      </c>
    </row>
    <row collapsed="false" customFormat="false" customHeight="false" hidden="false" ht="12.1" outlineLevel="0" r="2">
      <c r="A2" s="27" t="n">
        <v>44173</v>
      </c>
      <c r="B2" s="16" t="s">
        <v>294</v>
      </c>
      <c r="C2" s="16" t="s">
        <v>239</v>
      </c>
      <c r="D2" s="16" t="s">
        <v>327</v>
      </c>
      <c r="E2" s="6" t="n">
        <v>1000</v>
      </c>
      <c r="F2" s="7" t="n">
        <v>13</v>
      </c>
      <c r="G2" s="6" t="n">
        <v>36.9</v>
      </c>
      <c r="H2" s="6" t="n">
        <v>0</v>
      </c>
      <c r="I2" s="6" t="n">
        <v>479.7</v>
      </c>
      <c r="J2" s="6" t="n">
        <v>479.7</v>
      </c>
    </row>
    <row collapsed="false" customFormat="false" customHeight="false" hidden="false" ht="12.1" outlineLevel="0" r="3">
      <c r="A3" s="27" t="n">
        <v>44222</v>
      </c>
      <c r="B3" s="16" t="s">
        <v>294</v>
      </c>
      <c r="C3" s="16" t="s">
        <v>238</v>
      </c>
      <c r="D3" s="16" t="s">
        <v>328</v>
      </c>
      <c r="E3" s="6" t="n">
        <v>1000</v>
      </c>
      <c r="F3" s="7" t="n">
        <v>15</v>
      </c>
      <c r="G3" s="6" t="n">
        <v>34.9</v>
      </c>
      <c r="H3" s="6" t="n">
        <v>68</v>
      </c>
      <c r="I3" s="6" t="n">
        <v>523.5</v>
      </c>
      <c r="J3" s="6" t="n">
        <v>455.5</v>
      </c>
    </row>
    <row collapsed="false" customFormat="false" customHeight="false" hidden="false" ht="12.1" outlineLevel="0" r="4">
      <c r="A4" s="27" t="n">
        <v>44292</v>
      </c>
      <c r="B4" s="16" t="s">
        <v>294</v>
      </c>
      <c r="C4" s="16" t="s">
        <v>240</v>
      </c>
      <c r="D4" s="16" t="s">
        <v>329</v>
      </c>
      <c r="E4" s="6" t="n">
        <v>1000</v>
      </c>
      <c r="F4" s="7" t="n">
        <v>1</v>
      </c>
      <c r="G4" s="6" t="n">
        <v>43.38</v>
      </c>
      <c r="H4" s="6" t="n">
        <v>6</v>
      </c>
      <c r="I4" s="6" t="n">
        <v>43.38</v>
      </c>
      <c r="J4" s="6" t="n">
        <v>37.38</v>
      </c>
    </row>
    <row collapsed="false" customFormat="false" customHeight="false" hidden="false" ht="12.1" outlineLevel="0" r="5">
      <c r="A5" s="27" t="n">
        <v>44355</v>
      </c>
      <c r="B5" s="16" t="s">
        <v>294</v>
      </c>
      <c r="C5" s="16" t="s">
        <v>239</v>
      </c>
      <c r="D5" s="16" t="s">
        <v>327</v>
      </c>
      <c r="E5" s="6" t="n">
        <v>1000</v>
      </c>
      <c r="F5" s="7" t="n">
        <v>13</v>
      </c>
      <c r="G5" s="6" t="n">
        <v>36.9</v>
      </c>
      <c r="H5" s="6" t="n">
        <v>62</v>
      </c>
      <c r="I5" s="6" t="n">
        <v>479.7</v>
      </c>
      <c r="J5" s="6" t="n">
        <v>417.7</v>
      </c>
    </row>
    <row collapsed="false" customFormat="false" customHeight="false" hidden="false" ht="12.1" outlineLevel="0" r="6">
      <c r="A6" s="27" t="n">
        <v>44404</v>
      </c>
      <c r="B6" s="16" t="s">
        <v>294</v>
      </c>
      <c r="C6" s="16" t="s">
        <v>238</v>
      </c>
      <c r="D6" s="16" t="s">
        <v>328</v>
      </c>
      <c r="E6" s="6" t="n">
        <v>1000</v>
      </c>
      <c r="F6" s="7" t="n">
        <v>16</v>
      </c>
      <c r="G6" s="6" t="n">
        <v>34.9</v>
      </c>
      <c r="H6" s="6" t="n">
        <v>73</v>
      </c>
      <c r="I6" s="6" t="n">
        <v>558.4</v>
      </c>
      <c r="J6" s="6" t="n">
        <v>485.4</v>
      </c>
    </row>
    <row collapsed="false" customFormat="false" customHeight="false" hidden="false" ht="12.1" outlineLevel="0" r="7">
      <c r="A7" s="27" t="n">
        <v>44474</v>
      </c>
      <c r="B7" s="16" t="s">
        <v>294</v>
      </c>
      <c r="C7" s="16" t="s">
        <v>240</v>
      </c>
      <c r="D7" s="16" t="s">
        <v>329</v>
      </c>
      <c r="E7" s="6" t="n">
        <v>1000</v>
      </c>
      <c r="F7" s="7" t="n">
        <v>1</v>
      </c>
      <c r="G7" s="6" t="n">
        <v>43.38</v>
      </c>
      <c r="H7" s="6" t="n">
        <v>6</v>
      </c>
      <c r="I7" s="6" t="n">
        <v>43.38</v>
      </c>
      <c r="J7" s="6" t="n">
        <v>37.38</v>
      </c>
    </row>
    <row collapsed="false" customFormat="false" customHeight="false" hidden="false" ht="12.1" outlineLevel="0" r="8">
      <c r="A8" s="27" t="n">
        <v>44537</v>
      </c>
      <c r="B8" s="16" t="s">
        <v>294</v>
      </c>
      <c r="C8" s="16" t="s">
        <v>239</v>
      </c>
      <c r="D8" s="16" t="s">
        <v>327</v>
      </c>
      <c r="E8" s="6" t="n">
        <v>1000</v>
      </c>
      <c r="F8" s="7" t="n">
        <v>13</v>
      </c>
      <c r="G8" s="6" t="n">
        <v>36.9</v>
      </c>
      <c r="H8" s="6" t="n">
        <v>62</v>
      </c>
      <c r="I8" s="6" t="n">
        <v>479.7</v>
      </c>
      <c r="J8" s="6" t="n">
        <v>417.7</v>
      </c>
    </row>
    <row collapsed="false" customFormat="false" customHeight="false" hidden="false" ht="12.1" outlineLevel="0" r="9">
      <c r="A9" s="27" t="n">
        <v>44586</v>
      </c>
      <c r="B9" s="16" t="s">
        <v>294</v>
      </c>
      <c r="C9" s="16" t="s">
        <v>238</v>
      </c>
      <c r="D9" s="16" t="s">
        <v>328</v>
      </c>
      <c r="E9" s="6" t="n">
        <v>1000</v>
      </c>
      <c r="F9" s="7" t="n">
        <v>16</v>
      </c>
      <c r="G9" s="6" t="n">
        <v>34.9</v>
      </c>
      <c r="H9" s="6" t="n">
        <v>73</v>
      </c>
      <c r="I9" s="6" t="n">
        <v>558.4</v>
      </c>
      <c r="J9" s="6" t="n">
        <v>485.4</v>
      </c>
    </row>
    <row collapsed="false" customFormat="false" customHeight="false" hidden="false" ht="12.1" outlineLevel="0" r="10">
      <c r="A10" s="27" t="n">
        <v>44656</v>
      </c>
      <c r="B10" s="16" t="s">
        <v>294</v>
      </c>
      <c r="C10" s="16" t="s">
        <v>240</v>
      </c>
      <c r="D10" s="16" t="s">
        <v>329</v>
      </c>
      <c r="E10" s="6" t="n">
        <v>1000</v>
      </c>
      <c r="F10" s="7" t="n">
        <v>1</v>
      </c>
      <c r="G10" s="6" t="n">
        <v>43.38</v>
      </c>
      <c r="H10" s="6" t="n">
        <v>6</v>
      </c>
      <c r="I10" s="6" t="n">
        <v>43.38</v>
      </c>
      <c r="J10" s="6" t="n">
        <v>37.38</v>
      </c>
    </row>
    <row collapsed="false" customFormat="false" customHeight="false" hidden="false" ht="12.1" outlineLevel="0" r="11">
      <c r="A11" s="27" t="n">
        <v>44719</v>
      </c>
      <c r="B11" s="16" t="s">
        <v>294</v>
      </c>
      <c r="C11" s="16" t="s">
        <v>239</v>
      </c>
      <c r="D11" s="16" t="s">
        <v>327</v>
      </c>
      <c r="E11" s="6" t="n">
        <v>1000</v>
      </c>
      <c r="F11" s="7" t="n">
        <v>13</v>
      </c>
      <c r="G11" s="6" t="n">
        <v>36.9</v>
      </c>
      <c r="H11" s="6" t="n">
        <v>62</v>
      </c>
      <c r="I11" s="6" t="n">
        <v>479.7</v>
      </c>
      <c r="J11" s="6" t="n">
        <v>417.7</v>
      </c>
    </row>
    <row collapsed="false" customFormat="false" customHeight="false" hidden="false" ht="12.1" outlineLevel="0" r="12">
      <c r="A12" s="27" t="n">
        <v>44768</v>
      </c>
      <c r="B12" s="16" t="s">
        <v>294</v>
      </c>
      <c r="C12" s="16" t="s">
        <v>238</v>
      </c>
      <c r="D12" s="16" t="s">
        <v>328</v>
      </c>
      <c r="E12" s="6" t="n">
        <v>1000</v>
      </c>
      <c r="F12" s="7" t="n">
        <v>16</v>
      </c>
      <c r="G12" s="6" t="n">
        <v>34.9</v>
      </c>
      <c r="H12" s="6" t="n">
        <v>73</v>
      </c>
      <c r="I12" s="6" t="n">
        <v>558.4</v>
      </c>
      <c r="J12" s="6" t="n">
        <v>485.4</v>
      </c>
    </row>
    <row collapsed="false" customFormat="false" customHeight="false" hidden="false" ht="12.1" outlineLevel="0" r="13">
      <c r="A13" s="27" t="n">
        <v>44901</v>
      </c>
      <c r="B13" s="16" t="s">
        <v>294</v>
      </c>
      <c r="C13" s="16" t="s">
        <v>239</v>
      </c>
      <c r="D13" s="16" t="s">
        <v>327</v>
      </c>
      <c r="E13" s="6" t="n">
        <v>1000</v>
      </c>
      <c r="F13" s="7" t="n">
        <v>13</v>
      </c>
      <c r="G13" s="6" t="n">
        <v>36.9</v>
      </c>
      <c r="H13" s="6" t="n">
        <v>62</v>
      </c>
      <c r="I13" s="6" t="n">
        <v>479.7</v>
      </c>
      <c r="J13" s="6" t="n">
        <v>417.7</v>
      </c>
    </row>
    <row collapsed="false" customFormat="false" customHeight="false" hidden="false" ht="12.1" outlineLevel="0" r="14">
      <c r="A14" s="27" t="n">
        <v>44950</v>
      </c>
      <c r="B14" s="16" t="s">
        <v>294</v>
      </c>
      <c r="C14" s="16" t="s">
        <v>238</v>
      </c>
      <c r="D14" s="16" t="s">
        <v>328</v>
      </c>
      <c r="E14" s="6" t="n">
        <v>1000</v>
      </c>
      <c r="F14" s="7" t="n">
        <v>16</v>
      </c>
      <c r="G14" s="6" t="n">
        <v>34.9</v>
      </c>
      <c r="H14" s="6" t="n">
        <v>73</v>
      </c>
      <c r="I14" s="6" t="n">
        <v>558.4</v>
      </c>
      <c r="J14" s="6" t="n">
        <v>485.4</v>
      </c>
    </row>
  </sheetData>
  <autoFilter ref="A1:J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101</v>
      </c>
      <c r="B1" s="26" t="s">
        <v>273</v>
      </c>
      <c r="C1" s="26" t="s">
        <v>0</v>
      </c>
      <c r="D1" s="26" t="s">
        <v>2</v>
      </c>
      <c r="E1" s="26" t="s">
        <v>317</v>
      </c>
      <c r="F1" s="26" t="s">
        <v>330</v>
      </c>
      <c r="G1" s="26" t="s">
        <v>331</v>
      </c>
      <c r="H1" s="26" t="s">
        <v>106</v>
      </c>
      <c r="I1" s="26" t="s">
        <v>332</v>
      </c>
      <c r="J1" s="26" t="s">
        <v>333</v>
      </c>
      <c r="K1" s="26" t="s">
        <v>334</v>
      </c>
      <c r="L1" s="26" t="s">
        <v>335</v>
      </c>
      <c r="M1" s="26" t="s">
        <v>336</v>
      </c>
      <c r="N1" s="26" t="s">
        <v>337</v>
      </c>
      <c r="O1" s="26" t="s">
        <v>338</v>
      </c>
    </row>
    <row collapsed="false" customFormat="false" customHeight="false" hidden="false" ht="12.1" outlineLevel="0" r="2">
      <c r="A2" s="28" t="n">
        <v>44015</v>
      </c>
      <c r="B2" s="16" t="s">
        <v>275</v>
      </c>
      <c r="C2" s="16" t="s">
        <v>17</v>
      </c>
      <c r="D2" s="16" t="s">
        <v>19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2063</v>
      </c>
      <c r="J2" s="17" t="n">
        <v>333.731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8" t="n">
        <v>44049</v>
      </c>
      <c r="B3" s="16" t="s">
        <v>275</v>
      </c>
      <c r="C3" s="16" t="s">
        <v>17</v>
      </c>
      <c r="D3" s="16" t="s">
        <v>19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2029</v>
      </c>
      <c r="J3" s="17" t="n">
        <v>322.123</v>
      </c>
      <c r="K3" s="6" t="s">
        <f>=Портфель!G2*Портфель!$R$13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8" t="n">
        <v>44069</v>
      </c>
      <c r="B4" s="16" t="s">
        <v>275</v>
      </c>
      <c r="C4" s="16" t="s">
        <v>17</v>
      </c>
      <c r="D4" s="16" t="s">
        <v>19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2009</v>
      </c>
      <c r="J4" s="17" t="n">
        <v>320.122</v>
      </c>
      <c r="K4" s="6" t="s">
        <f>=Портфель!G2*Портфель!$R$13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8" t="n">
        <v>44208</v>
      </c>
      <c r="B5" s="16" t="s">
        <v>275</v>
      </c>
      <c r="C5" s="16" t="s">
        <v>23</v>
      </c>
      <c r="D5" s="16" t="s">
        <v>24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1870</v>
      </c>
      <c r="J5" s="17" t="n">
        <v>5453.78</v>
      </c>
      <c r="K5" s="6" t="s">
        <f>=Портфель!G3*Портфель!$R$13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8" t="n">
        <v>44232</v>
      </c>
      <c r="B6" s="16" t="s">
        <v>275</v>
      </c>
      <c r="C6" s="16" t="s">
        <v>23</v>
      </c>
      <c r="D6" s="16" t="s">
        <v>24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1846</v>
      </c>
      <c r="J6" s="17" t="n">
        <v>5001.97</v>
      </c>
      <c r="K6" s="6" t="s">
        <f>=Портфель!G3*Портфель!$R$13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8" t="n">
        <v>44028</v>
      </c>
      <c r="B7" s="16" t="s">
        <v>275</v>
      </c>
      <c r="C7" s="16" t="s">
        <v>27</v>
      </c>
      <c r="D7" s="16" t="s">
        <v>28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2050</v>
      </c>
      <c r="J7" s="17" t="n">
        <v>4936.41</v>
      </c>
      <c r="K7" s="6" t="s">
        <f>=Портфель!G4*Портфель!$R$13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8" t="n">
        <v>44015</v>
      </c>
      <c r="B8" s="16" t="s">
        <v>275</v>
      </c>
      <c r="C8" s="16" t="s">
        <v>31</v>
      </c>
      <c r="D8" s="16" t="s">
        <v>32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2063</v>
      </c>
      <c r="J8" s="17" t="n">
        <v>111.077</v>
      </c>
      <c r="K8" s="6" t="s">
        <f>=Портфель!G5*Портфель!$R$13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8" t="n">
        <v>44028</v>
      </c>
      <c r="B9" s="16" t="s">
        <v>275</v>
      </c>
      <c r="C9" s="16" t="s">
        <v>31</v>
      </c>
      <c r="D9" s="16" t="s">
        <v>32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2050</v>
      </c>
      <c r="J9" s="17" t="n">
        <v>107.775</v>
      </c>
      <c r="K9" s="6" t="s">
        <f>=Портфель!G5*Портфель!$R$13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8" t="n">
        <v>44049</v>
      </c>
      <c r="B10" s="16" t="s">
        <v>275</v>
      </c>
      <c r="C10" s="16" t="s">
        <v>34</v>
      </c>
      <c r="D10" s="16" t="s">
        <v>35</v>
      </c>
      <c r="E10" s="17" t="n">
        <v>1000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2029</v>
      </c>
      <c r="J10" s="17" t="n">
        <v>2.82695</v>
      </c>
      <c r="K10" s="6" t="s">
        <f>=Портфель!G6*Портфель!$R$13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8" t="n">
        <v>44069</v>
      </c>
      <c r="B11" s="16" t="s">
        <v>275</v>
      </c>
      <c r="C11" s="16" t="s">
        <v>34</v>
      </c>
      <c r="D11" s="16" t="s">
        <v>35</v>
      </c>
      <c r="E11" s="17" t="n">
        <v>1000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2009</v>
      </c>
      <c r="J11" s="17" t="n">
        <v>2.71789</v>
      </c>
      <c r="K11" s="6" t="s">
        <f>=Портфель!G6*Портфель!$R$13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8" t="n">
        <v>44208</v>
      </c>
      <c r="B12" s="16" t="s">
        <v>275</v>
      </c>
      <c r="C12" s="16" t="s">
        <v>34</v>
      </c>
      <c r="D12" s="16" t="s">
        <v>35</v>
      </c>
      <c r="E12" s="17" t="n">
        <v>1000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1870</v>
      </c>
      <c r="J12" s="17" t="n">
        <v>2.90101</v>
      </c>
      <c r="K12" s="6" t="s">
        <f>=Портфель!G6*Портфель!$R$13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8" t="n">
        <v>44000</v>
      </c>
      <c r="B13" s="16" t="s">
        <v>275</v>
      </c>
      <c r="C13" s="16" t="s">
        <v>38</v>
      </c>
      <c r="D13" s="16" t="s">
        <v>39</v>
      </c>
      <c r="E13" s="17" t="n">
        <v>3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2078</v>
      </c>
      <c r="J13" s="17" t="n">
        <v>1070.7433333333</v>
      </c>
      <c r="K13" s="6" t="s">
        <f>=Портфель!G7*Портфель!$R$13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8" t="n">
        <v>44018</v>
      </c>
      <c r="B14" s="16" t="s">
        <v>275</v>
      </c>
      <c r="C14" s="16" t="s">
        <v>38</v>
      </c>
      <c r="D14" s="16" t="s">
        <v>39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2060</v>
      </c>
      <c r="J14" s="17" t="n">
        <v>1050.73</v>
      </c>
      <c r="K14" s="6" t="s">
        <f>=Портфель!G7*Портфель!$R$13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8" t="n">
        <v>44085</v>
      </c>
      <c r="B15" s="16" t="s">
        <v>275</v>
      </c>
      <c r="C15" s="16" t="s">
        <v>42</v>
      </c>
      <c r="D15" s="16" t="s">
        <v>43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1993</v>
      </c>
      <c r="J15" s="17" t="n">
        <v>4647.22</v>
      </c>
      <c r="K15" s="6" t="s">
        <f>=Портфель!G8*Портфель!$R$13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8" t="n">
        <v>44000</v>
      </c>
      <c r="B16" s="16" t="s">
        <v>275</v>
      </c>
      <c r="C16" s="16" t="s">
        <v>45</v>
      </c>
      <c r="D16" s="16" t="s">
        <v>46</v>
      </c>
      <c r="E16" s="17" t="n">
        <v>100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2078</v>
      </c>
      <c r="J16" s="17" t="n">
        <v>26.9186</v>
      </c>
      <c r="K16" s="6" t="s">
        <f>=Портфель!G9*Портфель!$R$13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8" t="n">
        <v>44069</v>
      </c>
      <c r="B17" s="16" t="s">
        <v>275</v>
      </c>
      <c r="C17" s="16" t="s">
        <v>49</v>
      </c>
      <c r="D17" s="16" t="s">
        <v>50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2009</v>
      </c>
      <c r="J17" s="17" t="n">
        <v>215.75</v>
      </c>
      <c r="K17" s="6" t="s">
        <f>=Портфель!G10*Портфель!$R$13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8" t="n">
        <v>44000</v>
      </c>
      <c r="B18" s="16" t="s">
        <v>275</v>
      </c>
      <c r="C18" s="16" t="s">
        <v>53</v>
      </c>
      <c r="D18" s="16" t="s">
        <v>54</v>
      </c>
      <c r="E18" s="17" t="n">
        <v>3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2078</v>
      </c>
      <c r="J18" s="17" t="n">
        <v>881.60666666667</v>
      </c>
      <c r="K18" s="6" t="s">
        <f>=Портфель!G11*Портфель!$R$13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8" t="n">
        <v>44015</v>
      </c>
      <c r="B19" s="16" t="s">
        <v>275</v>
      </c>
      <c r="C19" s="16" t="s">
        <v>57</v>
      </c>
      <c r="D19" s="16" t="s">
        <v>58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2063</v>
      </c>
      <c r="J19" s="17" t="n">
        <v>1382.95</v>
      </c>
      <c r="K19" s="6" t="s">
        <f>=Портфель!G12*Портфель!$R$13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8" t="n">
        <v>44015</v>
      </c>
      <c r="B20" s="16" t="s">
        <v>275</v>
      </c>
      <c r="C20" s="16" t="s">
        <v>57</v>
      </c>
      <c r="D20" s="16" t="s">
        <v>58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2063</v>
      </c>
      <c r="J20" s="17" t="n">
        <v>1382.95</v>
      </c>
      <c r="K20" s="6" t="s">
        <f>=Портфель!G12*Портфель!$R$13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8" t="n">
        <v>44049</v>
      </c>
      <c r="B21" s="16" t="s">
        <v>275</v>
      </c>
      <c r="C21" s="16" t="s">
        <v>57</v>
      </c>
      <c r="D21" s="16" t="s">
        <v>58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2029</v>
      </c>
      <c r="J21" s="17" t="n">
        <v>1367.94</v>
      </c>
      <c r="K21" s="6" t="s">
        <f>=Портфель!G12*Портфель!$R$13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8" t="n">
        <v>44000</v>
      </c>
      <c r="B22" s="16" t="s">
        <v>275</v>
      </c>
      <c r="C22" s="16" t="s">
        <v>60</v>
      </c>
      <c r="D22" s="16" t="s">
        <v>61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2078</v>
      </c>
      <c r="J22" s="17" t="n">
        <v>181.626</v>
      </c>
      <c r="K22" s="6" t="s">
        <f>=Портфель!G13*Портфель!$R$13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8" t="n">
        <v>44018</v>
      </c>
      <c r="B23" s="16" t="s">
        <v>275</v>
      </c>
      <c r="C23" s="16" t="s">
        <v>60</v>
      </c>
      <c r="D23" s="16" t="s">
        <v>61</v>
      </c>
      <c r="E23" s="17" t="n">
        <v>8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2060</v>
      </c>
      <c r="J23" s="17" t="n">
        <v>179.625</v>
      </c>
      <c r="K23" s="6" t="s">
        <f>=Портфель!G13*Портфель!$R$13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28" t="n">
        <v>44028</v>
      </c>
      <c r="B24" s="16" t="s">
        <v>275</v>
      </c>
      <c r="C24" s="16" t="s">
        <v>60</v>
      </c>
      <c r="D24" s="16" t="s">
        <v>61</v>
      </c>
      <c r="E24" s="17" t="n">
        <v>8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2050</v>
      </c>
      <c r="J24" s="17" t="n">
        <v>173.36875</v>
      </c>
      <c r="K24" s="6" t="s">
        <f>=Портфель!G13*Портфель!$R$13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28" t="n">
        <v>44089</v>
      </c>
      <c r="B25" s="16" t="s">
        <v>275</v>
      </c>
      <c r="C25" s="16" t="s">
        <v>63</v>
      </c>
      <c r="D25" s="16" t="s">
        <v>64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1989</v>
      </c>
      <c r="J25" s="17" t="n">
        <v>1887.7</v>
      </c>
      <c r="K25" s="6" t="s">
        <f>=Портфель!G14*Портфель!$R$13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28" t="n">
        <v>44097</v>
      </c>
      <c r="B26" s="16" t="s">
        <v>275</v>
      </c>
      <c r="C26" s="16" t="s">
        <v>63</v>
      </c>
      <c r="D26" s="16" t="s">
        <v>64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1981</v>
      </c>
      <c r="J26" s="17" t="n">
        <v>1636.33</v>
      </c>
      <c r="K26" s="6" t="s">
        <f>=Портфель!G14*Портфель!$R$13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28" t="n">
        <v>44097</v>
      </c>
      <c r="B27" s="16" t="s">
        <v>275</v>
      </c>
      <c r="C27" s="16" t="s">
        <v>63</v>
      </c>
      <c r="D27" s="16" t="s">
        <v>64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1981</v>
      </c>
      <c r="J27" s="17" t="n">
        <v>1636.83</v>
      </c>
      <c r="K27" s="6" t="s">
        <f>=Портфель!G14*Портфель!$R$13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28" t="n">
        <v>44146</v>
      </c>
      <c r="B28" s="16" t="s">
        <v>275</v>
      </c>
      <c r="C28" s="16" t="s">
        <v>63</v>
      </c>
      <c r="D28" s="16" t="s">
        <v>64</v>
      </c>
      <c r="E28" s="17" t="n">
        <v>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1932</v>
      </c>
      <c r="J28" s="17" t="n">
        <v>1687.065</v>
      </c>
      <c r="K28" s="6" t="s">
        <f>=Портфель!G14*Портфель!$R$13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28" t="n">
        <v>44172</v>
      </c>
      <c r="B29" s="16" t="s">
        <v>275</v>
      </c>
      <c r="C29" s="16" t="s">
        <v>63</v>
      </c>
      <c r="D29" s="16" t="s">
        <v>64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1906</v>
      </c>
      <c r="J29" s="17" t="n">
        <v>1613.02</v>
      </c>
      <c r="K29" s="6" t="s">
        <f>=Портфель!G14*Портфель!$R$13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28" t="n">
        <v>44232</v>
      </c>
      <c r="B30" s="16" t="s">
        <v>275</v>
      </c>
      <c r="C30" s="16" t="s">
        <v>63</v>
      </c>
      <c r="D30" s="16" t="s">
        <v>64</v>
      </c>
      <c r="E30" s="17" t="n">
        <v>2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1846</v>
      </c>
      <c r="J30" s="17" t="n">
        <v>1666.455</v>
      </c>
      <c r="K30" s="6" t="s">
        <f>=Портфель!G14*Портфель!$R$13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28" t="n">
        <v>44799</v>
      </c>
      <c r="B31" s="16" t="s">
        <v>275</v>
      </c>
      <c r="C31" s="16" t="s">
        <v>67</v>
      </c>
      <c r="D31" s="16" t="s">
        <v>68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1280</v>
      </c>
      <c r="J31" s="17" t="n">
        <v>907.5</v>
      </c>
      <c r="K31" s="6" t="s">
        <f>=Портфель!G15*Портфель!$R$13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28" t="n">
        <v>44238</v>
      </c>
      <c r="B32" s="16" t="s">
        <v>275</v>
      </c>
      <c r="C32" s="16" t="s">
        <v>70</v>
      </c>
      <c r="D32" s="16" t="s">
        <v>71</v>
      </c>
      <c r="E32" s="17" t="n">
        <v>50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1840</v>
      </c>
      <c r="J32" s="17" t="n">
        <v>51.5508</v>
      </c>
      <c r="K32" s="6" t="s">
        <f>=Портфель!G16*Портфель!$R$13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28" t="n">
        <v>43987</v>
      </c>
      <c r="B33" s="16" t="s">
        <v>275</v>
      </c>
      <c r="C33" s="16" t="s">
        <v>74</v>
      </c>
      <c r="D33" s="16" t="s">
        <v>75</v>
      </c>
      <c r="E33" s="17" t="n">
        <v>10000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2091</v>
      </c>
      <c r="J33" s="17" t="n">
        <v>0.184127</v>
      </c>
      <c r="K33" s="6" t="s">
        <f>=Портфель!G17*Портфель!$R$13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28" t="n">
        <v>44028</v>
      </c>
      <c r="B34" s="16" t="s">
        <v>275</v>
      </c>
      <c r="C34" s="16" t="s">
        <v>74</v>
      </c>
      <c r="D34" s="16" t="s">
        <v>75</v>
      </c>
      <c r="E34" s="17" t="n">
        <v>10000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2050</v>
      </c>
      <c r="J34" s="17" t="n">
        <v>0.185028</v>
      </c>
      <c r="K34" s="6" t="s">
        <f>=Портфель!G17*Портфель!$R$13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28" t="n">
        <v>44069</v>
      </c>
      <c r="B35" s="16" t="s">
        <v>275</v>
      </c>
      <c r="C35" s="16" t="s">
        <v>78</v>
      </c>
      <c r="D35" s="16" t="s">
        <v>79</v>
      </c>
      <c r="E35" s="17" t="n">
        <v>100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2009</v>
      </c>
      <c r="J35" s="17" t="n">
        <v>21.3147</v>
      </c>
      <c r="K35" s="6" t="s">
        <f>=Портфель!G18*Портфель!$R$13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28" t="n">
        <v>44049</v>
      </c>
      <c r="B36" s="16" t="s">
        <v>275</v>
      </c>
      <c r="C36" s="16" t="s">
        <v>80</v>
      </c>
      <c r="D36" s="16" t="s">
        <v>81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2029</v>
      </c>
      <c r="J36" s="17" t="n">
        <v>187.88</v>
      </c>
      <c r="K36" s="6" t="s">
        <f>=Портфель!G19*Портфель!$R$13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28" t="n">
        <v>44172</v>
      </c>
      <c r="B37" s="16" t="s">
        <v>275</v>
      </c>
      <c r="C37" s="16" t="s">
        <v>82</v>
      </c>
      <c r="D37" s="16" t="s">
        <v>83</v>
      </c>
      <c r="E37" s="17" t="n">
        <v>2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1906</v>
      </c>
      <c r="J37" s="17" t="n">
        <v>505.345</v>
      </c>
      <c r="K37" s="6" t="s">
        <f>=Портфель!G20*Портфель!$R$13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28" t="n">
        <v>44172</v>
      </c>
      <c r="B38" s="16" t="s">
        <v>275</v>
      </c>
      <c r="C38" s="16" t="s">
        <v>84</v>
      </c>
      <c r="D38" s="16" t="s">
        <v>85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1906</v>
      </c>
      <c r="J38" s="17" t="n">
        <v>2147.48</v>
      </c>
      <c r="K38" s="6" t="s">
        <f>=Портфель!G21*Портфель!$R$13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28" t="n">
        <v>44172</v>
      </c>
      <c r="B39" s="16" t="s">
        <v>275</v>
      </c>
      <c r="C39" s="16" t="s">
        <v>84</v>
      </c>
      <c r="D39" s="16" t="s">
        <v>85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1906</v>
      </c>
      <c r="J39" s="17" t="n">
        <v>2138.47</v>
      </c>
      <c r="K39" s="6" t="s">
        <f>=Портфель!G21*Портфель!$R$13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28" t="n">
        <v>44195</v>
      </c>
      <c r="B40" s="16" t="s">
        <v>275</v>
      </c>
      <c r="C40" s="16" t="s">
        <v>84</v>
      </c>
      <c r="D40" s="16" t="s">
        <v>85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1883</v>
      </c>
      <c r="J40" s="17" t="n">
        <v>1989.38</v>
      </c>
      <c r="K40" s="6" t="s">
        <f>=Портфель!G21*Портфель!$R$13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28" t="n">
        <v>44207</v>
      </c>
      <c r="B41" s="16" t="s">
        <v>275</v>
      </c>
      <c r="C41" s="16" t="s">
        <v>86</v>
      </c>
      <c r="D41" s="16" t="s">
        <v>87</v>
      </c>
      <c r="E41" s="17" t="n">
        <v>100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1871</v>
      </c>
      <c r="J41" s="17" t="n">
        <v>8.1906</v>
      </c>
      <c r="K41" s="6" t="s">
        <f>=Портфель!G22*Портфель!$R$13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28" t="n">
        <v>43987</v>
      </c>
      <c r="B42" s="16" t="s">
        <v>275</v>
      </c>
      <c r="C42" s="16" t="s">
        <v>89</v>
      </c>
      <c r="D42" s="16" t="s">
        <v>91</v>
      </c>
      <c r="E42" s="17" t="n">
        <v>50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2091</v>
      </c>
      <c r="J42" s="17" t="n">
        <v>79.6152</v>
      </c>
      <c r="K42" s="6" t="s">
        <f>=Портфель!G24*Портфель!$R$13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28" t="n">
        <v>43987</v>
      </c>
      <c r="B43" s="16" t="s">
        <v>275</v>
      </c>
      <c r="C43" s="16" t="s">
        <v>89</v>
      </c>
      <c r="D43" s="16" t="s">
        <v>91</v>
      </c>
      <c r="E43" s="17" t="n">
        <v>50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2091</v>
      </c>
      <c r="J43" s="17" t="n">
        <v>79.6152</v>
      </c>
      <c r="K43" s="6" t="s">
        <f>=Портфель!G24*Портфель!$R$13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28" t="n">
        <v>44146</v>
      </c>
      <c r="B44" s="16" t="s">
        <v>275</v>
      </c>
      <c r="C44" s="16" t="s">
        <v>89</v>
      </c>
      <c r="D44" s="16" t="s">
        <v>91</v>
      </c>
      <c r="E44" s="17" t="n">
        <v>50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1932</v>
      </c>
      <c r="J44" s="17" t="n">
        <v>97.0672</v>
      </c>
      <c r="K44" s="6" t="s">
        <f>=Портфель!G24*Портфель!$R$13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28" t="n">
        <v>44152</v>
      </c>
      <c r="B45" s="16" t="s">
        <v>275</v>
      </c>
      <c r="C45" s="16" t="s">
        <v>93</v>
      </c>
      <c r="D45" s="16" t="s">
        <v>94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1926</v>
      </c>
      <c r="J45" s="17" t="n">
        <v>1645.64</v>
      </c>
      <c r="K45" s="6" t="s">
        <f>=Портфель!G25*Портфель!$R$13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28" t="n">
        <v>44152</v>
      </c>
      <c r="B46" s="16" t="s">
        <v>275</v>
      </c>
      <c r="C46" s="16" t="s">
        <v>95</v>
      </c>
      <c r="D46" s="16" t="s">
        <v>96</v>
      </c>
      <c r="E46" s="17" t="n">
        <v>10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1926</v>
      </c>
      <c r="J46" s="17" t="n">
        <v>96.697</v>
      </c>
      <c r="K46" s="6" t="s">
        <f>=Портфель!G26*Портфель!$R$13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28"/>
      <c r="B47" s="16"/>
      <c r="C47" s="16"/>
      <c r="D47" s="16"/>
      <c r="E47" s="17"/>
      <c r="F47" s="7"/>
      <c r="G47" s="17"/>
      <c r="H47" s="16"/>
      <c r="I47" s="7"/>
      <c r="J47" s="17"/>
      <c r="K47" s="4" t="s">
        <v>100</v>
      </c>
      <c r="L47" s="8" t="s">
        <f>=SUBTOTAL(109,L2:L46)</f>
      </c>
      <c r="M47" s="8" t="s">
        <f>=SUBTOTAL(109,M2:M46)</f>
      </c>
      <c r="N47" s="8" t="s">
        <f>=MAX(0,M47*0.13)</f>
      </c>
    </row>
  </sheetData>
  <autoFilter ref="A1:O4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2026-02-25T09:34:12.00Z</dcterms:created>
  <dc:creator>izi-invest.ru</dc:creator>
  <cp:revision>0</cp:revision>
</cp:coreProperties>
</file>