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<sst xmlns="http://schemas.openxmlformats.org/spreadsheetml/2006/main" count="4173" uniqueCount="593">
  <si>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</si>
  <si>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</si>
  <si>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</si>
  <si>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</si>
  <si>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</si>
  <si>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</si>
  <si>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</si>
  <si>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</si>
  <si>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</si>
  <si>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</si>
  <si>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</si>
  <si>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</si>
  <si>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</si>
  <si>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</si>
  <si>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</si>
  <si>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</si>
  <si>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</si>
  <si>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</si>
  <si>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</si>
  <si>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</si>
  <si>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</si>
  <si>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SBER</t>
  </si>
  <si>
    <t>Сбербанк</t>
  </si>
  <si>
    <t>BYN</t>
  </si>
  <si>
    <t>MTSS</t>
  </si>
  <si>
    <t>МТС-ао</t>
  </si>
  <si>
    <t>CAD</t>
  </si>
  <si>
    <t>SNGSP</t>
  </si>
  <si>
    <t>Сургнфгз-п</t>
  </si>
  <si>
    <t>CHF</t>
  </si>
  <si>
    <t>UPRO</t>
  </si>
  <si>
    <t>Юнипро ао</t>
  </si>
  <si>
    <t>CNY</t>
  </si>
  <si>
    <t>TATNP</t>
  </si>
  <si>
    <t>Татнфт 3ап</t>
  </si>
  <si>
    <t>EUR</t>
  </si>
  <si>
    <t>GAZP</t>
  </si>
  <si>
    <t>ГАЗПРОМ ао</t>
  </si>
  <si>
    <t>GBP</t>
  </si>
  <si>
    <t>LSRG</t>
  </si>
  <si>
    <t>ЛСР ао</t>
  </si>
  <si>
    <t>GLD</t>
  </si>
  <si>
    <t>CHMF</t>
  </si>
  <si>
    <t>СевСт-ао</t>
  </si>
  <si>
    <t>HKD</t>
  </si>
  <si>
    <t>LKOH</t>
  </si>
  <si>
    <t>ЛУКОЙЛ</t>
  </si>
  <si>
    <t>JPY</t>
  </si>
  <si>
    <t>MAGN</t>
  </si>
  <si>
    <t>ММК</t>
  </si>
  <si>
    <t>KZT</t>
  </si>
  <si>
    <t>INTC-RM</t>
  </si>
  <si>
    <t>Intel</t>
  </si>
  <si>
    <t>IRAO</t>
  </si>
  <si>
    <t>ИнтерРАОао</t>
  </si>
  <si>
    <t>SLV</t>
  </si>
  <si>
    <t>BSPB</t>
  </si>
  <si>
    <t>БСП ао</t>
  </si>
  <si>
    <t>TRY</t>
  </si>
  <si>
    <t>RTKMP</t>
  </si>
  <si>
    <t>Ростел -ап</t>
  </si>
  <si>
    <t>UAH</t>
  </si>
  <si>
    <t>NVTK</t>
  </si>
  <si>
    <t>Новатэк ао</t>
  </si>
  <si>
    <t>USD</t>
  </si>
  <si>
    <t>ROSN</t>
  </si>
  <si>
    <t>Роснефть</t>
  </si>
  <si>
    <t>OGKB</t>
  </si>
  <si>
    <t>ОГК-2 ао</t>
  </si>
  <si>
    <t>BANEP</t>
  </si>
  <si>
    <t>Башнефт ап</t>
  </si>
  <si>
    <t>AFLT</t>
  </si>
  <si>
    <t>Аэрофлот</t>
  </si>
  <si>
    <t>ELFV</t>
  </si>
  <si>
    <t>ЭЛ5Энер ао</t>
  </si>
  <si>
    <t>POLY</t>
  </si>
  <si>
    <t>Solidcore</t>
  </si>
  <si>
    <t>MVID</t>
  </si>
  <si>
    <t>М.видео</t>
  </si>
  <si>
    <t>VTBR</t>
  </si>
  <si>
    <t>ВТБ ао</t>
  </si>
  <si>
    <t>ALRS</t>
  </si>
  <si>
    <t>АЛРОСА ао</t>
  </si>
  <si>
    <t>NLMK</t>
  </si>
  <si>
    <t>НЛМК ао</t>
  </si>
  <si>
    <t>RAGR</t>
  </si>
  <si>
    <t>Русагро</t>
  </si>
  <si>
    <t>HYDR</t>
  </si>
  <si>
    <t>РусГидро</t>
  </si>
  <si>
    <t>Сумма по акциям:</t>
  </si>
  <si>
    <t>TMOS</t>
  </si>
  <si>
    <t>etf</t>
  </si>
  <si>
    <t>TMOS ETF</t>
  </si>
  <si>
    <t>FXIM</t>
  </si>
  <si>
    <t>FXIM ETF</t>
  </si>
  <si>
    <t>GOLD</t>
  </si>
  <si>
    <t>GOLD ETF</t>
  </si>
  <si>
    <t>FXWO</t>
  </si>
  <si>
    <t>FXWO ETF</t>
  </si>
  <si>
    <t>SBMX</t>
  </si>
  <si>
    <t>SBMX ETF</t>
  </si>
  <si>
    <t>FXES</t>
  </si>
  <si>
    <t>FXES ETF</t>
  </si>
  <si>
    <t>AKCH</t>
  </si>
  <si>
    <t>ETF AKCH</t>
  </si>
  <si>
    <t>TGRN</t>
  </si>
  <si>
    <t>TGRN ETF</t>
  </si>
  <si>
    <t>SBBE</t>
  </si>
  <si>
    <t>SBBE ETF</t>
  </si>
  <si>
    <t>SBPS</t>
  </si>
  <si>
    <t>SBPS ETF</t>
  </si>
  <si>
    <t>Сумма по фондам:</t>
  </si>
  <si>
    <t>RU000A0JXFS8</t>
  </si>
  <si>
    <t>bond</t>
  </si>
  <si>
    <t>ГазпромКБ5</t>
  </si>
  <si>
    <t>2027-02-03</t>
  </si>
  <si>
    <t>RU000A100N12</t>
  </si>
  <si>
    <t>Систем1P11</t>
  </si>
  <si>
    <t>2029-07-16</t>
  </si>
  <si>
    <t>SU26219RMFS4</t>
  </si>
  <si>
    <t>ОФЗ 26219</t>
  </si>
  <si>
    <t>2026-09-16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</si>
  <si>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</si>
  <si>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</si>
  <si>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</si>
  <si>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</si>
  <si>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</si>
  <si>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</si>
  <si>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</si>
  <si>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</si>
  <si>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</si>
  <si>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</si>
  <si>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</si>
  <si>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</si>
  <si>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</si>
  <si>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Зачисление дивидендов  по бумаге ДетскийМир 10 шт. (данные из сделок)</t>
  </si>
  <si>
    <t>Купон по RU000A102NK2 - ОРГрупп1Р4 2шт. по 9.04 RUR (данные из БД)</t>
  </si>
  <si>
    <t>Зачисление купона №1 по бумаге ОбувьРо1Р4 (данные из сделок)</t>
  </si>
  <si>
    <t>Зачисление купона №2 по бумаге ОбувьРо1Р4 (данные из сделок)</t>
  </si>
  <si>
    <t>Зачисление купона №3 по бумаге ОбувьРо1Р4 (данные из сделок)</t>
  </si>
  <si>
    <t>Купон по RU000A100238 - МТС 1P-07 1шт. по 21.69 RUR (данные из БД)</t>
  </si>
  <si>
    <t>Зачисление купона №9 по бумаге МТС 1P-07 (данные из сделок)</t>
  </si>
  <si>
    <t>Дивиденд по POLY - Solidcore 1шт. по 66.3 RUR - налог 9 RUR (данные из БД)</t>
  </si>
  <si>
    <t>Дивиденд по LSRG - ЛСР ао 1шт. по 39 RUR - налог 5 RUR (данные из БД)</t>
  </si>
  <si>
    <t>Дивиденд по SBERP - Сбербанк-п 10шт. по 18.7 RUR - налог 24 RUR (данные из БД)</t>
  </si>
  <si>
    <t>Зачисление дивидендов  по бумаге ЛСР ао 1 шт. (данные из сделок)</t>
  </si>
  <si>
    <t>Зачисление купона №4 по бумаге ОбувьРо1Р4 (данные из сделок)</t>
  </si>
  <si>
    <t>Зачисление дивидендов  по бумаге Сбербанк-п 10 шт. (данные из сделок)</t>
  </si>
  <si>
    <t>Дивиденд по CHMF - СевСт-ао 1шт. по 36.27 RUR - налог 5 RUR (данные из БД)</t>
  </si>
  <si>
    <t>Дивиденд по CHMF - СевСт-ао 1шт. по 46.77 RUR - налог 6 RUR (данные из БД)</t>
  </si>
  <si>
    <t>Зачисление дивидендов  по бумаге Polymetal 1 шт. (данные из сделок)</t>
  </si>
  <si>
    <t>Зачисление дивидендов  по бумаге СевСт-ао 1 шт. (данные из сделок)</t>
  </si>
  <si>
    <t>Зачисление купона №5 по бумаге ОбувьРо1Р4 (данные из сделок)</t>
  </si>
  <si>
    <t>Дивиденд по UPRO - Юнипро ао 2000шт. по 0.13 RUR - налог 33 RUR (данные из БД)</t>
  </si>
  <si>
    <t>Дивиденд по OGKB - ОГК-2 ао 1000шт. по 0.06 RUR - налог 8 RUR (данные из БД)</t>
  </si>
  <si>
    <t>Зачисление дивидендов  по бумаге Юнипро ао 2000 шт. (данные из сделок)</t>
  </si>
  <si>
    <t>Дивиденд по MTSS - МТС-ао 10шт. по 26.51 RUR - налог 34 RUR (данные из БД)</t>
  </si>
  <si>
    <t>Дивиденд по TATN - Татнфт 3ао 1шт. по 12.3 RUR - налог 2 RUR (данные из БД)</t>
  </si>
  <si>
    <t>Дивиденд по TATNP - Татнфт 3ап 2шт. по 12.3 RUR - налог 3 RUR (данные из БД)</t>
  </si>
  <si>
    <t>Зачисление купона №6 по бумаге ОбувьРо1Р4 (данные из сделок)</t>
  </si>
  <si>
    <t>Зачисление дивидендов  по бумаге ОГК-2 ао 1000 шт. (данные из сделок)</t>
  </si>
  <si>
    <t>Зачисление дивидендов  по бумаге МТС-ао 10 шт. (данные из сделок)</t>
  </si>
  <si>
    <t>Купон по RU000A100N12 - Систем1P11 1шт. по 46.87 RUR (данные из БД)</t>
  </si>
  <si>
    <t>Купон по RU000A100238 - МТС 1P-07 2шт. по 21.69 RUR (данные из БД)</t>
  </si>
  <si>
    <t>Зачисление купона №4 по бумаге Систем1P11 (данные из сделок)</t>
  </si>
  <si>
    <t>Зачисление дивидендов  по бумаге Татнфт 3ао 1 шт. (данные из сделок)</t>
  </si>
  <si>
    <t>Зачисление купона №10 по бумаге МТС 1P-07 (данные из сделок)</t>
  </si>
  <si>
    <t>Зачисление дивидендов  по бумаге Татнфт 3ап 2 шт. (данные из сделок)</t>
  </si>
  <si>
    <t>Купон по RU000A0JXFS8 - ГазпромКБ5 1шт. по 44.38 RUR (данные из БД)</t>
  </si>
  <si>
    <t>Зачисление купона №9 по бумаге ГазпромКБ5 (данные из сделок)</t>
  </si>
  <si>
    <t>Зачисление купона №7 по бумаге ОбувьРо1Р4 (данные из сделок)</t>
  </si>
  <si>
    <t>Купон по SU26223RMFS6 - ОФЗ 26223 1шт. по 32.41 RUR (данные из БД)</t>
  </si>
  <si>
    <t>Зачисление купона №7 по бумаге 26223 (данные из сделок)</t>
  </si>
  <si>
    <t>Дивиденд по CHMF - СевСт-ао 2шт. по 84.45 RUR - налог 22 RUR (данные из БД)</t>
  </si>
  <si>
    <t>Дивиденд по AGRO - AGRO-гдр 1шт. по 65.5 RUR - налог 9 RUR (данные из БД)</t>
  </si>
  <si>
    <t>Дивиденд по POLY - Solidcore 1шт. по 33.2 RUR - налог 4 RUR (данные из БД)</t>
  </si>
  <si>
    <t>Зачисление дивидендов  по бумаге СевСт-ао 2 шт. (данные из сделок)</t>
  </si>
  <si>
    <t>Зачисление купона №8 по бумаге ОбувьРо1Р4 (данные из сделок)</t>
  </si>
  <si>
    <t>Зачисление дивидендов  по бумаге AGRO-гдр 1 шт. (данные из сделок)</t>
  </si>
  <si>
    <t>Дивиденд по MAGN - ММК 10шт. по 3.53 RUR - налог 5 RUR (данные из БД)</t>
  </si>
  <si>
    <t>Зачисление дивидендов  по бумаге ММК 10 шт. (данные из сделок)</t>
  </si>
  <si>
    <t>Дивиденд по MTSS - МТС-ао 10шт. по 10.55 RUR - налог 14 RUR (данные из БД)</t>
  </si>
  <si>
    <t>Дивиденд по TATNP - Татнфт 3ап 4шт. по 16.52 RUR - налог 9 RUR (данные из БД)</t>
  </si>
  <si>
    <t>Зачисление купона №9 по бумаге ОбувьРо1Р4 (данные из сделок)</t>
  </si>
  <si>
    <t>Зачисление купона №11 по бумаге МТС 1P-07 (данные из сделок)</t>
  </si>
  <si>
    <t>Зачисление дивидендов  по бумаге Татнфт 3ап 4 шт. (данные из сделок)</t>
  </si>
  <si>
    <t>Дивиденд по INTC-RM - Intel 1шт. по 0.35 USD - налог 0.03 USD, по курсу 71.4876 USD/RUR (данные из БД)</t>
  </si>
  <si>
    <t>Дивиденд по KO-RM - Coca-Cola 1шт. по 0.42 USD - налог 0.04 USD, по курсу 75.5873 USD/RUR (данные из БД)</t>
  </si>
  <si>
    <t>Зачисление дивидендов  по бумаге INTEL 1 шт. (данные из сделок)</t>
  </si>
  <si>
    <t>Купон по RU000A0JUCR3 - РоснефтьБ6 1шт. по 33.16 RUR (данные из БД)</t>
  </si>
  <si>
    <t>Зачисление купона №16 по бумаге РоснефтьБ6 (данные из сделок)</t>
  </si>
  <si>
    <t>Дивиденд по CHMF - СевСт-ао 2шт. по 85.93 RUR - налог 22 RUR (данные из БД)</t>
  </si>
  <si>
    <t>Дивиденд по UPRO - Юнипро ао 2000шт. по 0.19 RUR - налог 49 RUR (данные из БД)</t>
  </si>
  <si>
    <t>Зачисление дивидендов  по бумаге KO US 1 шт. (данные из сделок)</t>
  </si>
  <si>
    <t>Дивиденд по TATNP - Татнфт 3ап 4шт. по 9.98 RUR - налог 5 RUR (данные из БД)</t>
  </si>
  <si>
    <t>Дивиденд по MAGN - ММК 50шт. по 2.66 RUR - налог 17 RUR (данные из БД)</t>
  </si>
  <si>
    <t>Зачисление купона №5 по бумаге Систем1P11 (данные из сделок)</t>
  </si>
  <si>
    <t>Купон по RU000A100238 - МТС 1P-07 3шт. по 21.69 RUR (данные из БД)</t>
  </si>
  <si>
    <t>Зачисление купона №12 по бумаге МТС 1P-07 (данные из сделок)</t>
  </si>
  <si>
    <t>Зачисление дивидендов  по бумаге ММК 50 шт. (данные из сделок)</t>
  </si>
  <si>
    <t>Дивиденд по INTC-RM - Intel 1шт. по 0.37 USD - налог 0.04 USD, по курсу 76.0509 USD/RUR (данные из БД)</t>
  </si>
  <si>
    <t>Купон по RU000A0JXFS8 - ГазпромКБ5 2шт. по 44.38 RUR (данные из БД)</t>
  </si>
  <si>
    <t>Зачисление купона №10 по бумаге ГазпромКБ5 (данные из сделок)</t>
  </si>
  <si>
    <t>Купон по SU26223RMFS6 - ОФЗ 26223 3шт. по 32.41 RUR (данные из БД)</t>
  </si>
  <si>
    <t>Зачисление купона №8 по бумаге 26223 (данные из сделок)</t>
  </si>
  <si>
    <t>Купон по SU26219RMFS4 - ОФЗ 26219 1шт. по 38.64 RUR (данные из БД)</t>
  </si>
  <si>
    <t>Зачисление купона №12 по бумаге 26219 (данные из сделок)</t>
  </si>
  <si>
    <t>Зачисление купона №13 по бумаге МТС 1P-07 (данные из сделок)</t>
  </si>
  <si>
    <t>Дивиденд по NVTK - Новатэк ао 1шт. по 43.77 RUR - налог 6 RUR (данные из БД)</t>
  </si>
  <si>
    <t>Дивиденд по INTC-RM - Intel 1шт. по 0.37 USD - налог 0.04 USD, по курсу 67.3843 USD/RUR (данные из БД)</t>
  </si>
  <si>
    <t>Зачисление дивидендов  по бумаге Новатэк ао 1 шт. (данные из сделок)</t>
  </si>
  <si>
    <t>Ввод ДС</t>
  </si>
  <si>
    <t>Дивиденд по IRAO - ИнтерРАОао 800шт. по 0.24 RUR - налог 25 RUR (данные из БД)</t>
  </si>
  <si>
    <t>Купон по RU000A0JUCR3 - РоснефтьБ6 1шт. по 42.38 RUR (данные из БД)</t>
  </si>
  <si>
    <t>Зачисление купона №17 по бумаге РоснефтьБ6 (данные из сделок)</t>
  </si>
  <si>
    <t>Зачисление дивидендов  по бумаге ИнтерРАОао 400 шт. (данные из сделок)</t>
  </si>
  <si>
    <t>Дивиденд по TATNP - Татнфт 3ап 10шт. по 16.14 RUR - налог 21 RUR (данные из БД)</t>
  </si>
  <si>
    <t>Дивиденд по HYDR - РусГидро 2000шт. по 0.05 RUR - налог 14 RUR (данные из БД)</t>
  </si>
  <si>
    <t>Дивиденд по OGKB - ОГК-2 ао 8000шт. по 0.1 RUR - налог 100 RUR (данные из БД)</t>
  </si>
  <si>
    <t>Дивиденд по ROSN - Роснефть 5шт. по 23.63 RUR - налог 15 RUR (данные из БД)</t>
  </si>
  <si>
    <t>Дивиденд по BANEP - Башнефт ап 1шт. по 117.29 RUR - налог 15 RUR (данные из БД)</t>
  </si>
  <si>
    <t>Дивиденд по MTSS - МТС-ао 20шт. по 33.85 RUR - налог 88 RUR (данные из БД)</t>
  </si>
  <si>
    <t>Дивиденд по RTKMP - Ростел -ап 40шт. по 4.56 RUR - налог 24 RUR (данные из БД)</t>
  </si>
  <si>
    <t>Дивиденд по SNGSP - Сургнфгз-п 100шт. по 4.73 RUR - налог 61 RUR (данные из БД)</t>
  </si>
  <si>
    <t>Зачисление дивидендов  по бумаге РусГидро 2000 шт. (данные из сделок)</t>
  </si>
  <si>
    <t>Купон по RU000A100N12 - Систем1P11 2шт. по 46.87 RUR (данные из БД)</t>
  </si>
  <si>
    <t>Зачисление дивидендов  по бумаге ОГК-2 ао 8000 шт. (данные из сделок)</t>
  </si>
  <si>
    <t>Зачисление дивидендов  по бумаге Татнфт 3ап 8 шт. (данные из сделок)</t>
  </si>
  <si>
    <t>Зачисление купона №6 по бумаге Систем1P11 (данные из сделок)</t>
  </si>
  <si>
    <t>Зачисление дивидендов  по бумаге Башнефт ап 1 шт. (данные из сделок)</t>
  </si>
  <si>
    <t>Зачисление дивидендов  по бумаге МТС-ао 20 шт. (данные из сделок)</t>
  </si>
  <si>
    <t>Зачисление купона №14 по бумаге МТС 1P-07 (данные из сделок)</t>
  </si>
  <si>
    <t>Зачисление дивидендов  по бумаге Роснефть 5 шт. (данные из сделок)</t>
  </si>
  <si>
    <t>Дивиденд по INTC-RM - Intel 1шт. по 0.37 USD - налог 0.04 USD, по курсу 60.258 USD/RUR (данные из БД)</t>
  </si>
  <si>
    <t>Зачисление дивидендов  по бумаге Ростел -ап 20 шт. (данные из сделок)</t>
  </si>
  <si>
    <t>Зачисление дивидендов  по бумаге Сургнфгз-п 100 шт. (данные из сделок)</t>
  </si>
  <si>
    <t>Зачисление купона №11 по бумаге ГазпромКБ5 (данные из сделок)</t>
  </si>
  <si>
    <t>Дивиденд по BSPB - БСП ао 10шт. по 11.81 RUR - налог 15 RUR (данные из БД)</t>
  </si>
  <si>
    <t>Зачисление купона №9 по бумаге 26223 (данные из сделок)</t>
  </si>
  <si>
    <t>Зачисление дивидендов  по бумаге БСП ао 10 шт. (данные из сделок)</t>
  </si>
  <si>
    <t>Зачисление купона №13 по бумаге 26219 (данные из сделок)</t>
  </si>
  <si>
    <t>Дивиденд по NVTK - Новатэк ао 2шт. по 45 RUR - налог 12 RUR (данные из БД)</t>
  </si>
  <si>
    <t>Дивиденд по GAZP - ГАЗПРОМ ао 40шт. по 51.03 RUR - налог 265 RUR (данные из БД)</t>
  </si>
  <si>
    <t>Дивиденд по TATNP - Татнфт 3ап 11шт. по 32.71 RUR - налог 47 RUR (данные из БД)</t>
  </si>
  <si>
    <t>Зачисление купона №15 по бумаге МТС 1P-07 (данные из сделок)</t>
  </si>
  <si>
    <t>Зачисление дивидендов  по бумаге ГАЗПРОМ ао 40 шт. (данные из сделок)</t>
  </si>
  <si>
    <t>Зачисление дивидендов  по бумаге Татнфт 3ап 9 шт. (данные из сделок)</t>
  </si>
  <si>
    <t>Дивиденд по INTC-RM - Intel 1шт. по 0.37 USD - налог 0.04 USD, по курсу 62.0955 USD/RUR (данные из БД)</t>
  </si>
  <si>
    <t>Купон по RU000A0JUCR3 - РоснефтьБ6 1шт. по 59.84 RUR (данные из БД)</t>
  </si>
  <si>
    <t>Зачисление купона №18 по бумаге РоснефтьБ6 (данные из сделок)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</si>
  <si>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</si>
  <si>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</si>
  <si>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Зачисление дивидендов  по бумаге ЛУКОЙЛ 1 шт. (данные из сделок)</t>
  </si>
  <si>
    <t>Дивиденд по TATNP - Татнфт 3ап 12шт. по 6.86 RUR - налог 11 RUR (данные из БД)</t>
  </si>
  <si>
    <t>Дивиденд по ROSN - Роснефть 6шт. по 20.39 RUR - налог 16 RUR (данные из БД)</t>
  </si>
  <si>
    <t>Зачисление купона №7 по бумаге Систем1P11 (данные из сделок)</t>
  </si>
  <si>
    <t>Зачисление купона №16 по бумаге МТС 1P-07 (данные из сделок)</t>
  </si>
  <si>
    <t>Зачисление дивидендов  по бумаге Татнфт 3ап 10 шт. (данные из сделок)</t>
  </si>
  <si>
    <t>Зачисление дивидендов  по бумаге Роснефть 6 шт. (данные из сделок)</t>
  </si>
  <si>
    <t>Дивиденд по INTC-RM - Intel 1шт. по 0.37 USD - налог 0.04 USD, по курсу 70.3847 USD/RUR (данные из БД)</t>
  </si>
  <si>
    <t>Зачисление купона №12 по бумаге ГазпромКБ5 (данные из сделок)</t>
  </si>
  <si>
    <t>Зачисление купона №10 по бумаге 26223 (данные из сделок)</t>
  </si>
  <si>
    <t>Зачисление купона №14 по бумаге 26219 (данные из сделок)</t>
  </si>
  <si>
    <t>Зачисление купона №17 по бумаге МТС 1P-07 (данные из сделок)</t>
  </si>
  <si>
    <t>Дивиденд по NVTK - Новатэк ао 2шт. по 60.58 RUR - налог 16 RUR (данные из БД)</t>
  </si>
  <si>
    <t>Дивиденд по INTC-RM - Intel 1шт. по 0.13 USD - налог 0.01 USD, по курсу 79.3071 USD/RUR (данные из БД)</t>
  </si>
  <si>
    <t>Дивиденд по BSPB - БСП ао 10шт. по 21.16 RUR - налог 28 RUR (данные из БД)</t>
  </si>
  <si>
    <t>Дивиденд по SBERP - Сбербанк-п 50шт. по 25 RUR - налог 163 RUR (данные из БД)</t>
  </si>
  <si>
    <t>Дивиденд по SBER - Сбербанк 40шт. по 25 RUR - налог 130 RUR (данные из БД)</t>
  </si>
  <si>
    <t>Зачисление дивидендов  по бумаге Сбербанк 30 шт. (данные из сделок)</t>
  </si>
  <si>
    <t>Зачисление дивидендов  по бумаге Сбербанк-п 50 шт. (данные из сделок)</t>
  </si>
  <si>
    <t>Зачисление дивидендов  по бумаге Сбербанк 10 шт. (данные из сделок)</t>
  </si>
  <si>
    <t>Дивиденд по IRAO - ИнтерРАОао 1100шт. по 0.28 RUR - налог 41 RUR (данные из БД)</t>
  </si>
  <si>
    <t>Дивиденд по LKOH - ЛУКОЙЛ 1шт. по 438 RUR - налог 57 RUR (данные из БД)</t>
  </si>
  <si>
    <t>Купон по RU000A0JUCR3 - РоснефтьБ6 1шт. по 41.88 RUR (данные из БД)</t>
  </si>
  <si>
    <t>Зачисление купона №19 по бумаге РоснефтьБ6 (данные из сделок)</t>
  </si>
  <si>
    <t>Зачисление дивидендов  по бумаге ИнтерРАОао 700 шт. (данные из сделок)</t>
  </si>
  <si>
    <t>Дивиденд по MTSS - МТС-ао 50шт. по 34.29 RUR - налог 223 RUR (данные из БД)</t>
  </si>
  <si>
    <t>Дивиденд по LSRG - ЛСР ао 8шт. по 78 RUR - налог 81 RUR (данные из БД)</t>
  </si>
  <si>
    <t>Дивиденд по BANEP - Башнефт ап 2шт. по 199.89 RUR - налог 52 RUR (данные из БД)</t>
  </si>
  <si>
    <t>Дивиденд по OGKB - ОГК-2 ао 8000шт. по 0.06 RUR - налог 60 RUR (данные из БД)</t>
  </si>
  <si>
    <t>Дивиденд по ROSN - Роснефть 6шт. по 17.97 RUR - налог 14 RUR (данные из БД)</t>
  </si>
  <si>
    <t>Дивиденд по TATNP - Татнфт 3ап 13шт. по 27.71 RUR - налог 47 RUR (данные из БД)</t>
  </si>
  <si>
    <t>Дивиденд по HYDR - РусГидро 2000шт. по 0.05 RUR - налог 13 RUR (данные из БД)</t>
  </si>
  <si>
    <t>Дивиденд по SNGSP - Сургнфгз-п 200шт. по 0.8 RUR - налог 21 RUR (данные из БД)</t>
  </si>
  <si>
    <t>Дивиденд по INTC-RM - Intel 1шт. по 0.13 USD - налог 0.01 USD, по курсу 93.7792 USD/RUR (данные из БД)</t>
  </si>
  <si>
    <t>Дивиденд по BSPB - БСП ао 10шт. по 19.08 RUR - налог 25 RUR (данные из БД)</t>
  </si>
  <si>
    <t>Дивиденд по NVTK - Новатэк ао 2шт. по 34.5 RUR - налог 9 RUR (данные из БД)</t>
  </si>
  <si>
    <t>Дивиденд по TATNP - Татнфт 3ап 13шт. по 27.54 RUR - налог 47 RUR (данные из БД)</t>
  </si>
  <si>
    <t>Дивиденд по ALRS - АЛРОСА ао 30шт. по 3.77 RUR - налог 15 RUR (данные из БД)</t>
  </si>
  <si>
    <t>Дивиденд по INTC-RM - Intel 1шт. по 0.13 USD - налог 0.01 USD, по курсу 93.0351 USD/RUR (данные из БД)</t>
  </si>
  <si>
    <t>Дивиденд по RTKMP - Ростел -ап 50шт. по 5.45 RUR - налог 35 RUR (данные из БД)</t>
  </si>
  <si>
    <t>Амортизация РоснефтьБ6: 1 шт. по 1000 RUR.  (данные из БД)</t>
  </si>
  <si>
    <t>Дивиденд по LKOH - ЛУКОЙЛ 1шт. по 447 RUR - налог 58 RUR (данные из БД)</t>
  </si>
  <si>
    <t>Дивиденд по TATNP - Татнфт 3ап 13шт. по 35.17 RUR - налог 59 RUR (данные из БД)</t>
  </si>
  <si>
    <t>Дивиденд по ROSN - Роснефть 6шт. по 30.77 RUR - налог 24 RUR (данные из БД)</t>
  </si>
  <si>
    <t>Купон по RU000A100N12 - Систем1P11 2шт. по 54.35 RUR (данные из БД)</t>
  </si>
  <si>
    <t>Амортизация МТС 1P-07: 3 шт. по 1000 RUR.  (данные из БД)</t>
  </si>
  <si>
    <t>Дивиденд по INTC-RM - Intel 1шт. по 0.13 USD - налог 0.01 USD, по курсу 91.2434 USD/RUR (данные из БД)</t>
  </si>
  <si>
    <t>Амортизация ОФЗ 26223: 3 шт. по 1000 RUR.  (данные из БД)</t>
  </si>
  <si>
    <t>Дивиденд по NVTK - Новатэк ао 2шт. по 44.09 RUR - налог 11 RUR (данные из БД)</t>
  </si>
  <si>
    <t>Дивиденд по LSRG - ЛСР ао 8шт. по 100 RUR - налог 104 RUR (данные из БД)</t>
  </si>
  <si>
    <t>Дивиденд по BSPB - БСП ао 10шт. по 23.37 RUR - налог 30 RUR (данные из БД)</t>
  </si>
  <si>
    <t>Дивиденд по INTC-RM - Intel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</si>
  <si>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</si>
  <si>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NLMK - НЛМК ао 10шт. по 25.43 RUR - налог 33 RUR (данные из БД)</t>
  </si>
  <si>
    <t>Дивиденд по ALRS - АЛРОСА ао 30шт. по 2.02 RUR - налог 8 RUR (данные из БД)</t>
  </si>
  <si>
    <t>Дивиденд по IRAO - ИнтерРАОао 1100шт. по 0.33 RUR - налог 47 RUR (данные из БД)</t>
  </si>
  <si>
    <t>Дивиденд по MAGN - ММК 180шт. по 2.75 RUR - налог 64 RUR (данные из БД)</t>
  </si>
  <si>
    <t>Дивиденд по CHMF - СевСт-ао 7шт. по 38.3 RUR - налог 35 RUR (данные из БД)</t>
  </si>
  <si>
    <t>Дивиденд по CHMF - СевСт-ао 7шт. по 191.51 RUR - налог 174 RUR (данные из БД)</t>
  </si>
  <si>
    <t>Дивиденд по ROSN - Роснефть 6шт. по 29.01 RUR - налог 23 RUR (данные из БД)</t>
  </si>
  <si>
    <t>Дивиденд по TATNP - Татнфт 3ап 13шт. по 25.17 RUR - налог 43 RUR (данные из БД)</t>
  </si>
  <si>
    <t>Дивиденд по SBER - Сбербанк 40шт. по 33.3 RUR - налог 173 RUR (данные из БД)</t>
  </si>
  <si>
    <t>Дивиденд по SBERP - Сбербанк-п 50шт. по 33.3 RUR - налог 216 RUR (данные из БД)</t>
  </si>
  <si>
    <t>Дивиденд по BANEP - Башнефт ап 2шт. по 249.69 RUR - налог 65 RUR (данные из БД)</t>
  </si>
  <si>
    <t>Дивиденд по MTSS - МТС-ао 50шт. по 35 RUR - налог 228 RUR (данные из БД)</t>
  </si>
  <si>
    <t>Дивиденд по SNGSP - Сургнфгз-п 200шт. по 12.29 RUR - налог 320 RUR (данные из БД)</t>
  </si>
  <si>
    <t>Дивиденд по INTC-RM - Intel 1шт. по 0.13 USD - налог 0.01 USD, по курсу 85.1646 USD/RUR (данные из БД)</t>
  </si>
  <si>
    <t>Дивиденд по CHMF - СевСт-ао 7шт. по 31.06 RUR - налог 28 RUR (данные из БД)</t>
  </si>
  <si>
    <t>Дивиденд по RTKMP - Ростел -ап 50шт. по 6.06 RUR - налог 39 RUR (данные из БД)</t>
  </si>
  <si>
    <t>Дивиденд по BSPB - БСП ао 10шт. по 27.26 RUR - налог 35 RUR (данные из БД)</t>
  </si>
  <si>
    <t>Дивиденд по TATNP - Татнфт 3ап 13шт. по 38.2 RUR - налог 65 RUR (данные из БД)</t>
  </si>
  <si>
    <t>Дивиденд по NVTK - Новатэк ао 2шт. по 35.5 RUR - налог 9 RUR (данные из БД)</t>
  </si>
  <si>
    <t>Дивиденд по MAGN - ММК 180шт. по 2.49 RUR - налог 58 RUR (данные из БД)</t>
  </si>
  <si>
    <t>Дивиденд по ALRS - АЛРОСА ао 30шт. по 2.49 RUR - налог 10 RUR (данные из БД)</t>
  </si>
  <si>
    <t>Дивиденд по LKOH - ЛУКОЙЛ 1шт. по 514 RUR - налог 67 RUR (данные из БД)</t>
  </si>
  <si>
    <t>Дивиденд по CHMF - СевСт-ао 7шт. по 49.06 RUR - налог 45 RUR (данные из БД)</t>
  </si>
  <si>
    <t>Дивиденд по TATNP - Татнфт 3ап 13шт. по 17.39 RUR - налог 29 RUR (данные из БД)</t>
  </si>
  <si>
    <t>Дивиденд по ROSN - Роснефть 6шт. по 36.47 RUR - налог 28 RUR (данные из БД)</t>
  </si>
  <si>
    <t>Дивиденд по NVTK - Новатэк ао 2шт. по 46.65 RUR - налог 12 RUR (данные из БД)</t>
  </si>
  <si>
    <t>Дивиденд по BSPB - БСП ао 10шт. по 29.72 RUR - налог 39 RUR (данные из БД)</t>
  </si>
  <si>
    <t>Дивиденд по TATNP - Татнфт 3ап 13шт. по 43.11 RUR - налог 73 RUR (данные из БД)</t>
  </si>
  <si>
    <t>Дивиденд по LKOH - ЛУКОЙЛ 1шт. по 541 RUR - налог 70 RUR (данные из БД)</t>
  </si>
  <si>
    <t>Дивиденд по IRAO - ИнтерРАОао 1100шт. по 0.35 RUR - налог 51 RUR (данные из БД)</t>
  </si>
  <si>
    <t>Дивиденд по VTBR - ВТБ ао 10шт. по 25.58 RUR - налог 33 RUR (данные из БД)</t>
  </si>
  <si>
    <t>Дивиденд по BANEP - Башнефт ап 2шт. по 147.31 RUR - налог 38 RUR (данные из БД)</t>
  </si>
  <si>
    <t>Дивиденд по SNGSP - Сургнфгз-п 200шт. по 8.5 RUR - налог 221 RUR (данные из БД)</t>
  </si>
  <si>
    <t>Дивиденд по AFLT - Аэрофлот 30шт. по 5.27 RUR - налог 21 RUR (данные из БД)</t>
  </si>
  <si>
    <t>Дивиденд по SBERP - Сбербанк-п 50шт. по 34.84 RUR - налог 226 RUR (данные из БД)</t>
  </si>
  <si>
    <t>Дивиденд по SBER - Сбербанк 40шт. по 34.84 RUR - налог 181 RUR (данные из БД)</t>
  </si>
  <si>
    <t>Дивиденд по ROSN - Роснефть 6шт. по 14.68 RUR - налог 11 RUR (данные из БД)</t>
  </si>
  <si>
    <t>Дивиденд по RTKMP - Ростел -ап 50шт. по 6.25 RUR - налог 41 RUR (данные из БД)</t>
  </si>
  <si>
    <t>Дивиденд по BSPB - БСП ао 10шт. по 16.61 RUR - налог 22 RUR (данные из БД)</t>
  </si>
  <si>
    <t>Дивиденд по TATNP - Татнфт 3ап 13шт. по 14.35 RUR - налог 24 RUR (данные из БД)</t>
  </si>
  <si>
    <t>Дивиденд по OGKB - ОГК-2 ао 8000шт. по 0.06 RUR - налог 62 RUR (данные из БД)</t>
  </si>
  <si>
    <t>Дивиденд по TATNP - Татнфт 3ап 13шт. по 8.13 RUR - налог 14 RUR (данные из БД)</t>
  </si>
  <si>
    <t>Дивиденд по LKOH - ЛУКОЙЛ 1шт. по 397 RUR - налог 52 RUR (данные из БД)</t>
  </si>
  <si>
    <t>Дивиденд по ROSN - Роснефть 6шт. по 11.56 RUR - налог 9 RUR (данные из БД)</t>
  </si>
  <si>
    <t>Дивиденд по NVTK - Новатэк ао 2шт. по 47.23 RUR - налог 12 RUR (данные из БД)</t>
  </si>
  <si>
    <t>Дивиденд по LKOH - ЛУКОЙЛ 1шт. по 278 RUR - налог 36 RUR (данные из БД)</t>
  </si>
  <si>
    <t>Дивиденд по BSPB - БСП ао 10шт. по 26.23 RUR - налог 34 RUR (данные из БД)</t>
  </si>
  <si>
    <t>Дивиденд по IRAO - ИнтерРАОао 1100шт. по 0.32 RUR - налог 46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</si>
  <si>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</si>
  <si>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</si>
  <si>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</si>
  <si>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</si>
  <si>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</si>
  <si>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</si>
  <si>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+7 шт. RAGR:moex (Русагро)</t>
  </si>
  <si>
    <t>sell</t>
  </si>
  <si>
    <t>Стоимость сейчас</t>
  </si>
  <si>
    <t>Полный доход</t>
  </si>
  <si>
    <t>TATN</t>
  </si>
  <si>
    <t>DSKY</t>
  </si>
  <si>
    <t>FXRU</t>
  </si>
  <si>
    <t>RU000A102NK2</t>
  </si>
  <si>
    <t>SU26223RMFS6</t>
  </si>
  <si>
    <t>RU000A100238</t>
  </si>
  <si>
    <t>RU000A0JUCR3</t>
  </si>
  <si>
    <t>AGRO</t>
  </si>
  <si>
    <t>LQDT</t>
  </si>
  <si>
    <t>KO-RM</t>
  </si>
  <si>
    <t>MOMO-RM</t>
  </si>
  <si>
    <t>Дивиденд по DSKY - ДетскийМир 10шт. по 5.08 RUR - налог 7 RUR (данные из БД)</t>
  </si>
  <si>
    <t>SBERP
Сбербанк-п</t>
  </si>
  <si>
    <t>SBER
Сбербанк</t>
  </si>
  <si>
    <t>MTSS
МТС-ао</t>
  </si>
  <si>
    <t>SNGSP
Сургнфгз-п</t>
  </si>
  <si>
    <t>UPRO
Юнипро ао</t>
  </si>
  <si>
    <t>TATNP
Татнфт 3ап</t>
  </si>
  <si>
    <t>GAZP
ГАЗПРОМ ао</t>
  </si>
  <si>
    <t>LSRG
ЛСР ао</t>
  </si>
  <si>
    <t>CHMF
СевСт-ао</t>
  </si>
  <si>
    <t>LKOH
ЛУКОЙЛ</t>
  </si>
  <si>
    <t>MAGN
ММК</t>
  </si>
  <si>
    <t>INTC-RM
Intel</t>
  </si>
  <si>
    <t>IRAO
ИнтерРАОао</t>
  </si>
  <si>
    <t>BSPB
БСП ао</t>
  </si>
  <si>
    <t>RTKMP
Ростел -ап</t>
  </si>
  <si>
    <t>NVTK
Новатэк ао</t>
  </si>
  <si>
    <t>ROSN
Роснефть</t>
  </si>
  <si>
    <t>OGKB
ОГК-2 ао</t>
  </si>
  <si>
    <t>BANEP
Башнефт ап</t>
  </si>
  <si>
    <t>AFLT
Аэрофлот</t>
  </si>
  <si>
    <t>ELFV
ЭЛ5Энер ао</t>
  </si>
  <si>
    <t>POLY
Solidcore</t>
  </si>
  <si>
    <t>MVID
М.видео</t>
  </si>
  <si>
    <t>VTBR
ВТБ ао</t>
  </si>
  <si>
    <t>ALRS
АЛРОСА ао</t>
  </si>
  <si>
    <t>NLMK
НЛМК ао</t>
  </si>
  <si>
    <t>RAGR
Русагро</t>
  </si>
  <si>
    <t>HYDR
РусГидро</t>
  </si>
  <si>
    <t>TMOS
TMOS ETF</t>
  </si>
  <si>
    <t>FXIM
FXIM ETF</t>
  </si>
  <si>
    <t>GOLD
GOLD ETF</t>
  </si>
  <si>
    <t>FXWO
FXWO ETF</t>
  </si>
  <si>
    <t>SBMX
SBMX ETF</t>
  </si>
  <si>
    <t>FXES
FXES ETF</t>
  </si>
  <si>
    <t>AKCH
ETF AKCH</t>
  </si>
  <si>
    <t>TGRN
TGRN ETF</t>
  </si>
  <si>
    <t>SBBE
SBBE ETF</t>
  </si>
  <si>
    <t>SBPS
SBPS ETF</t>
  </si>
  <si>
    <t>RU000A0JXFS8
ГазпромКБ5</t>
  </si>
  <si>
    <t>RU000A100N12
Систем1P11</t>
  </si>
  <si>
    <t>SU26219RMFS4
ОФЗ 26219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</si>
  <si>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</si>
  <si>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</si>
  <si>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</si>
  <si>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</si>
  <si>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</si>
  <si>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</si>
  <si>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</si>
  <si>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</si>
  <si>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"Татнефть" ао</t>
  </si>
  <si>
    <t>Аэрофлот-росс.авиалин(ПАО)ао</t>
  </si>
  <si>
    <t>ПАО Детский мир</t>
  </si>
  <si>
    <t>FinEx Rus Eurobonds ETF (USD)</t>
  </si>
  <si>
    <t>dohod</t>
  </si>
  <si>
    <t>Зачисление дивидендов  по бумаге ДетскийМир 10 шт.</t>
  </si>
  <si>
    <t>ао ПАО Банк ВТБ</t>
  </si>
  <si>
    <t>Мобильные ТелеСистемы ПАО ао</t>
  </si>
  <si>
    <t>Обувь России 001P-04</t>
  </si>
  <si>
    <t>Зачисление купона №1 по бумаге ОбувьРо1Р4</t>
  </si>
  <si>
    <t>Группа ЛСР ПАО ао</t>
  </si>
  <si>
    <t>Зачисление купона №2 по бумаге ОбувьРо1Р4</t>
  </si>
  <si>
    <t>ОФЗ-ПД 26223 28/02/24</t>
  </si>
  <si>
    <t>Мобильные ТелеСистемы 001P-07</t>
  </si>
  <si>
    <t>Polymetal International plc</t>
  </si>
  <si>
    <t>Газпром капитал ООО БО-05</t>
  </si>
  <si>
    <t>ПАО "Татнефть" ап 3 вып.</t>
  </si>
  <si>
    <t>"Энел Россия" ПАО</t>
  </si>
  <si>
    <t>Сбербанк России ПАО ап</t>
  </si>
  <si>
    <t>АФК Система БО 001P-11</t>
  </si>
  <si>
    <t>Зачисление купона №3 по бумаге ОбувьРо1Р4</t>
  </si>
  <si>
    <t>Юнипро ПАО ао</t>
  </si>
  <si>
    <t>Зачисление купона №9 по бумаге МТС 1P-07</t>
  </si>
  <si>
    <t>Зачисление дивидендов  по бумаге ЛСР ао 1 шт.</t>
  </si>
  <si>
    <t>Зачисление купона №4 по бумаге ОбувьРо1Р4</t>
  </si>
  <si>
    <t>ОГК-2 ПАО ао</t>
  </si>
  <si>
    <t>Северсталь (ПАО)ао</t>
  </si>
  <si>
    <t>Зачисление дивидендов  по бумаге Сбербанк-п 10 шт.</t>
  </si>
  <si>
    <t>Зачисление дивидендов  по бумаге Polymetal 1 шт.</t>
  </si>
  <si>
    <t>Зачисление дивидендов  по бумаге СевСт-ао 1 шт.</t>
  </si>
  <si>
    <t>Зачисление купона №5 по бумаге ОбувьРо1Р4</t>
  </si>
  <si>
    <t>FINEX USA INF TECH UCITS ETF</t>
  </si>
  <si>
    <t>FinEx USD GLOBAL EQUITY UC ETF</t>
  </si>
  <si>
    <t>ПАО НК Роснефть БО-06</t>
  </si>
  <si>
    <t>Зачисление дивидендов  по бумаге Юнипро ао 2000 шт.</t>
  </si>
  <si>
    <t>Зачисление купона №6 по бумаге ОбувьРо1Р4</t>
  </si>
  <si>
    <t>Зачисление дивидендов  по бумаге ОГК-2 ао 1000 шт.</t>
  </si>
  <si>
    <t>"Магнитогорск.мет.комб" ПАО ао</t>
  </si>
  <si>
    <t>БПИФ ТИНЬКОФФ ИНДЕКС МОСБИРЖИ</t>
  </si>
  <si>
    <t>БПИФ ТИНЬКОФФ ИНД ЭКО ЧИСТ ТЕХ</t>
  </si>
  <si>
    <t>Зачисление дивидендов  по бумаге МТС-ао 10 шт.</t>
  </si>
  <si>
    <t>FinEx ESports UCITS ETF</t>
  </si>
  <si>
    <t>Сургутнефтегаз ПАО ап</t>
  </si>
  <si>
    <t>Сбер Смарт Прогрессивный</t>
  </si>
  <si>
    <t>Зачисление купона №4 по бумаге Систем1P11</t>
  </si>
  <si>
    <t>Зачисление дивидендов  по бумаге Татнфт 3ап 2 шт.</t>
  </si>
  <si>
    <t>Зачисление дивидендов  по бумаге Татнфт 3ао 1 шт.</t>
  </si>
  <si>
    <t>Зачисление купона №10 по бумаге МТС 1P-07</t>
  </si>
  <si>
    <t>Зачисление купона №9 по бумаге ГазпромКБ5</t>
  </si>
  <si>
    <t>Башнефть АНК ап</t>
  </si>
  <si>
    <t>Зачисление купона №7 по бумаге ОбувьРо1Р4</t>
  </si>
  <si>
    <t>ПАО "РусГидро"</t>
  </si>
  <si>
    <t>ГДР ROS AGRO PLC ORD SHS</t>
  </si>
  <si>
    <t>БПИФ ВТБ Ликвидность</t>
  </si>
  <si>
    <t>Зачисление купона №7 по бумаге 26223</t>
  </si>
  <si>
    <t>Зачисление дивидендов  по бумаге СевСт-ао 2 шт.</t>
  </si>
  <si>
    <t>БПИФ ВТБ – Фонд Золото</t>
  </si>
  <si>
    <t>Зачисление купона №8 по бумаге ОбувьРо1Р4</t>
  </si>
  <si>
    <t>Зачисление дивидендов  по бумаге AGRO-гдр 1 шт.</t>
  </si>
  <si>
    <t>The Coca-Cola Company</t>
  </si>
  <si>
    <t>ПАО "Банк "Санкт-Петербург" ао</t>
  </si>
  <si>
    <t>Зачисление дивидендов  по бумаге ММК 10 шт.</t>
  </si>
  <si>
    <t>Hello Group Inc.</t>
  </si>
  <si>
    <t>Зачисление купона №9 по бумаге ОбувьРо1Р4</t>
  </si>
  <si>
    <t>Зачисление купона №11 по бумаге МТС 1P-07</t>
  </si>
  <si>
    <t>Зачисление дивидендов  по бумаге Татнфт 3ап 4 шт.</t>
  </si>
  <si>
    <t>Intel Corporation</t>
  </si>
  <si>
    <t>Ростелеком (ПАО) ап.</t>
  </si>
  <si>
    <t>"Газпром" (ПАО) ао</t>
  </si>
  <si>
    <t>Зачисление дивидендов  по бумаге INTEL 1 шт.</t>
  </si>
  <si>
    <t>Зачисление купона №16 по бумаге РоснефтьБ6</t>
  </si>
  <si>
    <t>Оплата депозитар</t>
  </si>
  <si>
    <t>Оплата депозитарных услуг</t>
  </si>
  <si>
    <t>commission</t>
  </si>
  <si>
    <t>Зачисление дивидендов  по бумаге KO US 1 шт.</t>
  </si>
  <si>
    <t>БПИФ Альфа Китайские Акции</t>
  </si>
  <si>
    <t>ОФЗ-ПД 26219 16/09/26</t>
  </si>
  <si>
    <t>БПИФ Сбер Блокчейн Экономика</t>
  </si>
  <si>
    <t>Зачисление купона №5 по бумаге Систем1P11</t>
  </si>
  <si>
    <t>Зачисление купона №12 по бумаге МТС 1P-07</t>
  </si>
  <si>
    <t>Зачисление дивидендов  по бумаге ММК 50 шт.</t>
  </si>
  <si>
    <t>Зачисление купона №10 по бумаге ГазпромКБ5</t>
  </si>
  <si>
    <t>Сбербанк России ПАО ао</t>
  </si>
  <si>
    <t>Зачисление купона №8 по бумаге 26223</t>
  </si>
  <si>
    <t>Зачисление купона №12 по бумаге 26219</t>
  </si>
  <si>
    <t>АЛРОСА ПАО ао</t>
  </si>
  <si>
    <t>"Интер РАО" ПАО ао</t>
  </si>
  <si>
    <t>БПИФ Первая Топ Рос. акций</t>
  </si>
  <si>
    <t>ПАО НК Роснефть</t>
  </si>
  <si>
    <t>ПАО "НОВАТЭК" ао</t>
  </si>
  <si>
    <t>"М.видео" ПАО ао</t>
  </si>
  <si>
    <t>Зачисление купона №13 по бумаге МТС 1P-07</t>
  </si>
  <si>
    <t>Зачисление дивидендов  по бумаге Новатэк ао 1 шт.</t>
  </si>
  <si>
    <t>НК ЛУКОЙЛ (ПАО) - ао</t>
  </si>
  <si>
    <t>ПАО "НЛМК" ао</t>
  </si>
  <si>
    <t>Зачисление купона №17 по бумаге РоснефтьБ6</t>
  </si>
  <si>
    <t>Зачисление дивидендов  по бумаге ИнтерРАОао 400 шт.</t>
  </si>
  <si>
    <t>Зачисление дивидендов  по бумаге РусГидро 2000 шт.</t>
  </si>
  <si>
    <t>Зачисление дивидендов  по бумаге ОГК-2 ао 8000 шт.</t>
  </si>
  <si>
    <t>Зачисление дивидендов  по бумаге Татнфт 3ап 8 шт.</t>
  </si>
  <si>
    <t>Зачисление купона №6 по бумаге Систем1P11</t>
  </si>
  <si>
    <t>Зачисление дивидендов  по бумаге Башнефт ап 1 шт.</t>
  </si>
  <si>
    <t>Зачисление дивидендов  по бумаге МТС-ао 20 шт.</t>
  </si>
  <si>
    <t>Зачисление купона №14 по бумаге МТС 1P-07</t>
  </si>
  <si>
    <t>Зачисление дивидендов  по бумаге Роснефть 5 шт.</t>
  </si>
  <si>
    <t>Зачисление дивидендов  по бумаге Ростел -ап 20 шт.</t>
  </si>
  <si>
    <t>Зачисление дивидендов  по бумаге Сургнфгз-п 100 шт.</t>
  </si>
  <si>
    <t>Зачисление купона №11 по бумаге ГазпромКБ5</t>
  </si>
  <si>
    <t>Зачисление купона №9 по бумаге 26223</t>
  </si>
  <si>
    <t>Зачисление дивидендов  по бумаге БСП ао 10 шт.</t>
  </si>
  <si>
    <t>Зачисление купона №13 по бумаге 26219</t>
  </si>
  <si>
    <t>Зачисление дивидендов  по бумаге ГАЗПРОМ ао 40 шт.</t>
  </si>
  <si>
    <t>Зачисление купона №15 по бумаге МТС 1P-07</t>
  </si>
  <si>
    <t>Зачисление дивидендов  по бумаге Татнфт 3ап 9 шт.</t>
  </si>
  <si>
    <t>Зачисление купона №18 по бумаге РоснефтьБ6</t>
  </si>
  <si>
    <t>Зачисление дивидендов  по бумаге ЛУКОЙЛ 1 шт.</t>
  </si>
  <si>
    <t>Зачисление купона №7 по бумаге Систем1P11</t>
  </si>
  <si>
    <t>Зачисление купона №16 по бумаге МТС 1P-07</t>
  </si>
  <si>
    <t>Зачисление дивидендов  по бумаге Татнфт 3ап 10 шт.</t>
  </si>
  <si>
    <t>Зачисление дивидендов  по бумаге Роснефть 6 шт.</t>
  </si>
  <si>
    <t>Зачисление купона №12 по бумаге ГазпромКБ5</t>
  </si>
  <si>
    <t>Зачисление купона №10 по бумаге 26223</t>
  </si>
  <si>
    <t>Зачисление купона №14 по бумаге 26219</t>
  </si>
  <si>
    <t>Зачисление купона №17 по бумаге МТС 1P-07</t>
  </si>
  <si>
    <t>Зачисление дивидендов  по бумаге Сбербанк 10 шт.</t>
  </si>
  <si>
    <t>Зачисление дивидендов  по бумаге Сбербанк-п 50 шт.</t>
  </si>
  <si>
    <t>Зачисление дивидендов  по бумаге Сбербанк 30 шт.</t>
  </si>
  <si>
    <t>Зачисление купона №19 по бумаге РоснефтьБ6</t>
  </si>
  <si>
    <t>Зачисление дивидендов  по бумаге ИнтерРАОао 700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</si>
  <si>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</si>
  <si>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</si>
  <si>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</si>
  <si>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</si>
  <si>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</si>
  <si>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</si>
  <si>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</si>
  <si>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</si>
  <si>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</si>
  <si>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</si>
  <si>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</si>
  <si>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Инвестиции</t>
  </si>
  <si>
    <t>ДетскийМир</t>
  </si>
  <si>
    <t>Татнфт 3ао</t>
  </si>
  <si>
    <t>AGRO-гдр</t>
  </si>
  <si>
    <t>Coca-Cola</t>
  </si>
  <si>
    <t>Купон</t>
  </si>
  <si>
    <t>ОРГрупп1Р4</t>
  </si>
  <si>
    <t>МТС 1P-07</t>
  </si>
  <si>
    <t>ОФЗ 26223</t>
  </si>
  <si>
    <t>РоснефтьБ6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</si>
  <si>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</si>
  <si>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</si>
  <si>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</si>
  <si>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</si>
  <si>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</si>
  <si>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</si>
  <si>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</si>
  <si>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</si>
  <si>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</si>
  <si>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</si>
  <si>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</si>
  <si>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</si>
  <si>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</si>
  <si>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</si>
  <si>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</si>
  <si>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</si>
  <si>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FXRU ETF</t>
  </si>
  <si>
    <t>LQDT ETF</t>
  </si>
  <si>
    <t>Hello Grp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</si>
</sst>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312.73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0.1707</v>
      </c>
      <c r="L2" s="6" t="n">
        <v>208.85</v>
      </c>
      <c r="M2" s="17" t="n">
        <v>12.35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</v>
      </c>
      <c r="F3" s="6" t="n">
        <v>312.17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0.2784</v>
      </c>
      <c r="L3" s="6" t="n">
        <v>156.98</v>
      </c>
      <c r="M3" s="17" t="n">
        <v>9.87</v>
      </c>
      <c r="N3" s="16"/>
      <c r="O3" s="16" t="s">
        <v>23</v>
      </c>
      <c r="P3" s="17" t="n">
        <v>26.355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50</v>
      </c>
      <c r="F4" s="6" t="n">
        <v>222.85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0.0703</v>
      </c>
      <c r="L4" s="6" t="n">
        <v>260.47</v>
      </c>
      <c r="M4" s="17" t="n">
        <v>8.8</v>
      </c>
      <c r="N4" s="16"/>
      <c r="O4" s="16" t="s">
        <v>26</v>
      </c>
      <c r="P4" s="17" t="n">
        <v>51.840223305773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200</v>
      </c>
      <c r="F5" s="6" t="n">
        <v>40.18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0.1968</v>
      </c>
      <c r="L5" s="6" t="n">
        <v>30.97</v>
      </c>
      <c r="M5" s="17" t="n">
        <v>6.35</v>
      </c>
      <c r="N5" s="16"/>
      <c r="O5" s="16" t="s">
        <v>29</v>
      </c>
      <c r="P5" s="17" t="n">
        <v>91.4132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6000</v>
      </c>
      <c r="F6" s="6" t="n">
        <v>1.1545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-0.095</v>
      </c>
      <c r="L6" s="6" t="n">
        <v>1.9</v>
      </c>
      <c r="M6" s="17" t="n">
        <v>5.47</v>
      </c>
      <c r="N6" s="16"/>
      <c r="O6" s="16" t="s">
        <v>32</v>
      </c>
      <c r="P6" s="17" t="n">
        <v>10.8284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</v>
      </c>
      <c r="F7" s="6" t="n">
        <v>492.1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0.2112</v>
      </c>
      <c r="L7" s="6" t="n">
        <v>382.63</v>
      </c>
      <c r="M7" s="17" t="n">
        <v>5.05</v>
      </c>
      <c r="N7" s="16"/>
      <c r="O7" s="16" t="s">
        <v>35</v>
      </c>
      <c r="P7" s="17" t="n">
        <v>85.0305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60</v>
      </c>
      <c r="F8" s="6" t="n">
        <v>105.67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-0.1422</v>
      </c>
      <c r="L8" s="6" t="n">
        <v>226.91</v>
      </c>
      <c r="M8" s="17" t="n">
        <v>5.01</v>
      </c>
      <c r="N8" s="16"/>
      <c r="O8" s="16" t="s">
        <v>38</v>
      </c>
      <c r="P8" s="17" t="n">
        <v>98.2572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8</v>
      </c>
      <c r="F9" s="6" t="n">
        <v>634.2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0.0837</v>
      </c>
      <c r="L9" s="6" t="n">
        <v>625.97</v>
      </c>
      <c r="M9" s="17" t="n">
        <v>4.01</v>
      </c>
      <c r="N9" s="16"/>
      <c r="O9" s="16" t="s">
        <v>41</v>
      </c>
      <c r="P9" s="17" t="n">
        <v>9689.6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630.4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-0.0337</v>
      </c>
      <c r="L10" s="6" t="n">
        <v>1081.66</v>
      </c>
      <c r="M10" s="17" t="n">
        <v>3.49</v>
      </c>
      <c r="N10" s="16"/>
      <c r="O10" s="16" t="s">
        <v>44</v>
      </c>
      <c r="P10" s="17" t="n">
        <v>9.3582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4353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0.2202</v>
      </c>
      <c r="L11" s="6" t="n">
        <v>4245.95</v>
      </c>
      <c r="M11" s="17" t="n">
        <v>3.44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180</v>
      </c>
      <c r="F12" s="6" t="n">
        <v>20.37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-0.1298</v>
      </c>
      <c r="L12" s="6" t="n">
        <v>44.37</v>
      </c>
      <c r="M12" s="17" t="n">
        <v>2.9</v>
      </c>
      <c r="N12" s="16"/>
      <c r="O12" s="16" t="s">
        <v>50</v>
      </c>
      <c r="P12" s="17" t="n">
        <v>0.152175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</v>
      </c>
      <c r="F13" s="6" t="n">
        <v>3201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-0.0078</v>
      </c>
      <c r="L13" s="6" t="n">
        <v>3514.33</v>
      </c>
      <c r="M13" s="17" t="n">
        <v>2.53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1100</v>
      </c>
      <c r="F14" s="6" t="n">
        <v>2.731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0.0919</v>
      </c>
      <c r="L14" s="6" t="n">
        <v>2.95</v>
      </c>
      <c r="M14" s="17" t="n">
        <v>2.37</v>
      </c>
      <c r="N14" s="16"/>
      <c r="O14" s="16" t="s">
        <v>55</v>
      </c>
      <c r="P14" s="17" t="n">
        <v>154.56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</v>
      </c>
      <c r="F15" s="6" t="n">
        <v>288.45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0.5982</v>
      </c>
      <c r="L15" s="6" t="n">
        <v>74.54</v>
      </c>
      <c r="M15" s="17" t="n">
        <v>2.28</v>
      </c>
      <c r="N15" s="16"/>
      <c r="O15" s="16" t="s">
        <v>58</v>
      </c>
      <c r="P15" s="17" t="n">
        <v>1.595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50</v>
      </c>
      <c r="F16" s="6" t="n">
        <v>48.55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0.0093</v>
      </c>
      <c r="L16" s="6" t="n">
        <v>64.99</v>
      </c>
      <c r="M16" s="17" t="n">
        <v>1.92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2</v>
      </c>
      <c r="F17" s="6" t="n">
        <v>981.7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0.117</v>
      </c>
      <c r="L17" s="6" t="n">
        <v>885.32</v>
      </c>
      <c r="M17" s="17" t="n">
        <v>1.55</v>
      </c>
      <c r="N17" s="16"/>
      <c r="O17" s="16" t="s">
        <v>64</v>
      </c>
      <c r="P17" s="17" t="n">
        <v>73.3591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6</v>
      </c>
      <c r="F18" s="6" t="n">
        <v>325.05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0.0821</v>
      </c>
      <c r="L18" s="6" t="n">
        <v>372.85</v>
      </c>
      <c r="M18" s="17" t="n">
        <v>1.54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8000</v>
      </c>
      <c r="F19" s="6" t="n">
        <v>0.2347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-0.0633</v>
      </c>
      <c r="L19" s="6" t="n">
        <v>0.54</v>
      </c>
      <c r="M19" s="17" t="n">
        <v>1.48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909.5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0.1714</v>
      </c>
      <c r="L20" s="6" t="n">
        <v>846.34</v>
      </c>
      <c r="M20" s="17" t="n">
        <v>1.44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30</v>
      </c>
      <c r="F21" s="6" t="n">
        <v>43.29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-0.022</v>
      </c>
      <c r="L21" s="6" t="n">
        <v>53.23</v>
      </c>
      <c r="M21" s="17" t="n">
        <v>1.03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3000</v>
      </c>
      <c r="F22" s="6" t="n">
        <v>0.4166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-0.104</v>
      </c>
      <c r="L22" s="6" t="n">
        <v>0.7</v>
      </c>
      <c r="M22" s="17" t="n">
        <v>0.99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4</v>
      </c>
      <c r="F23" s="6" t="n">
        <v>270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-0.2729</v>
      </c>
      <c r="L23" s="6" t="n">
        <v>1253.02</v>
      </c>
      <c r="M23" s="17" t="n">
        <v>0.85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14</v>
      </c>
      <c r="F24" s="6" t="n">
        <v>61.95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-0.2542</v>
      </c>
      <c r="L24" s="6" t="n">
        <v>202.51</v>
      </c>
      <c r="M24" s="17" t="n">
        <v>0.69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75.545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0.0604</v>
      </c>
      <c r="L25" s="6" t="n">
        <v>82.6</v>
      </c>
      <c r="M25" s="17" t="n">
        <v>0.6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30</v>
      </c>
      <c r="F26" s="6" t="n">
        <v>24.74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-0.2281</v>
      </c>
      <c r="L26" s="6" t="n">
        <v>74.85</v>
      </c>
      <c r="M26" s="17" t="n">
        <v>0.59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10</v>
      </c>
      <c r="F27" s="6" t="n">
        <v>69.56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-0.0909</v>
      </c>
      <c r="L27" s="6" t="n">
        <v>128.87</v>
      </c>
      <c r="M27" s="17" t="n">
        <v>0.55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7</v>
      </c>
      <c r="F28" s="6" t="n">
        <v>98.36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-0.4082</v>
      </c>
      <c r="L28" s="6" t="n">
        <v>216.34</v>
      </c>
      <c r="M28" s="17" t="n">
        <v>0.54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2000</v>
      </c>
      <c r="F29" s="6" t="n">
        <v>0.3336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-0.1466</v>
      </c>
      <c r="L29" s="6" t="n">
        <v>0.82</v>
      </c>
      <c r="M29" s="17" t="n">
        <v>0.53</v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89</v>
      </c>
      <c r="I30" s="4"/>
      <c r="J30" s="5" t="s">
        <f>=SUM(J2:J29)</f>
      </c>
      <c r="K30" s="4"/>
      <c r="L30" s="4"/>
      <c r="M30" s="10" t="s">
        <f>=J30/J48</f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91</v>
      </c>
      <c r="C31" s="16" t="s">
        <v>92</v>
      </c>
      <c r="D31" s="16" t="s">
        <v>19</v>
      </c>
      <c r="E31" s="7" t="n">
        <v>520</v>
      </c>
      <c r="F31" s="6" t="n">
        <v>5.79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0.0266</v>
      </c>
      <c r="L31" s="6" t="n">
        <v>5.18</v>
      </c>
      <c r="M31" s="17" t="n">
        <v>2.38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91</v>
      </c>
      <c r="C32" s="16" t="s">
        <v>94</v>
      </c>
      <c r="D32" s="16" t="s">
        <v>64</v>
      </c>
      <c r="E32" s="7" t="n">
        <v>8</v>
      </c>
      <c r="F32" s="6" t="n">
        <v>2.7371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0.1657</v>
      </c>
      <c r="L32" s="6" t="n">
        <v>95.57</v>
      </c>
      <c r="M32" s="17" t="n">
        <v>1.27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91</v>
      </c>
      <c r="C33" s="16" t="s">
        <v>96</v>
      </c>
      <c r="D33" s="16" t="s">
        <v>19</v>
      </c>
      <c r="E33" s="7" t="n">
        <v>318</v>
      </c>
      <c r="F33" s="6" t="n">
        <v>2.4725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0.1952</v>
      </c>
      <c r="L33" s="6" t="n">
        <v>1.07</v>
      </c>
      <c r="M33" s="17" t="n">
        <v>0.62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91</v>
      </c>
      <c r="C34" s="16" t="s">
        <v>98</v>
      </c>
      <c r="D34" s="16" t="s">
        <v>19</v>
      </c>
      <c r="E34" s="7" t="n">
        <v>270</v>
      </c>
      <c r="F34" s="6" t="n">
        <v>2.85986544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0.1093</v>
      </c>
      <c r="L34" s="6" t="n">
        <v>1.85</v>
      </c>
      <c r="M34" s="17" t="n">
        <v>0.61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91</v>
      </c>
      <c r="C35" s="16" t="s">
        <v>100</v>
      </c>
      <c r="D35" s="16" t="s">
        <v>19</v>
      </c>
      <c r="E35" s="7" t="n">
        <v>43</v>
      </c>
      <c r="F35" s="6" t="n">
        <v>16.59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0.0876</v>
      </c>
      <c r="L35" s="6" t="n">
        <v>11.82</v>
      </c>
      <c r="M35" s="17" t="n">
        <v>0.56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91</v>
      </c>
      <c r="C36" s="16" t="s">
        <v>102</v>
      </c>
      <c r="D36" s="16" t="s">
        <v>19</v>
      </c>
      <c r="E36" s="7" t="n">
        <v>6</v>
      </c>
      <c r="F36" s="6" t="n">
        <v>95.94174922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0.0686</v>
      </c>
      <c r="L36" s="6" t="n">
        <v>71.81</v>
      </c>
      <c r="M36" s="17" t="n">
        <v>0.45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91</v>
      </c>
      <c r="C37" s="16" t="s">
        <v>104</v>
      </c>
      <c r="D37" s="16" t="s">
        <v>19</v>
      </c>
      <c r="E37" s="7" t="n">
        <v>7</v>
      </c>
      <c r="F37" s="6" t="n">
        <v>78.1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0.0043</v>
      </c>
      <c r="L37" s="6" t="n">
        <v>76.63</v>
      </c>
      <c r="M37" s="17" t="n">
        <v>0.43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91</v>
      </c>
      <c r="C38" s="16" t="s">
        <v>106</v>
      </c>
      <c r="D38" s="16" t="s">
        <v>19</v>
      </c>
      <c r="E38" s="7" t="n">
        <v>98</v>
      </c>
      <c r="F38" s="6" t="n">
        <v>4.81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-0.0653</v>
      </c>
      <c r="L38" s="6" t="n">
        <v>6.64</v>
      </c>
      <c r="M38" s="17" t="n">
        <v>0.37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91</v>
      </c>
      <c r="C39" s="16" t="s">
        <v>108</v>
      </c>
      <c r="D39" s="16" t="s">
        <v>19</v>
      </c>
      <c r="E39" s="7" t="n">
        <v>50</v>
      </c>
      <c r="F39" s="6" t="n">
        <v>7.975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-0.0218</v>
      </c>
      <c r="L39" s="6" t="n">
        <v>8.79</v>
      </c>
      <c r="M39" s="17" t="n">
        <v>0.32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91</v>
      </c>
      <c r="C40" s="16" t="s">
        <v>110</v>
      </c>
      <c r="D40" s="16" t="s">
        <v>19</v>
      </c>
      <c r="E40" s="7" t="n">
        <v>134</v>
      </c>
      <c r="F40" s="6" t="n">
        <v>2.8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-0.2441</v>
      </c>
      <c r="L40" s="6" t="n">
        <v>10.61</v>
      </c>
      <c r="M40" s="17" t="n">
        <v>0.3</v>
      </c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111</v>
      </c>
      <c r="I41" s="4"/>
      <c r="J41" s="5" t="s">
        <f>=SUM(J31:J40)</f>
      </c>
      <c r="K41" s="4"/>
      <c r="L41" s="4"/>
      <c r="M41" s="10" t="s">
        <f>=J41/J48</f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112</v>
      </c>
      <c r="B42" s="16" t="s">
        <v>113</v>
      </c>
      <c r="C42" s="16" t="s">
        <v>114</v>
      </c>
      <c r="D42" s="16" t="s">
        <v>19</v>
      </c>
      <c r="E42" s="7" t="n">
        <v>2</v>
      </c>
      <c r="F42" s="6" t="n">
        <v>99.98</v>
      </c>
      <c r="G42" s="17" t="n">
        <v>1000</v>
      </c>
      <c r="H42" s="6" t="n">
        <v>0</v>
      </c>
      <c r="I42" s="16" t="s">
        <v>115</v>
      </c>
      <c r="J42" s="6" t="s">
        <f>=E42*((F42/100*G42)*Портфель!$Q$13 + H42*Портфель!$Q$13) </f>
      </c>
      <c r="K42" s="9" t="n">
        <v>0.0414</v>
      </c>
      <c r="L42" s="6" t="n">
        <v>1048.78</v>
      </c>
      <c r="M42" s="17" t="n">
        <v>1.58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116</v>
      </c>
      <c r="B43" s="16" t="s">
        <v>113</v>
      </c>
      <c r="C43" s="16" t="s">
        <v>117</v>
      </c>
      <c r="D43" s="16" t="s">
        <v>19</v>
      </c>
      <c r="E43" s="7" t="n">
        <v>2</v>
      </c>
      <c r="F43" s="6" t="n">
        <v>91.48</v>
      </c>
      <c r="G43" s="17" t="n">
        <v>1000</v>
      </c>
      <c r="H43" s="6" t="n">
        <v>45.99</v>
      </c>
      <c r="I43" s="16" t="s">
        <v>118</v>
      </c>
      <c r="J43" s="6" t="s">
        <f>=E43*((F43/100*G43)*Портфель!$Q$13 + H43*Портфель!$Q$13) </f>
      </c>
      <c r="K43" s="9" t="n">
        <v>0.0866</v>
      </c>
      <c r="L43" s="6" t="n">
        <v>1023.64</v>
      </c>
      <c r="M43" s="17" t="n">
        <v>1.52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119</v>
      </c>
      <c r="B44" s="16" t="s">
        <v>113</v>
      </c>
      <c r="C44" s="16" t="s">
        <v>120</v>
      </c>
      <c r="D44" s="16" t="s">
        <v>19</v>
      </c>
      <c r="E44" s="7" t="n">
        <v>1</v>
      </c>
      <c r="F44" s="6" t="n">
        <v>98.703</v>
      </c>
      <c r="G44" s="17" t="n">
        <v>1000</v>
      </c>
      <c r="H44" s="6" t="n">
        <v>20.38</v>
      </c>
      <c r="I44" s="16" t="s">
        <v>121</v>
      </c>
      <c r="J44" s="6" t="s">
        <f>=E44*((F44/100*G44)*Портфель!$Q$13 + H44*Портфель!$Q$13) </f>
      </c>
      <c r="K44" s="9" t="n">
        <v>0.0816</v>
      </c>
      <c r="L44" s="6" t="n">
        <v>1003.97</v>
      </c>
      <c r="M44" s="17" t="n">
        <v>0.8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122</v>
      </c>
      <c r="I45" s="4"/>
      <c r="J45" s="5" t="s">
        <f>=SUM(J42:J44)</f>
      </c>
      <c r="K45" s="4"/>
      <c r="L45" s="4"/>
      <c r="M45" s="10" t="s">
        <f>=J45/J48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19</v>
      </c>
      <c r="B46" s="16" t="s">
        <v>3</v>
      </c>
      <c r="C46" s="16" t="s">
        <v>123</v>
      </c>
      <c r="D46" s="16" t="s">
        <v>19</v>
      </c>
      <c r="E46" s="7" t="n">
        <v>744.45</v>
      </c>
      <c r="F46" s="6" t="n">
        <v>1</v>
      </c>
      <c r="G46" s="17" t="n">
        <v>0</v>
      </c>
      <c r="H46" s="6" t="n">
        <v>0</v>
      </c>
      <c r="I46" s="16"/>
      <c r="J46" s="6" t="s">
        <f>=E46*F46</f>
      </c>
      <c r="K46" s="17"/>
      <c r="L46" s="6"/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124</v>
      </c>
      <c r="I47" s="4"/>
      <c r="J47" s="5" t="s">
        <f>=SUM(J46:J46)</f>
      </c>
      <c r="K47" s="4"/>
      <c r="L47" s="4"/>
      <c r="M47" s="10" t="s">
        <f>=J47/J48</f>
      </c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125</v>
      </c>
      <c r="I48" s="4"/>
      <c r="J48" s="5" t="s">
        <f>=J30+J41+J45+J47</f>
      </c>
      <c r="K48" s="17"/>
      <c r="L48" s="6"/>
      <c r="M48" s="17"/>
      <c r="N48" s="16"/>
      <c r="O48" s="16"/>
      <c r="P48" s="17"/>
      <c r="Q48" s="17"/>
    </row>
  </sheetData>
  <mergeCells>
    <mergeCell ref="H30:I30"/>
    <mergeCell ref="H41:I41"/>
    <mergeCell ref="H45:I45"/>
    <mergeCell ref="H47:I4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583</v>
      </c>
      <c r="D1" s="34" t="s">
        <v>584</v>
      </c>
      <c r="E1" s="34" t="s">
        <v>558</v>
      </c>
      <c r="F1" s="34" t="s">
        <v>585</v>
      </c>
      <c r="G1" s="34" t="s">
        <v>555</v>
      </c>
      <c r="H1" s="34" t="s">
        <v>586</v>
      </c>
      <c r="I1" s="34" t="s">
        <v>587</v>
      </c>
      <c r="J1" s="34" t="s">
        <v>588</v>
      </c>
      <c r="K1" s="34" t="s">
        <v>589</v>
      </c>
    </row>
    <row collapsed="false" customFormat="false" customHeight="false" hidden="false" ht="12.1" outlineLevel="0" r="2">
      <c r="A2" s="16" t="s">
        <v>363</v>
      </c>
      <c r="B2" s="16" t="s">
        <v>566</v>
      </c>
      <c r="C2" s="37" t="n">
        <v>44179</v>
      </c>
      <c r="D2" s="38" t="n">
        <v>44470</v>
      </c>
      <c r="E2" s="17" t="n">
        <v>515.89</v>
      </c>
      <c r="F2" s="17" t="n">
        <v>528.33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364</v>
      </c>
      <c r="B3" s="16" t="s">
        <v>565</v>
      </c>
      <c r="C3" s="37" t="n">
        <v>44188</v>
      </c>
      <c r="D3" s="38" t="n">
        <v>44221</v>
      </c>
      <c r="E3" s="17" t="n">
        <v>143.603</v>
      </c>
      <c r="F3" s="17" t="n">
        <v>140.523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364</v>
      </c>
      <c r="B4" s="16" t="s">
        <v>565</v>
      </c>
      <c r="C4" s="37" t="n">
        <v>44600</v>
      </c>
      <c r="D4" s="38" t="n">
        <v>44921</v>
      </c>
      <c r="E4" s="17" t="n">
        <v>101.99</v>
      </c>
      <c r="F4" s="17" t="n">
        <v>68.5585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364</v>
      </c>
      <c r="B5" s="16" t="s">
        <v>565</v>
      </c>
      <c r="C5" s="37" t="n">
        <v>44648</v>
      </c>
      <c r="D5" s="38" t="n">
        <v>44921</v>
      </c>
      <c r="E5" s="17" t="n">
        <v>75.547</v>
      </c>
      <c r="F5" s="17" t="n">
        <v>68.5585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365</v>
      </c>
      <c r="B6" s="16" t="s">
        <v>590</v>
      </c>
      <c r="C6" s="37" t="n">
        <v>44204</v>
      </c>
      <c r="D6" s="38" t="n">
        <v>44280</v>
      </c>
      <c r="E6" s="17" t="n">
        <v>955.05</v>
      </c>
      <c r="F6" s="17" t="n">
        <v>966.33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79</v>
      </c>
      <c r="B7" s="16" t="s">
        <v>80</v>
      </c>
      <c r="C7" s="37" t="n">
        <v>44208</v>
      </c>
      <c r="D7" s="38" t="n">
        <v>44287</v>
      </c>
      <c r="E7" s="17" t="n">
        <v>0.0406</v>
      </c>
      <c r="F7" s="17" t="n">
        <v>0.0427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366</v>
      </c>
      <c r="B8" s="16" t="s">
        <v>570</v>
      </c>
      <c r="C8" s="37" t="n">
        <v>44229</v>
      </c>
      <c r="D8" s="38" t="n">
        <v>44502</v>
      </c>
      <c r="E8" s="17" t="n">
        <v>1010.75</v>
      </c>
      <c r="F8" s="17" t="n">
        <v>944.04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366</v>
      </c>
      <c r="B9" s="16" t="s">
        <v>570</v>
      </c>
      <c r="C9" s="37" t="n">
        <v>44229</v>
      </c>
      <c r="D9" s="38" t="n">
        <v>44510</v>
      </c>
      <c r="E9" s="17" t="n">
        <v>1010.75</v>
      </c>
      <c r="F9" s="17" t="n">
        <v>946.16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367</v>
      </c>
      <c r="B10" s="16" t="s">
        <v>572</v>
      </c>
      <c r="C10" s="37" t="n">
        <v>44280</v>
      </c>
      <c r="D10" s="38" t="n">
        <v>45349</v>
      </c>
      <c r="E10" s="17" t="n">
        <v>1016.81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367</v>
      </c>
      <c r="B11" s="16" t="s">
        <v>572</v>
      </c>
      <c r="C11" s="37" t="n">
        <v>44491</v>
      </c>
      <c r="D11" s="38" t="n">
        <v>45349</v>
      </c>
      <c r="E11" s="17" t="n">
        <v>985.21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367</v>
      </c>
      <c r="B12" s="16" t="s">
        <v>572</v>
      </c>
      <c r="C12" s="37" t="n">
        <v>44494</v>
      </c>
      <c r="D12" s="38" t="n">
        <v>45349</v>
      </c>
      <c r="E12" s="17" t="n">
        <v>981.79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368</v>
      </c>
      <c r="B13" s="16" t="s">
        <v>571</v>
      </c>
      <c r="C13" s="37" t="n">
        <v>44280</v>
      </c>
      <c r="D13" s="38" t="n">
        <v>45313</v>
      </c>
      <c r="E13" s="17" t="n">
        <v>1071.23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368</v>
      </c>
      <c r="B14" s="16" t="s">
        <v>571</v>
      </c>
      <c r="C14" s="37" t="n">
        <v>44399</v>
      </c>
      <c r="D14" s="38" t="n">
        <v>45313</v>
      </c>
      <c r="E14" s="17" t="n">
        <v>1053.48</v>
      </c>
      <c r="F14" s="17" t="n">
        <v>1000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368</v>
      </c>
      <c r="B15" s="16" t="s">
        <v>571</v>
      </c>
      <c r="C15" s="37" t="n">
        <v>44510</v>
      </c>
      <c r="D15" s="38" t="n">
        <v>45313</v>
      </c>
      <c r="E15" s="17" t="n">
        <v>1007.03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93</v>
      </c>
      <c r="B16" s="16" t="s">
        <v>94</v>
      </c>
      <c r="C16" s="37" t="n">
        <v>44382</v>
      </c>
      <c r="D16" s="38" t="n">
        <v>44545</v>
      </c>
      <c r="E16" s="17" t="n">
        <v>92.228</v>
      </c>
      <c r="F16" s="17" t="n">
        <v>100.43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369</v>
      </c>
      <c r="B17" s="16" t="s">
        <v>573</v>
      </c>
      <c r="C17" s="37" t="n">
        <v>44383</v>
      </c>
      <c r="D17" s="38" t="n">
        <v>45270</v>
      </c>
      <c r="E17" s="17" t="n">
        <v>1007.41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371</v>
      </c>
      <c r="B18" s="16" t="s">
        <v>591</v>
      </c>
      <c r="C18" s="37" t="n">
        <v>44434</v>
      </c>
      <c r="D18" s="38" t="n">
        <v>44477</v>
      </c>
      <c r="E18" s="17" t="n">
        <v>1.0723</v>
      </c>
      <c r="F18" s="17" t="n">
        <v>1.0797</v>
      </c>
      <c r="G18" s="17" t="n">
        <v>700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371</v>
      </c>
      <c r="B19" s="16" t="s">
        <v>591</v>
      </c>
      <c r="C19" s="37" t="n">
        <v>44434</v>
      </c>
      <c r="D19" s="38" t="n">
        <v>44480</v>
      </c>
      <c r="E19" s="17" t="n">
        <v>1.0723</v>
      </c>
      <c r="F19" s="17" t="n">
        <v>1.08</v>
      </c>
      <c r="G19" s="17" t="n">
        <v>1400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371</v>
      </c>
      <c r="B20" s="16" t="s">
        <v>591</v>
      </c>
      <c r="C20" s="37" t="n">
        <v>44462</v>
      </c>
      <c r="D20" s="38" t="n">
        <v>44480</v>
      </c>
      <c r="E20" s="17" t="n">
        <v>1.0773</v>
      </c>
      <c r="F20" s="17" t="n">
        <v>1.08</v>
      </c>
      <c r="G20" s="17" t="n">
        <v>400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371</v>
      </c>
      <c r="B21" s="16" t="s">
        <v>591</v>
      </c>
      <c r="C21" s="37" t="n">
        <v>44462</v>
      </c>
      <c r="D21" s="38" t="n">
        <v>44494</v>
      </c>
      <c r="E21" s="17" t="n">
        <v>1.0773</v>
      </c>
      <c r="F21" s="17" t="n">
        <v>1.0825</v>
      </c>
      <c r="G21" s="17" t="n">
        <v>992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372</v>
      </c>
      <c r="B22" s="16" t="s">
        <v>568</v>
      </c>
      <c r="C22" s="37" t="n">
        <v>44461</v>
      </c>
      <c r="D22" s="38" t="n">
        <v>44616</v>
      </c>
      <c r="E22" s="17" t="n">
        <v>3967.75</v>
      </c>
      <c r="F22" s="17" t="n">
        <v>4666.77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373</v>
      </c>
      <c r="B23" s="16" t="s">
        <v>592</v>
      </c>
      <c r="C23" s="37" t="n">
        <v>44480</v>
      </c>
      <c r="D23" s="38" t="n">
        <v>44491</v>
      </c>
      <c r="E23" s="17" t="n">
        <v>839.57</v>
      </c>
      <c r="F23" s="17" t="n">
        <v>928.35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126</v>
      </c>
      <c r="B1" s="18" t="s">
        <v>9</v>
      </c>
      <c r="C1" s="18" t="s">
        <v>127</v>
      </c>
      <c r="D1" s="18" t="s">
        <v>128</v>
      </c>
      <c r="E1" s="18" t="s">
        <v>129</v>
      </c>
      <c r="F1" s="18" t="s">
        <v>130</v>
      </c>
      <c r="G1" s="18" t="s">
        <v>131</v>
      </c>
      <c r="H1" s="18" t="s">
        <v>132</v>
      </c>
    </row>
    <row collapsed="false" customFormat="false" customHeight="false" hidden="false" ht="12.1" outlineLevel="0" r="2">
      <c r="A2" s="13" t="n">
        <v>44197</v>
      </c>
      <c r="B2" s="6" t="n">
        <v>2776.4</v>
      </c>
      <c r="C2" s="16" t="s">
        <v>133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44204</v>
      </c>
      <c r="B3" s="6" t="n">
        <v>1000</v>
      </c>
      <c r="C3" s="16" t="s">
        <v>134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44207</v>
      </c>
      <c r="B4" s="6" t="n">
        <v>43.8</v>
      </c>
      <c r="C4" s="16" t="s">
        <v>135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44208</v>
      </c>
      <c r="B5" s="6" t="n">
        <v>319.55</v>
      </c>
      <c r="C5" s="16" t="s">
        <v>134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44218</v>
      </c>
      <c r="B6" s="6" t="n">
        <v>2000</v>
      </c>
      <c r="C6" s="16" t="s">
        <v>134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44229</v>
      </c>
      <c r="B7" s="6" t="n">
        <v>2500</v>
      </c>
      <c r="C7" s="16" t="s">
        <v>134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44245</v>
      </c>
      <c r="B8" s="6" t="n">
        <v>-18.08</v>
      </c>
      <c r="C8" s="16" t="s">
        <v>136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44246</v>
      </c>
      <c r="B9" s="6" t="n">
        <v>18.08</v>
      </c>
      <c r="C9" s="16" t="s">
        <v>137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44249</v>
      </c>
      <c r="B10" s="6" t="n">
        <v>2903.66</v>
      </c>
      <c r="C10" s="16" t="s">
        <v>134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44275</v>
      </c>
      <c r="B11" s="6" t="n">
        <v>-18.08</v>
      </c>
      <c r="C11" s="16" t="s">
        <v>136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44278</v>
      </c>
      <c r="B12" s="6" t="n">
        <v>4000</v>
      </c>
      <c r="C12" s="16" t="s">
        <v>134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44278</v>
      </c>
      <c r="B13" s="6" t="n">
        <v>18.08</v>
      </c>
      <c r="C13" s="16" t="s">
        <v>138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44285</v>
      </c>
      <c r="B14" s="6" t="n">
        <v>3000</v>
      </c>
      <c r="C14" s="16" t="s">
        <v>134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44305</v>
      </c>
      <c r="B15" s="6" t="n">
        <v>-18.08</v>
      </c>
      <c r="C15" s="16" t="s">
        <v>136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44306</v>
      </c>
      <c r="B16" s="6" t="n">
        <v>18.08</v>
      </c>
      <c r="C16" s="16" t="s">
        <v>139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44309</v>
      </c>
      <c r="B17" s="6" t="n">
        <v>5000</v>
      </c>
      <c r="C17" s="16" t="s">
        <v>134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44313</v>
      </c>
      <c r="B18" s="6" t="n">
        <v>-21.69</v>
      </c>
      <c r="C18" s="16" t="s">
        <v>140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44314</v>
      </c>
      <c r="B19" s="6" t="n">
        <v>21.69</v>
      </c>
      <c r="C19" s="16" t="s">
        <v>141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-57.3</v>
      </c>
      <c r="C20" s="16" t="s">
        <v>142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44327</v>
      </c>
      <c r="B21" s="6" t="n">
        <v>-34</v>
      </c>
      <c r="C21" s="16" t="s">
        <v>143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44328</v>
      </c>
      <c r="B22" s="6" t="n">
        <v>-163</v>
      </c>
      <c r="C22" s="16" t="s">
        <v>144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44334</v>
      </c>
      <c r="B23" s="6" t="n">
        <v>34</v>
      </c>
      <c r="C23" s="16" t="s">
        <v>145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44335</v>
      </c>
      <c r="B24" s="6" t="n">
        <v>-18.08</v>
      </c>
      <c r="C24" s="16" t="s">
        <v>136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44336</v>
      </c>
      <c r="B25" s="6" t="n">
        <v>18.08</v>
      </c>
      <c r="C25" s="16" t="s">
        <v>146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44340</v>
      </c>
      <c r="B26" s="6" t="n">
        <v>5000</v>
      </c>
      <c r="C26" s="16" t="s">
        <v>134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44347</v>
      </c>
      <c r="B27" s="6" t="n">
        <v>163</v>
      </c>
      <c r="C27" s="16" t="s">
        <v>147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44348</v>
      </c>
      <c r="B28" s="6" t="n">
        <v>-31.27</v>
      </c>
      <c r="C28" s="16" t="s">
        <v>148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44348</v>
      </c>
      <c r="B29" s="6" t="n">
        <v>-40.77</v>
      </c>
      <c r="C29" s="16" t="s">
        <v>149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44350</v>
      </c>
      <c r="B30" s="6" t="n">
        <v>65.41</v>
      </c>
      <c r="C30" s="16" t="s">
        <v>150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44357</v>
      </c>
      <c r="B31" s="6" t="n">
        <v>31.27</v>
      </c>
      <c r="C31" s="16" t="s">
        <v>151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44358</v>
      </c>
      <c r="B32" s="6" t="n">
        <v>40.77</v>
      </c>
      <c r="C32" s="16" t="s">
        <v>151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44365</v>
      </c>
      <c r="B33" s="6" t="n">
        <v>-18.08</v>
      </c>
      <c r="C33" s="16" t="s">
        <v>136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44368</v>
      </c>
      <c r="B34" s="6" t="n">
        <v>18.08</v>
      </c>
      <c r="C34" s="16" t="s">
        <v>152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44369</v>
      </c>
      <c r="B35" s="6" t="n">
        <v>-220.77</v>
      </c>
      <c r="C35" s="16" t="s">
        <v>153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44377</v>
      </c>
      <c r="B36" s="6" t="n">
        <v>5000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44379</v>
      </c>
      <c r="B37" s="6" t="n">
        <v>-52</v>
      </c>
      <c r="C37" s="16" t="s">
        <v>154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44384</v>
      </c>
      <c r="B38" s="6" t="n">
        <v>220.77</v>
      </c>
      <c r="C38" s="16" t="s">
        <v>155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44385</v>
      </c>
      <c r="B39" s="6" t="n">
        <v>-231.1</v>
      </c>
      <c r="C39" s="16" t="s">
        <v>156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-10.3</v>
      </c>
      <c r="C40" s="16" t="s">
        <v>157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44386</v>
      </c>
      <c r="B41" s="6" t="n">
        <v>-21.6</v>
      </c>
      <c r="C41" s="16" t="s">
        <v>158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44395</v>
      </c>
      <c r="B42" s="6" t="n">
        <v>-18.08</v>
      </c>
      <c r="C42" s="16" t="s">
        <v>136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44397</v>
      </c>
      <c r="B43" s="6" t="n">
        <v>18.08</v>
      </c>
      <c r="C43" s="16" t="s">
        <v>159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44398</v>
      </c>
      <c r="B44" s="6" t="n">
        <v>52.04</v>
      </c>
      <c r="C44" s="16" t="s">
        <v>160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44400</v>
      </c>
      <c r="B45" s="6" t="n">
        <v>233.1</v>
      </c>
      <c r="C45" s="16" t="s">
        <v>161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44403</v>
      </c>
      <c r="B46" s="6" t="n">
        <v>-46.87</v>
      </c>
      <c r="C46" s="16" t="s">
        <v>162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44403</v>
      </c>
      <c r="B47" s="6" t="n">
        <v>5000</v>
      </c>
      <c r="C47" s="16" t="s">
        <v>134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44404</v>
      </c>
      <c r="B48" s="6" t="n">
        <v>-43.38</v>
      </c>
      <c r="C48" s="16" t="s">
        <v>163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44404</v>
      </c>
      <c r="B49" s="6" t="n">
        <v>46.87</v>
      </c>
      <c r="C49" s="16" t="s">
        <v>164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44405</v>
      </c>
      <c r="B50" s="6" t="n">
        <v>10.3</v>
      </c>
      <c r="C50" s="16" t="s">
        <v>165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44405</v>
      </c>
      <c r="B51" s="6" t="n">
        <v>43.38</v>
      </c>
      <c r="C51" s="16" t="s">
        <v>166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44405</v>
      </c>
      <c r="B52" s="6" t="n">
        <v>21.6</v>
      </c>
      <c r="C52" s="16" t="s">
        <v>167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44419</v>
      </c>
      <c r="B53" s="6" t="n">
        <v>-44.38</v>
      </c>
      <c r="C53" s="16" t="s">
        <v>168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44420</v>
      </c>
      <c r="B54" s="6" t="n">
        <v>44.38</v>
      </c>
      <c r="C54" s="16" t="s">
        <v>169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44421</v>
      </c>
      <c r="B55" s="6" t="n">
        <v>1000</v>
      </c>
      <c r="C55" s="16" t="s">
        <v>134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44425</v>
      </c>
      <c r="B56" s="6" t="n">
        <v>-18.08</v>
      </c>
      <c r="C56" s="16" t="s">
        <v>136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44425</v>
      </c>
      <c r="B57" s="6" t="n">
        <v>18.08</v>
      </c>
      <c r="C57" s="16" t="s">
        <v>170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44434</v>
      </c>
      <c r="B58" s="6" t="n">
        <v>4700</v>
      </c>
      <c r="C58" s="16" t="s">
        <v>134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44440</v>
      </c>
      <c r="B59" s="6" t="n">
        <v>-32.41</v>
      </c>
      <c r="C59" s="16" t="s">
        <v>171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44440</v>
      </c>
      <c r="B60" s="6" t="n">
        <v>32.41</v>
      </c>
      <c r="C60" s="16" t="s">
        <v>172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44441</v>
      </c>
      <c r="B61" s="6" t="n">
        <v>-146.9</v>
      </c>
      <c r="C61" s="16" t="s">
        <v>173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44449</v>
      </c>
      <c r="B62" s="6" t="n">
        <v>-56.5</v>
      </c>
      <c r="C62" s="16" t="s">
        <v>174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44449</v>
      </c>
      <c r="B63" s="6" t="n">
        <v>-29.2</v>
      </c>
      <c r="C63" s="16" t="s">
        <v>175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44454</v>
      </c>
      <c r="B64" s="6" t="n">
        <v>146.9</v>
      </c>
      <c r="C64" s="16" t="s">
        <v>176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44455</v>
      </c>
      <c r="B65" s="6" t="n">
        <v>-18.08</v>
      </c>
      <c r="C65" s="16" t="s">
        <v>136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44455</v>
      </c>
      <c r="B66" s="6" t="n">
        <v>5000</v>
      </c>
      <c r="C66" s="16" t="s">
        <v>134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44455</v>
      </c>
      <c r="B67" s="6" t="n">
        <v>18.08</v>
      </c>
      <c r="C67" s="16" t="s">
        <v>177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44459</v>
      </c>
      <c r="B68" s="6" t="n">
        <v>5000</v>
      </c>
      <c r="C68" s="16" t="s">
        <v>134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44460</v>
      </c>
      <c r="B69" s="6" t="n">
        <v>65.27</v>
      </c>
      <c r="C69" s="16" t="s">
        <v>178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44466</v>
      </c>
      <c r="B70" s="6" t="n">
        <v>-30.3</v>
      </c>
      <c r="C70" s="16" t="s">
        <v>179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44470</v>
      </c>
      <c r="B71" s="6" t="n">
        <v>30.3</v>
      </c>
      <c r="C71" s="16" t="s">
        <v>180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44473</v>
      </c>
      <c r="B72" s="6" t="n">
        <v>32.81</v>
      </c>
      <c r="C72" s="16" t="s">
        <v>150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44481</v>
      </c>
      <c r="B73" s="6" t="n">
        <v>-91.5</v>
      </c>
      <c r="C73" s="16" t="s">
        <v>181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44481</v>
      </c>
      <c r="B74" s="6" t="n">
        <v>-57.08</v>
      </c>
      <c r="C74" s="16" t="s">
        <v>182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44485</v>
      </c>
      <c r="B75" s="6" t="n">
        <v>-18.08</v>
      </c>
      <c r="C75" s="16" t="s">
        <v>136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44487</v>
      </c>
      <c r="B76" s="6" t="n">
        <v>18.08</v>
      </c>
      <c r="C76" s="16" t="s">
        <v>183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44491</v>
      </c>
      <c r="B77" s="6" t="n">
        <v>5000</v>
      </c>
      <c r="C77" s="16" t="s">
        <v>134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44494</v>
      </c>
      <c r="B78" s="6" t="n">
        <v>92.5</v>
      </c>
      <c r="C78" s="16" t="s">
        <v>161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44495</v>
      </c>
      <c r="B79" s="6" t="n">
        <v>-43.38</v>
      </c>
      <c r="C79" s="16" t="s">
        <v>163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44495</v>
      </c>
      <c r="B80" s="6" t="n">
        <v>43.38</v>
      </c>
      <c r="C80" s="16" t="s">
        <v>184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44496</v>
      </c>
      <c r="B81" s="6" t="n">
        <v>57.08</v>
      </c>
      <c r="C81" s="16" t="s">
        <v>185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44501.435266204</v>
      </c>
      <c r="B82" s="6" t="n">
        <v>5000</v>
      </c>
      <c r="C82" s="16" t="s">
        <v>134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44507</v>
      </c>
      <c r="B83" s="6" t="n">
        <v>-22.7</v>
      </c>
      <c r="C83" s="16" t="s">
        <v>186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44529</v>
      </c>
      <c r="B84" s="6" t="n">
        <v>-28.72</v>
      </c>
      <c r="C84" s="16" t="s">
        <v>187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44529</v>
      </c>
      <c r="B85" s="6" t="n">
        <v>5000</v>
      </c>
      <c r="C85" s="16" t="s">
        <v>134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44533</v>
      </c>
      <c r="B86" s="6" t="n">
        <v>22.96</v>
      </c>
      <c r="C86" s="16" t="s">
        <v>188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44540.724618056</v>
      </c>
      <c r="B87" s="6" t="n">
        <v>3000</v>
      </c>
      <c r="C87" s="16" t="s">
        <v>134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44543</v>
      </c>
      <c r="B88" s="6" t="n">
        <v>-33.16</v>
      </c>
      <c r="C88" s="16" t="s">
        <v>189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44543</v>
      </c>
      <c r="B89" s="6" t="n">
        <v>33.16</v>
      </c>
      <c r="C89" s="16" t="s">
        <v>190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44544</v>
      </c>
      <c r="B90" s="6" t="n">
        <v>-149.86</v>
      </c>
      <c r="C90" s="16" t="s">
        <v>191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44547</v>
      </c>
      <c r="B91" s="6" t="n">
        <v>-331.66</v>
      </c>
      <c r="C91" s="16" t="s">
        <v>192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44550</v>
      </c>
      <c r="B92" s="6" t="n">
        <v>28.02</v>
      </c>
      <c r="C92" s="16" t="s">
        <v>193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44551</v>
      </c>
      <c r="B93" s="6" t="n">
        <v>149.86</v>
      </c>
      <c r="C93" s="16" t="s">
        <v>176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44558</v>
      </c>
      <c r="B94" s="6" t="n">
        <v>331.65</v>
      </c>
      <c r="C94" s="16" t="s">
        <v>155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44564</v>
      </c>
      <c r="B95" s="6" t="n">
        <v>2000</v>
      </c>
      <c r="C95" s="16" t="s">
        <v>134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44571</v>
      </c>
      <c r="B96" s="6" t="n">
        <v>-34.92</v>
      </c>
      <c r="C96" s="16" t="s">
        <v>194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44574</v>
      </c>
      <c r="B97" s="6" t="n">
        <v>-116.15</v>
      </c>
      <c r="C97" s="16" t="s">
        <v>195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44578.473194444</v>
      </c>
      <c r="B98" s="6" t="n">
        <v>5000</v>
      </c>
      <c r="C98" s="16" t="s">
        <v>134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44580</v>
      </c>
      <c r="B99" s="6" t="n">
        <v>2000</v>
      </c>
      <c r="C99" s="16" t="s">
        <v>134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44585</v>
      </c>
      <c r="B100" s="6" t="n">
        <v>-46.87</v>
      </c>
      <c r="C100" s="16" t="s">
        <v>162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44585</v>
      </c>
      <c r="B101" s="6" t="n">
        <v>46.87</v>
      </c>
      <c r="C101" s="16" t="s">
        <v>196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44586</v>
      </c>
      <c r="B102" s="6" t="n">
        <v>-65.07</v>
      </c>
      <c r="C102" s="16" t="s">
        <v>197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44586</v>
      </c>
      <c r="B103" s="6" t="n">
        <v>65.07</v>
      </c>
      <c r="C103" s="16" t="s">
        <v>198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44586</v>
      </c>
      <c r="B104" s="6" t="n">
        <v>34.92</v>
      </c>
      <c r="C104" s="16" t="s">
        <v>185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44589</v>
      </c>
      <c r="B105" s="6" t="n">
        <v>116.15</v>
      </c>
      <c r="C105" s="16" t="s">
        <v>199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44594</v>
      </c>
      <c r="B106" s="6" t="n">
        <v>3000</v>
      </c>
      <c r="C106" s="16" t="s">
        <v>134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44599</v>
      </c>
      <c r="B107" s="6" t="n">
        <v>-24.72</v>
      </c>
      <c r="C107" s="16" t="s">
        <v>200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44601</v>
      </c>
      <c r="B108" s="6" t="n">
        <v>-88.76</v>
      </c>
      <c r="C108" s="16" t="s">
        <v>201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44601</v>
      </c>
      <c r="B109" s="6" t="n">
        <v>88.76</v>
      </c>
      <c r="C109" s="16" t="s">
        <v>202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44614</v>
      </c>
      <c r="B110" s="6" t="n">
        <v>3000</v>
      </c>
      <c r="C110" s="16" t="s">
        <v>134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44617</v>
      </c>
      <c r="B111" s="6" t="n">
        <v>1500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44622</v>
      </c>
      <c r="B112" s="6" t="n">
        <v>-97.23</v>
      </c>
      <c r="C112" s="16" t="s">
        <v>203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44623</v>
      </c>
      <c r="B113" s="6" t="n">
        <v>97.23</v>
      </c>
      <c r="C113" s="16" t="s">
        <v>204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44643</v>
      </c>
      <c r="B114" s="6" t="n">
        <v>-38.64</v>
      </c>
      <c r="C114" s="16" t="s">
        <v>205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44643</v>
      </c>
      <c r="B115" s="6" t="n">
        <v>38.64</v>
      </c>
      <c r="C115" s="16" t="s">
        <v>206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44644</v>
      </c>
      <c r="B116" s="6" t="n">
        <v>3000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44645</v>
      </c>
      <c r="B117" s="6" t="n">
        <v>2000</v>
      </c>
      <c r="C117" s="16" t="s">
        <v>134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44676</v>
      </c>
      <c r="B118" s="6" t="n">
        <v>5000</v>
      </c>
      <c r="C118" s="16" t="s">
        <v>134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44677</v>
      </c>
      <c r="B119" s="6" t="n">
        <v>-65.07</v>
      </c>
      <c r="C119" s="16" t="s">
        <v>197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44677</v>
      </c>
      <c r="B120" s="6" t="n">
        <v>65.07</v>
      </c>
      <c r="C120" s="16" t="s">
        <v>207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44686</v>
      </c>
      <c r="B121" s="6" t="n">
        <v>-37.77</v>
      </c>
      <c r="C121" s="16" t="s">
        <v>208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44688</v>
      </c>
      <c r="B122" s="6" t="n">
        <v>-21.9</v>
      </c>
      <c r="C122" s="16" t="s">
        <v>209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44705</v>
      </c>
      <c r="B123" s="6" t="n">
        <v>37.77</v>
      </c>
      <c r="C123" s="16" t="s">
        <v>210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44706</v>
      </c>
      <c r="B124" s="6" t="n">
        <v>5000</v>
      </c>
      <c r="C124" s="16" t="s">
        <v>134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44719</v>
      </c>
      <c r="B125" s="6" t="n">
        <v>5000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44721.668055556</v>
      </c>
      <c r="B126" s="6" t="n">
        <v>495.61</v>
      </c>
      <c r="C126" s="16" t="s">
        <v>211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44722</v>
      </c>
      <c r="B127" s="6" t="n">
        <v>-164.26</v>
      </c>
      <c r="C127" s="16" t="s">
        <v>212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44725</v>
      </c>
      <c r="B128" s="6" t="n">
        <v>-42.38</v>
      </c>
      <c r="C128" s="16" t="s">
        <v>213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44726</v>
      </c>
      <c r="B129" s="6" t="n">
        <v>42.38</v>
      </c>
      <c r="C129" s="16" t="s">
        <v>214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44732</v>
      </c>
      <c r="B130" s="6" t="n">
        <v>5000</v>
      </c>
      <c r="C130" s="16" t="s">
        <v>134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44739</v>
      </c>
      <c r="B131" s="6" t="n">
        <v>81.63</v>
      </c>
      <c r="C131" s="16" t="s">
        <v>215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44739</v>
      </c>
      <c r="B132" s="6" t="n">
        <v>82.63</v>
      </c>
      <c r="C132" s="16" t="s">
        <v>215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44739</v>
      </c>
      <c r="B133" s="6" t="n">
        <v>5000</v>
      </c>
      <c r="C133" s="16" t="s">
        <v>134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44750</v>
      </c>
      <c r="B134" s="6" t="n">
        <v>-140.4</v>
      </c>
      <c r="C134" s="16" t="s">
        <v>216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44752</v>
      </c>
      <c r="B135" s="6" t="n">
        <v>-92.1</v>
      </c>
      <c r="C135" s="16" t="s">
        <v>217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44753</v>
      </c>
      <c r="B136" s="6" t="n">
        <v>-672.43</v>
      </c>
      <c r="C136" s="16" t="s">
        <v>218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44753</v>
      </c>
      <c r="B137" s="6" t="n">
        <v>-103.15</v>
      </c>
      <c r="C137" s="16" t="s">
        <v>219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44753</v>
      </c>
      <c r="B138" s="6" t="n">
        <v>-102.29</v>
      </c>
      <c r="C138" s="16" t="s">
        <v>220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44754</v>
      </c>
      <c r="B139" s="6" t="n">
        <v>-589</v>
      </c>
      <c r="C139" s="16" t="s">
        <v>221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44762</v>
      </c>
      <c r="B140" s="6" t="n">
        <v>-158.4</v>
      </c>
      <c r="C140" s="16" t="s">
        <v>222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44762</v>
      </c>
      <c r="B141" s="6" t="n">
        <v>-412</v>
      </c>
      <c r="C141" s="16" t="s">
        <v>223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44764</v>
      </c>
      <c r="B142" s="6" t="n">
        <v>92.09</v>
      </c>
      <c r="C142" s="16" t="s">
        <v>224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44767</v>
      </c>
      <c r="B143" s="6" t="n">
        <v>-93.74</v>
      </c>
      <c r="C143" s="16" t="s">
        <v>225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44767</v>
      </c>
      <c r="B144" s="6" t="n">
        <v>28.28</v>
      </c>
      <c r="C144" s="16" t="s">
        <v>167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5000</v>
      </c>
      <c r="C145" s="16" t="s">
        <v>134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672.42</v>
      </c>
      <c r="C146" s="16" t="s">
        <v>226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44767</v>
      </c>
      <c r="B147" s="6" t="n">
        <v>112.12</v>
      </c>
      <c r="C147" s="16" t="s">
        <v>227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44767</v>
      </c>
      <c r="B148" s="6" t="n">
        <v>93.74</v>
      </c>
      <c r="C148" s="16" t="s">
        <v>228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44768</v>
      </c>
      <c r="B149" s="6" t="n">
        <v>-65.07</v>
      </c>
      <c r="C149" s="16" t="s">
        <v>197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44768</v>
      </c>
      <c r="B150" s="6" t="n">
        <v>102.29</v>
      </c>
      <c r="C150" s="16" t="s">
        <v>229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44768</v>
      </c>
      <c r="B151" s="6" t="n">
        <v>593</v>
      </c>
      <c r="C151" s="16" t="s">
        <v>230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44768</v>
      </c>
      <c r="B152" s="6" t="n">
        <v>65.07</v>
      </c>
      <c r="C152" s="16" t="s">
        <v>231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44770</v>
      </c>
      <c r="B153" s="6" t="n">
        <v>103.15</v>
      </c>
      <c r="C153" s="16" t="s">
        <v>232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44778</v>
      </c>
      <c r="B154" s="6" t="n">
        <v>-19.58</v>
      </c>
      <c r="C154" s="16" t="s">
        <v>233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44778</v>
      </c>
      <c r="B155" s="6" t="n">
        <v>79.2</v>
      </c>
      <c r="C155" s="16" t="s">
        <v>234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79.2</v>
      </c>
      <c r="C156" s="16" t="s">
        <v>234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44778</v>
      </c>
      <c r="B157" s="6" t="n">
        <v>412</v>
      </c>
      <c r="C157" s="16" t="s">
        <v>235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44783</v>
      </c>
      <c r="B158" s="6" t="n">
        <v>-88.76</v>
      </c>
      <c r="C158" s="16" t="s">
        <v>201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44783</v>
      </c>
      <c r="B159" s="6" t="n">
        <v>88.76</v>
      </c>
      <c r="C159" s="16" t="s">
        <v>236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44799</v>
      </c>
      <c r="B160" s="6" t="n">
        <v>5000</v>
      </c>
      <c r="C160" s="16" t="s">
        <v>134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44802</v>
      </c>
      <c r="B161" s="6" t="n">
        <v>-103.1</v>
      </c>
      <c r="C161" s="16" t="s">
        <v>237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44804</v>
      </c>
      <c r="B162" s="6" t="n">
        <v>-97.23</v>
      </c>
      <c r="C162" s="16" t="s">
        <v>203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44804</v>
      </c>
      <c r="B163" s="6" t="n">
        <v>97.23</v>
      </c>
      <c r="C163" s="16" t="s">
        <v>238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44806</v>
      </c>
      <c r="B164" s="6" t="n">
        <v>103.1</v>
      </c>
      <c r="C164" s="16" t="s">
        <v>239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44825</v>
      </c>
      <c r="B165" s="6" t="n">
        <v>-38.64</v>
      </c>
      <c r="C165" s="16" t="s">
        <v>205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44825</v>
      </c>
      <c r="B166" s="6" t="n">
        <v>38.64</v>
      </c>
      <c r="C166" s="16" t="s">
        <v>240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44830</v>
      </c>
      <c r="B167" s="6" t="n">
        <v>5000</v>
      </c>
      <c r="C167" s="16" t="s">
        <v>134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44843</v>
      </c>
      <c r="B168" s="6" t="n">
        <v>-78</v>
      </c>
      <c r="C168" s="16" t="s">
        <v>241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44845</v>
      </c>
      <c r="B169" s="6" t="n">
        <v>-1776.2</v>
      </c>
      <c r="C169" s="16" t="s">
        <v>242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44845</v>
      </c>
      <c r="B170" s="6" t="n">
        <v>-312.81</v>
      </c>
      <c r="C170" s="16" t="s">
        <v>243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44858</v>
      </c>
      <c r="B171" s="6" t="n">
        <v>39</v>
      </c>
      <c r="C171" s="16" t="s">
        <v>210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44858</v>
      </c>
      <c r="B172" s="6" t="n">
        <v>39</v>
      </c>
      <c r="C172" s="16" t="s">
        <v>210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44859</v>
      </c>
      <c r="B173" s="6" t="n">
        <v>-65.07</v>
      </c>
      <c r="C173" s="16" t="s">
        <v>197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44859</v>
      </c>
      <c r="B174" s="6" t="n">
        <v>65.07</v>
      </c>
      <c r="C174" s="16" t="s">
        <v>244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44859</v>
      </c>
      <c r="B175" s="6" t="n">
        <v>1779.2</v>
      </c>
      <c r="C175" s="16" t="s">
        <v>245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44860</v>
      </c>
      <c r="B176" s="6" t="n">
        <v>56.42</v>
      </c>
      <c r="C176" s="16" t="s">
        <v>167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44860</v>
      </c>
      <c r="B177" s="6" t="n">
        <v>256.39</v>
      </c>
      <c r="C177" s="16" t="s">
        <v>246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44861</v>
      </c>
      <c r="B178" s="6" t="n">
        <v>4000</v>
      </c>
      <c r="C178" s="16" t="s">
        <v>134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44869</v>
      </c>
      <c r="B179" s="6" t="n">
        <v>-20.18</v>
      </c>
      <c r="C179" s="16" t="s">
        <v>247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44907</v>
      </c>
      <c r="B180" s="6" t="n">
        <v>-59.84</v>
      </c>
      <c r="C180" s="16" t="s">
        <v>248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44910</v>
      </c>
      <c r="B181" s="6" t="n">
        <v>59.84</v>
      </c>
      <c r="C181" s="16" t="s">
        <v>249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44916</v>
      </c>
      <c r="B182" s="6" t="n">
        <v>-223</v>
      </c>
      <c r="C182" s="16" t="s">
        <v>250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44916</v>
      </c>
      <c r="B183" s="6" t="n">
        <v>-467</v>
      </c>
      <c r="C183" s="16" t="s">
        <v>251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44923</v>
      </c>
      <c r="B184" s="6" t="n">
        <v>467</v>
      </c>
      <c r="C184" s="16" t="s">
        <v>252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44923</v>
      </c>
      <c r="B185" s="6" t="n">
        <v>223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44936</v>
      </c>
      <c r="B186" s="6" t="n">
        <v>-71.32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44938</v>
      </c>
      <c r="B187" s="6" t="n">
        <v>-106.34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44949</v>
      </c>
      <c r="B188" s="6" t="n">
        <v>-93.74</v>
      </c>
      <c r="C188" s="16" t="s">
        <v>225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44949</v>
      </c>
      <c r="B189" s="6" t="n">
        <v>93.74</v>
      </c>
      <c r="C189" s="16" t="s">
        <v>255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44950</v>
      </c>
      <c r="B190" s="6" t="n">
        <v>-65.07</v>
      </c>
      <c r="C190" s="16" t="s">
        <v>197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44950</v>
      </c>
      <c r="B191" s="6" t="n">
        <v>65.07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44951</v>
      </c>
      <c r="B192" s="6" t="n">
        <v>59.6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44951</v>
      </c>
      <c r="B193" s="6" t="n">
        <v>11.72</v>
      </c>
      <c r="C193" s="16" t="s">
        <v>167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44953</v>
      </c>
      <c r="B194" s="6" t="n">
        <v>106.34</v>
      </c>
      <c r="C194" s="16" t="s">
        <v>258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44957</v>
      </c>
      <c r="B195" s="6" t="n">
        <v>500</v>
      </c>
      <c r="C195" s="16" t="s">
        <v>134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44963</v>
      </c>
      <c r="B196" s="6" t="n">
        <v>-22.88</v>
      </c>
      <c r="C196" s="16" t="s">
        <v>259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44965</v>
      </c>
      <c r="B197" s="6" t="n">
        <v>-88.76</v>
      </c>
      <c r="C197" s="16" t="s">
        <v>201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44965</v>
      </c>
      <c r="B198" s="6" t="n">
        <v>88.76</v>
      </c>
      <c r="C198" s="16" t="s">
        <v>260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44986</v>
      </c>
      <c r="B199" s="6" t="n">
        <v>-97.23</v>
      </c>
      <c r="C199" s="16" t="s">
        <v>203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44986</v>
      </c>
      <c r="B200" s="6" t="n">
        <v>97.23</v>
      </c>
      <c r="C200" s="16" t="s">
        <v>261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45007</v>
      </c>
      <c r="B201" s="6" t="n">
        <v>-38.64</v>
      </c>
      <c r="C201" s="16" t="s">
        <v>205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45007</v>
      </c>
      <c r="B202" s="6" t="n">
        <v>38.64</v>
      </c>
      <c r="C202" s="16" t="s">
        <v>262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45041</v>
      </c>
      <c r="B203" s="6" t="n">
        <v>-65.07</v>
      </c>
      <c r="C203" s="16" t="s">
        <v>197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45041</v>
      </c>
      <c r="B204" s="6" t="n">
        <v>65.07</v>
      </c>
      <c r="C204" s="16" t="s">
        <v>263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45049</v>
      </c>
      <c r="B205" s="6" t="n">
        <v>-105.16</v>
      </c>
      <c r="C205" s="16" t="s">
        <v>264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45050</v>
      </c>
      <c r="B206" s="6" t="n">
        <v>-9.12</v>
      </c>
      <c r="C206" s="16" t="s">
        <v>265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45056</v>
      </c>
      <c r="B207" s="6" t="n">
        <v>-183.6</v>
      </c>
      <c r="C207" s="16" t="s">
        <v>266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45057</v>
      </c>
      <c r="B208" s="6" t="n">
        <v>-1087</v>
      </c>
      <c r="C208" s="16" t="s">
        <v>267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45057</v>
      </c>
      <c r="B209" s="6" t="n">
        <v>-870</v>
      </c>
      <c r="C209" s="16" t="s">
        <v>268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45062</v>
      </c>
      <c r="B210" s="6" t="n">
        <v>183.6</v>
      </c>
      <c r="C210" s="16" t="s">
        <v>239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45065</v>
      </c>
      <c r="B211" s="6" t="n">
        <v>52.58</v>
      </c>
      <c r="C211" s="16" t="s">
        <v>210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45065</v>
      </c>
      <c r="B212" s="6" t="n">
        <v>52.58</v>
      </c>
      <c r="C212" s="16" t="s">
        <v>210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45071</v>
      </c>
      <c r="B213" s="6" t="n">
        <v>653</v>
      </c>
      <c r="C213" s="16" t="s">
        <v>269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45071</v>
      </c>
      <c r="B214" s="6" t="n">
        <v>1088</v>
      </c>
      <c r="C214" s="16" t="s">
        <v>270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45071</v>
      </c>
      <c r="B215" s="6" t="n">
        <v>217</v>
      </c>
      <c r="C215" s="16" t="s">
        <v>271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45076</v>
      </c>
      <c r="B216" s="6" t="n">
        <v>-271.02</v>
      </c>
      <c r="C216" s="16" t="s">
        <v>272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45082</v>
      </c>
      <c r="B217" s="6" t="n">
        <v>-381</v>
      </c>
      <c r="C217" s="16" t="s">
        <v>273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45089</v>
      </c>
      <c r="B218" s="6" t="n">
        <v>-41.88</v>
      </c>
      <c r="C218" s="16" t="s">
        <v>274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45090</v>
      </c>
      <c r="B219" s="6" t="n">
        <v>41.88</v>
      </c>
      <c r="C219" s="16" t="s">
        <v>275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45091</v>
      </c>
      <c r="B220" s="6" t="n">
        <v>172.55</v>
      </c>
      <c r="C220" s="16" t="s">
        <v>276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45091</v>
      </c>
      <c r="B221" s="6" t="n">
        <v>98.46</v>
      </c>
      <c r="C221" s="16" t="s">
        <v>215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45092</v>
      </c>
      <c r="B222" s="6" t="n">
        <v>381</v>
      </c>
      <c r="C222" s="16" t="s">
        <v>252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45106</v>
      </c>
      <c r="B223" s="6" t="n">
        <v>-1491.5</v>
      </c>
      <c r="C223" s="16" t="s">
        <v>277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45114</v>
      </c>
      <c r="B224" s="6" t="n">
        <v>-543</v>
      </c>
      <c r="C224" s="16" t="s">
        <v>278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45114</v>
      </c>
      <c r="B225" s="6" t="n">
        <v>-347.78</v>
      </c>
      <c r="C225" s="16" t="s">
        <v>279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45117</v>
      </c>
      <c r="B226" s="6" t="n">
        <v>-404.61</v>
      </c>
      <c r="C226" s="16" t="s">
        <v>280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45118</v>
      </c>
      <c r="B227" s="6" t="n">
        <v>-93.82</v>
      </c>
      <c r="C227" s="16" t="s">
        <v>281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45118</v>
      </c>
      <c r="B228" s="6" t="n">
        <v>-313.23</v>
      </c>
      <c r="C228" s="16" t="s">
        <v>282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45118</v>
      </c>
      <c r="B229" s="6" t="n">
        <v>-87.51</v>
      </c>
      <c r="C229" s="16" t="s">
        <v>283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45127</v>
      </c>
      <c r="B230" s="6" t="n">
        <v>-139</v>
      </c>
      <c r="C230" s="16" t="s">
        <v>284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45131</v>
      </c>
      <c r="B231" s="6" t="n">
        <v>-93.74</v>
      </c>
      <c r="C231" s="16" t="s">
        <v>225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45132</v>
      </c>
      <c r="B232" s="6" t="n">
        <v>-65.07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45142</v>
      </c>
      <c r="B233" s="6" t="n">
        <v>-10.78</v>
      </c>
      <c r="C233" s="16" t="s">
        <v>285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45147</v>
      </c>
      <c r="B234" s="6" t="n">
        <v>-88.76</v>
      </c>
      <c r="C234" s="16" t="s">
        <v>201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45168</v>
      </c>
      <c r="B235" s="6" t="n">
        <v>-97.23</v>
      </c>
      <c r="C235" s="16" t="s">
        <v>203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45189</v>
      </c>
      <c r="B236" s="6" t="n">
        <v>-38.64</v>
      </c>
      <c r="C236" s="16" t="s">
        <v>205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45208</v>
      </c>
      <c r="B237" s="6" t="n">
        <v>-165.8</v>
      </c>
      <c r="C237" s="16" t="s">
        <v>286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45209</v>
      </c>
      <c r="B238" s="6" t="n">
        <v>-60</v>
      </c>
      <c r="C238" s="16" t="s">
        <v>287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45210</v>
      </c>
      <c r="B239" s="6" t="n">
        <v>-311.02</v>
      </c>
      <c r="C239" s="16" t="s">
        <v>288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45217</v>
      </c>
      <c r="B240" s="6" t="n">
        <v>-98.1</v>
      </c>
      <c r="C240" s="16" t="s">
        <v>289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45223</v>
      </c>
      <c r="B241" s="6" t="n">
        <v>-65.07</v>
      </c>
      <c r="C241" s="16" t="s">
        <v>197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45236</v>
      </c>
      <c r="B242" s="6" t="n">
        <v>-10.7</v>
      </c>
      <c r="C242" s="16" t="s">
        <v>290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45261</v>
      </c>
      <c r="B243" s="6" t="n">
        <v>-237.33</v>
      </c>
      <c r="C243" s="16" t="s">
        <v>291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45270</v>
      </c>
      <c r="B244" s="6" t="n">
        <v>-1000</v>
      </c>
      <c r="C244" s="16" t="s">
        <v>292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45271</v>
      </c>
      <c r="B245" s="6" t="n">
        <v>-41.88</v>
      </c>
      <c r="C245" s="16" t="s">
        <v>274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45277</v>
      </c>
      <c r="B246" s="6" t="n">
        <v>-389</v>
      </c>
      <c r="C246" s="16" t="s">
        <v>293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45300</v>
      </c>
      <c r="B247" s="6" t="n">
        <v>-398.21</v>
      </c>
      <c r="C247" s="16" t="s">
        <v>294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45302</v>
      </c>
      <c r="B248" s="6" t="n">
        <v>-160.62</v>
      </c>
      <c r="C248" s="16" t="s">
        <v>295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45313</v>
      </c>
      <c r="B249" s="6" t="n">
        <v>-108.7</v>
      </c>
      <c r="C249" s="16" t="s">
        <v>296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45313</v>
      </c>
      <c r="B250" s="6" t="n">
        <v>-3000</v>
      </c>
      <c r="C250" s="16" t="s">
        <v>297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45314</v>
      </c>
      <c r="B251" s="6" t="n">
        <v>-65.07</v>
      </c>
      <c r="C251" s="16" t="s">
        <v>197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45328</v>
      </c>
      <c r="B252" s="6" t="n">
        <v>-10.49</v>
      </c>
      <c r="C252" s="16" t="s">
        <v>298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45329</v>
      </c>
      <c r="B253" s="6" t="n">
        <v>-88.76</v>
      </c>
      <c r="C253" s="16" t="s">
        <v>201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45349</v>
      </c>
      <c r="B254" s="6" t="n">
        <v>-3000</v>
      </c>
      <c r="C254" s="16" t="s">
        <v>299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45350</v>
      </c>
      <c r="B255" s="6" t="n">
        <v>-97.23</v>
      </c>
      <c r="C255" s="16" t="s">
        <v>203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45371</v>
      </c>
      <c r="B256" s="6" t="n">
        <v>-38.64</v>
      </c>
      <c r="C256" s="16" t="s">
        <v>205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45377</v>
      </c>
      <c r="B257" s="6" t="n">
        <v>-77.18</v>
      </c>
      <c r="C257" s="16" t="s">
        <v>300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45414</v>
      </c>
      <c r="B258" s="6" t="n">
        <v>-696</v>
      </c>
      <c r="C258" s="16" t="s">
        <v>301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45418</v>
      </c>
      <c r="B259" s="6" t="n">
        <v>-203.7</v>
      </c>
      <c r="C259" s="16" t="s">
        <v>302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45418</v>
      </c>
      <c r="B260" s="6" t="n">
        <v>-10.54</v>
      </c>
      <c r="C260" s="16" t="s">
        <v>303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45419</v>
      </c>
      <c r="B261" s="6" t="n">
        <v>-433</v>
      </c>
      <c r="C261" s="16" t="s">
        <v>304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45439</v>
      </c>
      <c r="B262" s="6" t="n">
        <v>-221.3</v>
      </c>
      <c r="C262" s="16" t="s">
        <v>305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45443</v>
      </c>
      <c r="B263" s="6" t="n">
        <v>-52.6</v>
      </c>
      <c r="C263" s="16" t="s">
        <v>306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45446</v>
      </c>
      <c r="B264" s="6" t="n">
        <v>-311.6</v>
      </c>
      <c r="C264" s="16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45453</v>
      </c>
      <c r="B265" s="6" t="n">
        <v>-431.36</v>
      </c>
      <c r="C265" s="16" t="s">
        <v>308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45461</v>
      </c>
      <c r="B266" s="6" t="n">
        <v>-233.1</v>
      </c>
      <c r="C266" s="16" t="s">
        <v>309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45461</v>
      </c>
      <c r="B267" s="6" t="n">
        <v>-1166.57</v>
      </c>
      <c r="C267" s="16" t="s">
        <v>310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45482</v>
      </c>
      <c r="B268" s="6" t="n">
        <v>-151.06</v>
      </c>
      <c r="C268" s="16" t="s">
        <v>311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45482</v>
      </c>
      <c r="B269" s="6" t="n">
        <v>-284.21</v>
      </c>
      <c r="C269" s="16" t="s">
        <v>312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45484</v>
      </c>
      <c r="B270" s="6" t="n">
        <v>-1159</v>
      </c>
      <c r="C270" s="16" t="s">
        <v>313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45484</v>
      </c>
      <c r="B271" s="6" t="n">
        <v>-1449</v>
      </c>
      <c r="C271" s="16" t="s">
        <v>314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45485</v>
      </c>
      <c r="B272" s="6" t="n">
        <v>-434.38</v>
      </c>
      <c r="C272" s="16" t="s">
        <v>315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45489</v>
      </c>
      <c r="B273" s="6" t="n">
        <v>-1522</v>
      </c>
      <c r="C273" s="16" t="s">
        <v>316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45491</v>
      </c>
      <c r="B274" s="6" t="n">
        <v>-2138</v>
      </c>
      <c r="C274" s="16" t="s">
        <v>317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45495</v>
      </c>
      <c r="B275" s="6" t="n">
        <v>-108.7</v>
      </c>
      <c r="C275" s="16" t="s">
        <v>296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45511</v>
      </c>
      <c r="B276" s="6" t="n">
        <v>-9.79</v>
      </c>
      <c r="C276" s="16" t="s">
        <v>318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45545</v>
      </c>
      <c r="B277" s="6" t="n">
        <v>-189.42</v>
      </c>
      <c r="C277" s="16" t="s">
        <v>319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45553</v>
      </c>
      <c r="B278" s="6" t="n">
        <v>-38.64</v>
      </c>
      <c r="C278" s="16" t="s">
        <v>205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45562</v>
      </c>
      <c r="B279" s="6" t="n">
        <v>-264</v>
      </c>
      <c r="C279" s="16" t="s">
        <v>320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45565</v>
      </c>
      <c r="B280" s="6" t="n">
        <v>-237.6</v>
      </c>
      <c r="C280" s="16" t="s">
        <v>321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45573</v>
      </c>
      <c r="B281" s="6" t="n">
        <v>-431.6</v>
      </c>
      <c r="C281" s="16" t="s">
        <v>322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45576</v>
      </c>
      <c r="B282" s="6" t="n">
        <v>-62</v>
      </c>
      <c r="C282" s="16" t="s">
        <v>323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45582</v>
      </c>
      <c r="B283" s="6" t="n">
        <v>-390.92</v>
      </c>
      <c r="C283" s="16" t="s">
        <v>324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45584</v>
      </c>
      <c r="B284" s="6" t="n">
        <v>-64.7</v>
      </c>
      <c r="C284" s="16" t="s">
        <v>325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45643</v>
      </c>
      <c r="B285" s="6" t="n">
        <v>-447</v>
      </c>
      <c r="C285" s="16" t="s">
        <v>326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45643</v>
      </c>
      <c r="B286" s="6" t="n">
        <v>-298.42</v>
      </c>
      <c r="C286" s="16" t="s">
        <v>327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45665</v>
      </c>
      <c r="B287" s="6" t="n">
        <v>-197.07</v>
      </c>
      <c r="C287" s="16" t="s">
        <v>328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45667</v>
      </c>
      <c r="B288" s="6" t="n">
        <v>-190.82</v>
      </c>
      <c r="C288" s="16" t="s">
        <v>329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45677</v>
      </c>
      <c r="B289" s="6" t="n">
        <v>-108.7</v>
      </c>
      <c r="C289" s="16" t="s">
        <v>296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45735</v>
      </c>
      <c r="B290" s="6" t="n">
        <v>-38.64</v>
      </c>
      <c r="C290" s="16" t="s">
        <v>205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45775</v>
      </c>
      <c r="B291" s="6" t="n">
        <v>-81.3</v>
      </c>
      <c r="C291" s="16" t="s">
        <v>330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45776</v>
      </c>
      <c r="B292" s="6" t="n">
        <v>-543</v>
      </c>
      <c r="C292" s="16" t="s">
        <v>278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45782</v>
      </c>
      <c r="B293" s="6" t="n">
        <v>-258.2</v>
      </c>
      <c r="C293" s="16" t="s">
        <v>331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45810</v>
      </c>
      <c r="B294" s="6" t="n">
        <v>-487.43</v>
      </c>
      <c r="C294" s="16" t="s">
        <v>332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45811</v>
      </c>
      <c r="B295" s="6" t="n">
        <v>-471</v>
      </c>
      <c r="C295" s="16" t="s">
        <v>333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45817</v>
      </c>
      <c r="B296" s="6" t="n">
        <v>-338.13</v>
      </c>
      <c r="C296" s="16" t="s">
        <v>334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45845</v>
      </c>
      <c r="B297" s="6" t="n">
        <v>-1522</v>
      </c>
      <c r="C297" s="16" t="s">
        <v>316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45849</v>
      </c>
      <c r="B298" s="6" t="n">
        <v>-222.8</v>
      </c>
      <c r="C298" s="16" t="s">
        <v>335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45852</v>
      </c>
      <c r="B299" s="6" t="n">
        <v>-256.62</v>
      </c>
      <c r="C299" s="16" t="s">
        <v>336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45855</v>
      </c>
      <c r="B300" s="6" t="n">
        <v>-1479</v>
      </c>
      <c r="C300" s="16" t="s">
        <v>337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45856</v>
      </c>
      <c r="B301" s="6" t="n">
        <v>-137.1</v>
      </c>
      <c r="C301" s="16" t="s">
        <v>338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45856</v>
      </c>
      <c r="B302" s="6" t="n">
        <v>-1516</v>
      </c>
      <c r="C302" s="16" t="s">
        <v>339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45856</v>
      </c>
      <c r="B303" s="6" t="n">
        <v>-1212.6</v>
      </c>
      <c r="C303" s="16" t="s">
        <v>340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45858</v>
      </c>
      <c r="B304" s="6" t="n">
        <v>-77.08</v>
      </c>
      <c r="C304" s="16" t="s">
        <v>341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45859</v>
      </c>
      <c r="B305" s="6" t="n">
        <v>-108.7</v>
      </c>
      <c r="C305" s="16" t="s">
        <v>296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45882</v>
      </c>
      <c r="B306" s="6" t="n">
        <v>-271.5</v>
      </c>
      <c r="C306" s="16" t="s">
        <v>342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45917</v>
      </c>
      <c r="B307" s="6" t="n">
        <v>-38.64</v>
      </c>
      <c r="C307" s="16" t="s">
        <v>205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45936</v>
      </c>
      <c r="B308" s="6" t="n">
        <v>-62</v>
      </c>
      <c r="C308" s="16" t="s">
        <v>323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45936</v>
      </c>
      <c r="B309" s="6" t="n">
        <v>-144.1</v>
      </c>
      <c r="C309" s="16" t="s">
        <v>343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45944</v>
      </c>
      <c r="B310" s="6" t="n">
        <v>-162.55</v>
      </c>
      <c r="C310" s="16" t="s">
        <v>344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45966</v>
      </c>
      <c r="B311" s="6" t="n">
        <v>-416.53</v>
      </c>
      <c r="C311" s="16" t="s">
        <v>345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46033</v>
      </c>
      <c r="B312" s="6" t="n">
        <v>-91.69</v>
      </c>
      <c r="C312" s="16" t="s">
        <v>346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46034</v>
      </c>
      <c r="B313" s="6" t="n">
        <v>-345</v>
      </c>
      <c r="C313" s="16" t="s">
        <v>347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46034</v>
      </c>
      <c r="B314" s="6" t="n">
        <v>-60.36</v>
      </c>
      <c r="C314" s="16" t="s">
        <v>348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46041</v>
      </c>
      <c r="B315" s="6" t="n">
        <v>-108.7</v>
      </c>
      <c r="C315" s="16" t="s">
        <v>296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46099</v>
      </c>
      <c r="B316" s="6" t="n">
        <v>-38.64</v>
      </c>
      <c r="C316" s="16" t="s">
        <v>205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46125</v>
      </c>
      <c r="B317" s="6" t="n">
        <v>-82.46</v>
      </c>
      <c r="C317" s="16" t="s">
        <v>349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46146</v>
      </c>
      <c r="B318" s="6" t="n">
        <v>-242</v>
      </c>
      <c r="C318" s="16" t="s">
        <v>350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46154</v>
      </c>
      <c r="B319" s="6" t="n">
        <v>-228.3</v>
      </c>
      <c r="C319" s="16" t="s">
        <v>351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46182</v>
      </c>
      <c r="B320" s="6" t="n">
        <v>-307.57</v>
      </c>
      <c r="C320" s="16" t="s">
        <v>352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2" t="n">
        <v>46192.630474537</v>
      </c>
      <c r="B321" s="5" t="n">
        <v>-126574.11</v>
      </c>
      <c r="C321" s="14" t="s">
        <v>353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/>
      <c r="B322" s="9" t="s">
        <f>=XIRR(B2:B321,A2:A321)</f>
      </c>
      <c r="C322" s="16" t="s">
        <v>354</v>
      </c>
      <c r="D322" s="16"/>
      <c r="E322" s="16"/>
      <c r="F322" s="7"/>
      <c r="G322" s="2" t="s">
        <v>355</v>
      </c>
      <c r="H322" s="6" t="s">
        <f>=SUM(I2:H321)/365</f>
      </c>
    </row>
    <row collapsed="false" customFormat="false" customHeight="false" hidden="false" ht="12.1" outlineLevel="0" r="323">
      <c r="A323" s="13"/>
      <c r="B323" s="5" t="s">
        <f>=-SUM(B2:B321)</f>
      </c>
      <c r="C323" s="16" t="s">
        <v>356</v>
      </c>
      <c r="D323" s="16"/>
      <c r="E323" s="16"/>
      <c r="F323" s="7"/>
      <c r="G323" s="14" t="s">
        <v>357</v>
      </c>
      <c r="H323" s="9" t="s">
        <f>=B323/H322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90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105</v>
      </c>
      <c r="DD1" s="0"/>
      <c r="DE1" s="0"/>
      <c r="DF1" s="4" t="s">
        <v>107</v>
      </c>
      <c r="DG1" s="0"/>
      <c r="DH1" s="0"/>
      <c r="DI1" s="4" t="s">
        <v>109</v>
      </c>
      <c r="DJ1" s="0"/>
      <c r="DK1" s="0"/>
      <c r="DL1" s="4" t="s">
        <v>112</v>
      </c>
      <c r="DM1" s="0"/>
      <c r="DN1" s="0"/>
      <c r="DO1" s="4" t="s">
        <v>116</v>
      </c>
      <c r="DP1" s="0"/>
      <c r="DQ1" s="0"/>
      <c r="DR1" s="4" t="s">
        <v>119</v>
      </c>
      <c r="DS1" s="0"/>
    </row>
    <row collapsed="false" customFormat="false" customHeight="false" hidden="false" ht="12.1" outlineLevel="0" r="2">
      <c r="A2" s="11" t="n">
        <v>44302</v>
      </c>
      <c r="B2" s="6" t="n">
        <v>2708.15</v>
      </c>
      <c r="C2" s="0" t="s">
        <v>358</v>
      </c>
      <c r="D2" s="11" t="n">
        <v>44614</v>
      </c>
      <c r="E2" s="6" t="n">
        <v>2005.39</v>
      </c>
      <c r="F2" s="0" t="s">
        <v>358</v>
      </c>
      <c r="G2" s="11" t="n">
        <v>44228</v>
      </c>
      <c r="H2" s="6" t="n">
        <v>3291.28</v>
      </c>
      <c r="I2" s="0" t="s">
        <v>358</v>
      </c>
      <c r="J2" s="11" t="n">
        <v>44403</v>
      </c>
      <c r="K2" s="6" t="n">
        <v>3844.17</v>
      </c>
      <c r="L2" s="0" t="s">
        <v>358</v>
      </c>
      <c r="M2" s="11" t="n">
        <v>44312</v>
      </c>
      <c r="N2" s="6" t="n">
        <v>5774.52</v>
      </c>
      <c r="O2" s="0" t="s">
        <v>358</v>
      </c>
      <c r="P2" s="11" t="n">
        <v>44295</v>
      </c>
      <c r="Q2" s="6" t="n">
        <v>540.37</v>
      </c>
      <c r="R2" s="0" t="s">
        <v>358</v>
      </c>
      <c r="S2" s="11" t="n">
        <v>44531</v>
      </c>
      <c r="T2" s="6" t="n">
        <v>3441.28</v>
      </c>
      <c r="U2" s="0" t="s">
        <v>358</v>
      </c>
      <c r="V2" s="11" t="n">
        <v>44256</v>
      </c>
      <c r="W2" s="6" t="n">
        <v>842.99</v>
      </c>
      <c r="X2" s="0" t="s">
        <v>358</v>
      </c>
      <c r="Y2" s="11" t="n">
        <v>44340</v>
      </c>
      <c r="Z2" s="6" t="n">
        <v>1773.02</v>
      </c>
      <c r="AA2" s="0" t="s">
        <v>358</v>
      </c>
      <c r="AB2" s="11" t="n">
        <v>44707</v>
      </c>
      <c r="AC2" s="6" t="n">
        <v>4245.95</v>
      </c>
      <c r="AD2" s="0" t="s">
        <v>358</v>
      </c>
      <c r="AE2" s="11" t="n">
        <v>44399</v>
      </c>
      <c r="AF2" s="6" t="n">
        <v>653.05</v>
      </c>
      <c r="AG2" s="0" t="s">
        <v>358</v>
      </c>
      <c r="AH2" s="11" t="n">
        <v>44501</v>
      </c>
      <c r="AI2" s="6" t="n">
        <v>3514.33</v>
      </c>
      <c r="AJ2" s="0" t="s">
        <v>358</v>
      </c>
      <c r="AK2" s="11" t="n">
        <v>44651</v>
      </c>
      <c r="AL2" s="6" t="n">
        <v>1293.43</v>
      </c>
      <c r="AM2" s="0" t="s">
        <v>358</v>
      </c>
      <c r="AN2" s="11" t="n">
        <v>44467</v>
      </c>
      <c r="AO2" s="6" t="n">
        <v>745.42</v>
      </c>
      <c r="AP2" s="0" t="s">
        <v>358</v>
      </c>
      <c r="AQ2" s="11" t="n">
        <v>44531</v>
      </c>
      <c r="AR2" s="6" t="n">
        <v>795.55</v>
      </c>
      <c r="AS2" s="0" t="s">
        <v>358</v>
      </c>
      <c r="AT2" s="11" t="n">
        <v>44676</v>
      </c>
      <c r="AU2" s="6" t="n">
        <v>961.27</v>
      </c>
      <c r="AV2" s="0" t="s">
        <v>358</v>
      </c>
      <c r="AW2" s="11" t="n">
        <v>44676</v>
      </c>
      <c r="AX2" s="6" t="n">
        <v>1183.27</v>
      </c>
      <c r="AY2" s="0" t="s">
        <v>358</v>
      </c>
      <c r="AZ2" s="11" t="n">
        <v>44340</v>
      </c>
      <c r="BA2" s="6" t="n">
        <v>821.56</v>
      </c>
      <c r="BB2" s="0" t="s">
        <v>358</v>
      </c>
      <c r="BC2" s="11" t="n">
        <v>44421</v>
      </c>
      <c r="BD2" s="6" t="n">
        <v>1046.23</v>
      </c>
      <c r="BE2" s="0" t="s">
        <v>358</v>
      </c>
      <c r="BF2" s="11" t="n">
        <v>44187</v>
      </c>
      <c r="BG2" s="6" t="n">
        <v>693.14</v>
      </c>
      <c r="BH2" s="0" t="s">
        <v>358</v>
      </c>
      <c r="BI2" s="11" t="n">
        <v>44301</v>
      </c>
      <c r="BJ2" s="6" t="n">
        <v>801.55</v>
      </c>
      <c r="BK2" s="0" t="s">
        <v>358</v>
      </c>
      <c r="BL2" s="11" t="n">
        <v>44280</v>
      </c>
      <c r="BM2" s="6" t="n">
        <v>1491.94</v>
      </c>
      <c r="BN2" s="0" t="s">
        <v>358</v>
      </c>
      <c r="BO2" s="11" t="n">
        <v>44676</v>
      </c>
      <c r="BP2" s="6" t="n">
        <v>1102.26</v>
      </c>
      <c r="BQ2" s="0" t="s">
        <v>358</v>
      </c>
      <c r="BR2" s="11" t="n">
        <v>44208</v>
      </c>
      <c r="BS2" s="6" t="n">
        <v>406.05</v>
      </c>
      <c r="BT2" s="0" t="s">
        <v>358</v>
      </c>
      <c r="BU2" s="11" t="n">
        <v>44644</v>
      </c>
      <c r="BV2" s="6" t="n">
        <v>912.43</v>
      </c>
      <c r="BW2" s="0" t="s">
        <v>358</v>
      </c>
      <c r="BX2" s="11" t="n">
        <v>44719</v>
      </c>
      <c r="BY2" s="6" t="n">
        <v>1288.69</v>
      </c>
      <c r="BZ2" s="0" t="s">
        <v>358</v>
      </c>
      <c r="CA2" s="11" t="n">
        <v>45705</v>
      </c>
      <c r="CB2" s="6" t="n">
        <v>1514.38</v>
      </c>
      <c r="CC2" s="0" t="s">
        <v>359</v>
      </c>
      <c r="CD2" s="11" t="n">
        <v>44434</v>
      </c>
      <c r="CE2" s="6" t="n">
        <v>831.57</v>
      </c>
      <c r="CF2" s="0" t="s">
        <v>358</v>
      </c>
      <c r="CG2" s="11" t="n">
        <v>44399</v>
      </c>
      <c r="CH2" s="6" t="n">
        <v>496.94</v>
      </c>
      <c r="CI2" s="0" t="s">
        <v>358</v>
      </c>
      <c r="CJ2" s="11" t="n">
        <v>44382</v>
      </c>
      <c r="CK2" s="6" t="n">
        <v>461.14</v>
      </c>
      <c r="CL2" s="0" t="s">
        <v>358</v>
      </c>
      <c r="CM2" s="11" t="n">
        <v>44454</v>
      </c>
      <c r="CN2" s="6" t="n">
        <v>147.83</v>
      </c>
      <c r="CO2" s="0" t="s">
        <v>358</v>
      </c>
      <c r="CP2" s="11" t="n">
        <v>44382</v>
      </c>
      <c r="CQ2" s="6" t="n">
        <v>500.66</v>
      </c>
      <c r="CR2" s="0" t="s">
        <v>358</v>
      </c>
      <c r="CS2" s="11" t="n">
        <v>44676</v>
      </c>
      <c r="CT2" s="6" t="n">
        <v>166.04</v>
      </c>
      <c r="CU2" s="0" t="s">
        <v>358</v>
      </c>
      <c r="CV2" s="11" t="n">
        <v>44403</v>
      </c>
      <c r="CW2" s="6" t="n">
        <v>430.84</v>
      </c>
      <c r="CX2" s="0" t="s">
        <v>358</v>
      </c>
      <c r="CY2" s="11" t="n">
        <v>44558</v>
      </c>
      <c r="CZ2" s="6" t="n">
        <v>76.01</v>
      </c>
      <c r="DA2" s="0" t="s">
        <v>358</v>
      </c>
      <c r="DB2" s="11" t="n">
        <v>44399</v>
      </c>
      <c r="DC2" s="6" t="n">
        <v>495.2</v>
      </c>
      <c r="DD2" s="0" t="s">
        <v>358</v>
      </c>
      <c r="DE2" s="11" t="n">
        <v>44573</v>
      </c>
      <c r="DF2" s="6" t="n">
        <v>98.67</v>
      </c>
      <c r="DG2" s="0" t="s">
        <v>358</v>
      </c>
      <c r="DH2" s="11" t="n">
        <v>44403</v>
      </c>
      <c r="DI2" s="6" t="n">
        <v>438.98</v>
      </c>
      <c r="DJ2" s="0" t="s">
        <v>358</v>
      </c>
      <c r="DK2" s="11" t="n">
        <v>44286</v>
      </c>
      <c r="DL2" s="6" t="s">
        <f>=1070.96</f>
      </c>
      <c r="DM2" s="0" t="s">
        <v>358</v>
      </c>
      <c r="DN2" s="11" t="n">
        <v>44302</v>
      </c>
      <c r="DO2" s="6" t="s">
        <f>=1061.46</f>
      </c>
      <c r="DP2" s="0" t="s">
        <v>358</v>
      </c>
      <c r="DQ2" s="11" t="n">
        <v>44564</v>
      </c>
      <c r="DR2" s="6" t="s">
        <f>=1003.97</f>
      </c>
      <c r="DS2" s="0" t="s">
        <v>358</v>
      </c>
    </row>
    <row collapsed="false" customFormat="false" customHeight="false" hidden="false" ht="12.1" outlineLevel="0" r="3">
      <c r="A3" s="11" t="n">
        <v>44328</v>
      </c>
      <c r="B3" s="6" t="n">
        <v>-163</v>
      </c>
      <c r="C3" s="0" t="s">
        <v>144</v>
      </c>
      <c r="D3" s="11" t="n">
        <v>44617</v>
      </c>
      <c r="E3" s="6" t="n">
        <v>1508.65</v>
      </c>
      <c r="F3" s="0" t="s">
        <v>358</v>
      </c>
      <c r="G3" s="11" t="n">
        <v>44385</v>
      </c>
      <c r="H3" s="6" t="n">
        <v>-231.1</v>
      </c>
      <c r="I3" s="0" t="s">
        <v>156</v>
      </c>
      <c r="J3" s="11" t="n">
        <v>44762</v>
      </c>
      <c r="K3" s="6" t="n">
        <v>-412</v>
      </c>
      <c r="L3" s="0" t="s">
        <v>223</v>
      </c>
      <c r="M3" s="11" t="n">
        <v>44369</v>
      </c>
      <c r="N3" s="6" t="n">
        <v>-220.77</v>
      </c>
      <c r="O3" s="0" t="s">
        <v>153</v>
      </c>
      <c r="P3" s="11" t="n">
        <v>44315</v>
      </c>
      <c r="Q3" s="6" t="n">
        <v>467.14</v>
      </c>
      <c r="R3" s="0" t="s">
        <v>358</v>
      </c>
      <c r="S3" s="11" t="n">
        <v>44580</v>
      </c>
      <c r="T3" s="6" t="n">
        <v>3060.52</v>
      </c>
      <c r="U3" s="0" t="s">
        <v>358</v>
      </c>
      <c r="V3" s="11" t="n">
        <v>44327</v>
      </c>
      <c r="W3" s="6" t="n">
        <v>-34</v>
      </c>
      <c r="X3" s="0" t="s">
        <v>143</v>
      </c>
      <c r="Y3" s="11" t="n">
        <v>44348</v>
      </c>
      <c r="Z3" s="6" t="n">
        <v>-31.27</v>
      </c>
      <c r="AA3" s="0" t="s">
        <v>148</v>
      </c>
      <c r="AB3" s="11" t="n">
        <v>44916</v>
      </c>
      <c r="AC3" s="6" t="n">
        <v>-223</v>
      </c>
      <c r="AD3" s="0" t="s">
        <v>250</v>
      </c>
      <c r="AE3" s="11" t="n">
        <v>44466</v>
      </c>
      <c r="AF3" s="6" t="n">
        <v>-30.3</v>
      </c>
      <c r="AG3" s="0" t="s">
        <v>179</v>
      </c>
      <c r="AH3" s="11" t="n">
        <v>44507</v>
      </c>
      <c r="AI3" s="6" t="n">
        <v>-22.7</v>
      </c>
      <c r="AJ3" s="0" t="s">
        <v>186</v>
      </c>
      <c r="AK3" s="11" t="n">
        <v>44719</v>
      </c>
      <c r="AL3" s="6" t="n">
        <v>970.12</v>
      </c>
      <c r="AM3" s="0" t="s">
        <v>358</v>
      </c>
      <c r="AN3" s="11" t="n">
        <v>44802</v>
      </c>
      <c r="AO3" s="6" t="n">
        <v>-103.1</v>
      </c>
      <c r="AP3" s="0" t="s">
        <v>237</v>
      </c>
      <c r="AQ3" s="11" t="n">
        <v>44610</v>
      </c>
      <c r="AR3" s="6" t="n">
        <v>678.98</v>
      </c>
      <c r="AS3" s="0" t="s">
        <v>358</v>
      </c>
      <c r="AT3" s="11" t="n">
        <v>44686</v>
      </c>
      <c r="AU3" s="6" t="n">
        <v>-37.77</v>
      </c>
      <c r="AV3" s="0" t="s">
        <v>208</v>
      </c>
      <c r="AW3" s="11" t="n">
        <v>44732</v>
      </c>
      <c r="AX3" s="6" t="n">
        <v>769.53</v>
      </c>
      <c r="AY3" s="0" t="s">
        <v>358</v>
      </c>
      <c r="AZ3" s="11" t="n">
        <v>44379</v>
      </c>
      <c r="BA3" s="6" t="n">
        <v>-52</v>
      </c>
      <c r="BB3" s="0" t="s">
        <v>154</v>
      </c>
      <c r="BC3" s="11" t="n">
        <v>44753</v>
      </c>
      <c r="BD3" s="6" t="n">
        <v>-102.29</v>
      </c>
      <c r="BE3" s="0" t="s">
        <v>220</v>
      </c>
      <c r="BF3" s="11" t="n">
        <v>44580</v>
      </c>
      <c r="BG3" s="6" t="n">
        <v>547.98</v>
      </c>
      <c r="BH3" s="0" t="s">
        <v>358</v>
      </c>
      <c r="BI3" s="11" t="n">
        <v>44462</v>
      </c>
      <c r="BJ3" s="6" t="n">
        <v>847.28</v>
      </c>
      <c r="BK3" s="0" t="s">
        <v>358</v>
      </c>
      <c r="BL3" s="11" t="n">
        <v>44323</v>
      </c>
      <c r="BM3" s="6" t="n">
        <v>-57.3</v>
      </c>
      <c r="BN3" s="0" t="s">
        <v>142</v>
      </c>
      <c r="BO3" s="11" t="n">
        <v>44707</v>
      </c>
      <c r="BP3" s="6" t="n">
        <v>409.28</v>
      </c>
      <c r="BQ3" s="0" t="s">
        <v>358</v>
      </c>
      <c r="BR3" s="11" t="n">
        <v>44287</v>
      </c>
      <c r="BS3" s="6" t="n">
        <v>-427.4</v>
      </c>
      <c r="BT3" s="0" t="s">
        <v>360</v>
      </c>
      <c r="BU3" s="11" t="n">
        <v>44861</v>
      </c>
      <c r="BV3" s="6" t="n">
        <v>669.07</v>
      </c>
      <c r="BW3" s="0" t="s">
        <v>358</v>
      </c>
      <c r="BX3" s="11" t="n">
        <v>45439</v>
      </c>
      <c r="BY3" s="6" t="n">
        <v>-221.3</v>
      </c>
      <c r="BZ3" s="0" t="s">
        <v>305</v>
      </c>
      <c r="CA3" s="11" t="n">
        <v>46192</v>
      </c>
      <c r="CB3" s="8" t="s">
        <f>=-Портфель!J28</f>
      </c>
      <c r="CC3" s="0" t="s">
        <v>361</v>
      </c>
      <c r="CD3" s="11" t="n">
        <v>44480</v>
      </c>
      <c r="CE3" s="6" t="n">
        <v>807.76</v>
      </c>
      <c r="CF3" s="0" t="s">
        <v>358</v>
      </c>
      <c r="CG3" s="11" t="n">
        <v>44480</v>
      </c>
      <c r="CH3" s="6" t="n">
        <v>547.11</v>
      </c>
      <c r="CI3" s="0" t="s">
        <v>358</v>
      </c>
      <c r="CJ3" s="11" t="n">
        <v>44434</v>
      </c>
      <c r="CK3" s="6" t="n">
        <v>487.9</v>
      </c>
      <c r="CL3" s="0" t="s">
        <v>358</v>
      </c>
      <c r="CM3" s="11" t="n">
        <v>44494</v>
      </c>
      <c r="CN3" s="6" t="n">
        <v>45.22</v>
      </c>
      <c r="CO3" s="0" t="s">
        <v>358</v>
      </c>
      <c r="CP3" s="11" t="n">
        <v>46192</v>
      </c>
      <c r="CQ3" s="8" t="s">
        <f>=-Портфель!J34</f>
      </c>
      <c r="CR3" s="0" t="s">
        <v>361</v>
      </c>
      <c r="CS3" s="11" t="n">
        <v>44740</v>
      </c>
      <c r="CT3" s="6" t="n">
        <v>342.36</v>
      </c>
      <c r="CU3" s="0" t="s">
        <v>358</v>
      </c>
      <c r="CV3" s="11" t="n">
        <v>46192</v>
      </c>
      <c r="CW3" s="8" t="s">
        <f>=-Портфель!J36</f>
      </c>
      <c r="CX3" s="0" t="s">
        <v>361</v>
      </c>
      <c r="CY3" s="11" t="n">
        <v>44578</v>
      </c>
      <c r="CZ3" s="6" t="n">
        <v>154.88</v>
      </c>
      <c r="DA3" s="0" t="s">
        <v>358</v>
      </c>
      <c r="DB3" s="11" t="n">
        <v>44610</v>
      </c>
      <c r="DC3" s="6" t="n">
        <v>155.35</v>
      </c>
      <c r="DD3" s="0" t="s">
        <v>358</v>
      </c>
      <c r="DE3" s="11" t="n">
        <v>44578</v>
      </c>
      <c r="DF3" s="6" t="n">
        <v>146.29</v>
      </c>
      <c r="DG3" s="0" t="s">
        <v>358</v>
      </c>
      <c r="DH3" s="11" t="n">
        <v>44462</v>
      </c>
      <c r="DI3" s="6" t="n">
        <v>490.27</v>
      </c>
      <c r="DJ3" s="0" t="s">
        <v>358</v>
      </c>
      <c r="DK3" s="11" t="n">
        <v>44419</v>
      </c>
      <c r="DL3" s="6" t="s">
        <f>=-44.38</f>
      </c>
      <c r="DM3" s="0" t="s">
        <v>168</v>
      </c>
      <c r="DN3" s="11" t="n">
        <v>44403</v>
      </c>
      <c r="DO3" s="6" t="s">
        <f>=-46.87</f>
      </c>
      <c r="DP3" s="0" t="s">
        <v>162</v>
      </c>
      <c r="DQ3" s="11" t="n">
        <v>44643</v>
      </c>
      <c r="DR3" s="6" t="s">
        <f>=-38.64</f>
      </c>
      <c r="DS3" s="0" t="s">
        <v>205</v>
      </c>
    </row>
    <row collapsed="false" customFormat="false" customHeight="false" hidden="false" ht="12.1" outlineLevel="0" r="4">
      <c r="A4" s="11" t="n">
        <v>44540</v>
      </c>
      <c r="B4" s="6" t="n">
        <v>2777.26</v>
      </c>
      <c r="C4" s="0" t="s">
        <v>358</v>
      </c>
      <c r="D4" s="11" t="n">
        <v>44644</v>
      </c>
      <c r="E4" s="6" t="n">
        <v>1363.34</v>
      </c>
      <c r="F4" s="0" t="s">
        <v>358</v>
      </c>
      <c r="G4" s="11" t="n">
        <v>44481</v>
      </c>
      <c r="H4" s="6" t="n">
        <v>-91.5</v>
      </c>
      <c r="I4" s="0" t="s">
        <v>181</v>
      </c>
      <c r="J4" s="11" t="n">
        <v>44830</v>
      </c>
      <c r="K4" s="6" t="n">
        <v>2350.13</v>
      </c>
      <c r="L4" s="0" t="s">
        <v>358</v>
      </c>
      <c r="M4" s="11" t="n">
        <v>44547</v>
      </c>
      <c r="N4" s="6" t="n">
        <v>-331.66</v>
      </c>
      <c r="O4" s="0" t="s">
        <v>192</v>
      </c>
      <c r="P4" s="11" t="n">
        <v>44386</v>
      </c>
      <c r="Q4" s="6" t="n">
        <v>-21.6</v>
      </c>
      <c r="R4" s="0" t="s">
        <v>158</v>
      </c>
      <c r="S4" s="11" t="n">
        <v>44767</v>
      </c>
      <c r="T4" s="6" t="n">
        <v>1942.75</v>
      </c>
      <c r="U4" s="0" t="s">
        <v>358</v>
      </c>
      <c r="V4" s="11" t="n">
        <v>44340</v>
      </c>
      <c r="W4" s="6" t="n">
        <v>756.53</v>
      </c>
      <c r="X4" s="0" t="s">
        <v>358</v>
      </c>
      <c r="Y4" s="11" t="n">
        <v>44348</v>
      </c>
      <c r="Z4" s="6" t="n">
        <v>-40.77</v>
      </c>
      <c r="AA4" s="0" t="s">
        <v>149</v>
      </c>
      <c r="AB4" s="11" t="n">
        <v>44916</v>
      </c>
      <c r="AC4" s="6" t="n">
        <v>-467</v>
      </c>
      <c r="AD4" s="0" t="s">
        <v>251</v>
      </c>
      <c r="AE4" s="11" t="n">
        <v>44491</v>
      </c>
      <c r="AF4" s="6" t="n">
        <v>702.49</v>
      </c>
      <c r="AG4" s="0" t="s">
        <v>358</v>
      </c>
      <c r="AH4" s="11" t="n">
        <v>44599</v>
      </c>
      <c r="AI4" s="6" t="n">
        <v>-24.72</v>
      </c>
      <c r="AJ4" s="0" t="s">
        <v>200</v>
      </c>
      <c r="AK4" s="11" t="n">
        <v>44722</v>
      </c>
      <c r="AL4" s="6" t="n">
        <v>-164.26</v>
      </c>
      <c r="AM4" s="0" t="s">
        <v>212</v>
      </c>
      <c r="AN4" s="11" t="n">
        <v>45056</v>
      </c>
      <c r="AO4" s="6" t="n">
        <v>-183.6</v>
      </c>
      <c r="AP4" s="0" t="s">
        <v>266</v>
      </c>
      <c r="AQ4" s="11" t="n">
        <v>44676</v>
      </c>
      <c r="AR4" s="6" t="n">
        <v>576.9</v>
      </c>
      <c r="AS4" s="0" t="s">
        <v>358</v>
      </c>
      <c r="AT4" s="11" t="n">
        <v>44719</v>
      </c>
      <c r="AU4" s="6" t="n">
        <v>809.36</v>
      </c>
      <c r="AV4" s="0" t="s">
        <v>358</v>
      </c>
      <c r="AW4" s="11" t="n">
        <v>44753</v>
      </c>
      <c r="AX4" s="6" t="n">
        <v>-103.15</v>
      </c>
      <c r="AY4" s="0" t="s">
        <v>219</v>
      </c>
      <c r="AZ4" s="11" t="n">
        <v>44403</v>
      </c>
      <c r="BA4" s="6" t="n">
        <v>681.98</v>
      </c>
      <c r="BB4" s="0" t="s">
        <v>358</v>
      </c>
      <c r="BC4" s="11" t="n">
        <v>44768</v>
      </c>
      <c r="BD4" s="6" t="n">
        <v>646.45</v>
      </c>
      <c r="BE4" s="0" t="s">
        <v>358</v>
      </c>
      <c r="BF4" s="11" t="n">
        <v>44616</v>
      </c>
      <c r="BG4" s="6" t="n">
        <v>355.84</v>
      </c>
      <c r="BH4" s="0" t="s">
        <v>358</v>
      </c>
      <c r="BI4" s="11" t="n">
        <v>44767</v>
      </c>
      <c r="BJ4" s="6" t="n">
        <v>449.31</v>
      </c>
      <c r="BK4" s="0" t="s">
        <v>358</v>
      </c>
      <c r="BL4" s="11" t="n">
        <v>44449</v>
      </c>
      <c r="BM4" s="6" t="n">
        <v>-29.2</v>
      </c>
      <c r="BN4" s="0" t="s">
        <v>175</v>
      </c>
      <c r="BO4" s="11" t="n">
        <v>44732</v>
      </c>
      <c r="BP4" s="6" t="n">
        <v>776.94</v>
      </c>
      <c r="BQ4" s="0" t="s">
        <v>358</v>
      </c>
      <c r="BR4" s="11" t="n">
        <v>44923</v>
      </c>
      <c r="BS4" s="6" t="n">
        <v>826</v>
      </c>
      <c r="BT4" s="0" t="s">
        <v>358</v>
      </c>
      <c r="BU4" s="11" t="n">
        <v>45071</v>
      </c>
      <c r="BV4" s="6" t="n">
        <v>663.89</v>
      </c>
      <c r="BW4" s="0" t="s">
        <v>358</v>
      </c>
      <c r="BX4" s="11" t="n">
        <v>46192</v>
      </c>
      <c r="BY4" s="8" t="s">
        <f>=-Портфель!J27</f>
      </c>
      <c r="BZ4" s="0" t="s">
        <v>361</v>
      </c>
      <c r="CA4" s="0"/>
      <c r="CB4" s="10" t="s">
        <f>=XIRR(CB2:CB3,CA2:CA3)</f>
      </c>
      <c r="CC4" s="0"/>
      <c r="CD4" s="11" t="n">
        <v>44752</v>
      </c>
      <c r="CE4" s="6" t="n">
        <v>-92.1</v>
      </c>
      <c r="CF4" s="0" t="s">
        <v>217</v>
      </c>
      <c r="CG4" s="11" t="n">
        <v>44580</v>
      </c>
      <c r="CH4" s="6" t="n">
        <v>156.84</v>
      </c>
      <c r="CI4" s="0" t="s">
        <v>358</v>
      </c>
      <c r="CJ4" s="11" t="n">
        <v>44545</v>
      </c>
      <c r="CK4" s="6" t="n">
        <v>-200.86</v>
      </c>
      <c r="CL4" s="0" t="s">
        <v>360</v>
      </c>
      <c r="CM4" s="11" t="n">
        <v>44498</v>
      </c>
      <c r="CN4" s="6" t="n">
        <v>147.37</v>
      </c>
      <c r="CO4" s="0" t="s">
        <v>358</v>
      </c>
      <c r="CP4" s="0"/>
      <c r="CQ4" s="10" t="s">
        <f>=XIRR(CQ2:CQ3,CP2:CP3)</f>
      </c>
      <c r="CR4" s="0"/>
      <c r="CS4" s="11" t="n">
        <v>46192</v>
      </c>
      <c r="CT4" s="8" t="s">
        <f>=-Портфель!J35</f>
      </c>
      <c r="CU4" s="0" t="s">
        <v>361</v>
      </c>
      <c r="CV4" s="0"/>
      <c r="CW4" s="10" t="s">
        <f>=XIRR(CW2:CW3,CV2:CV3)</f>
      </c>
      <c r="CX4" s="0"/>
      <c r="CY4" s="11" t="n">
        <v>44594</v>
      </c>
      <c r="CZ4" s="6" t="n">
        <v>76.75</v>
      </c>
      <c r="DA4" s="0" t="s">
        <v>358</v>
      </c>
      <c r="DB4" s="11" t="n">
        <v>46192</v>
      </c>
      <c r="DC4" s="8" t="s">
        <f>=-Портфель!J38</f>
      </c>
      <c r="DD4" s="0" t="s">
        <v>361</v>
      </c>
      <c r="DE4" s="11" t="n">
        <v>44594</v>
      </c>
      <c r="DF4" s="6" t="n">
        <v>96.9</v>
      </c>
      <c r="DG4" s="0" t="s">
        <v>358</v>
      </c>
      <c r="DH4" s="11" t="n">
        <v>44494</v>
      </c>
      <c r="DI4" s="6" t="n">
        <v>491.9</v>
      </c>
      <c r="DJ4" s="0" t="s">
        <v>358</v>
      </c>
      <c r="DK4" s="11" t="n">
        <v>44502</v>
      </c>
      <c r="DL4" s="6" t="s">
        <f>=1026.6</f>
      </c>
      <c r="DM4" s="0" t="s">
        <v>358</v>
      </c>
      <c r="DN4" s="11" t="n">
        <v>44585</v>
      </c>
      <c r="DO4" s="6" t="s">
        <f>=-46.87</f>
      </c>
      <c r="DP4" s="0" t="s">
        <v>162</v>
      </c>
      <c r="DQ4" s="11" t="n">
        <v>44825</v>
      </c>
      <c r="DR4" s="6" t="s">
        <f>=-38.64</f>
      </c>
      <c r="DS4" s="0" t="s">
        <v>205</v>
      </c>
    </row>
    <row collapsed="false" customFormat="false" customHeight="false" hidden="false" ht="12.1" outlineLevel="0" r="5">
      <c r="A5" s="11" t="n">
        <v>44578</v>
      </c>
      <c r="B5" s="6" t="n">
        <v>2539.14</v>
      </c>
      <c r="C5" s="0" t="s">
        <v>358</v>
      </c>
      <c r="D5" s="11" t="n">
        <v>44740</v>
      </c>
      <c r="E5" s="6" t="n">
        <v>1401.77</v>
      </c>
      <c r="F5" s="0" t="s">
        <v>358</v>
      </c>
      <c r="G5" s="11" t="n">
        <v>44494</v>
      </c>
      <c r="H5" s="6" t="n">
        <v>3157.18</v>
      </c>
      <c r="I5" s="0" t="s">
        <v>358</v>
      </c>
      <c r="J5" s="11" t="n">
        <v>45127</v>
      </c>
      <c r="K5" s="6" t="n">
        <v>-139</v>
      </c>
      <c r="L5" s="0" t="s">
        <v>284</v>
      </c>
      <c r="M5" s="11" t="n">
        <v>44732</v>
      </c>
      <c r="N5" s="6" t="n">
        <v>1433</v>
      </c>
      <c r="O5" s="0" t="s">
        <v>358</v>
      </c>
      <c r="P5" s="11" t="n">
        <v>44399</v>
      </c>
      <c r="Q5" s="6" t="n">
        <v>457.92</v>
      </c>
      <c r="R5" s="0" t="s">
        <v>358</v>
      </c>
      <c r="S5" s="11" t="n">
        <v>44802</v>
      </c>
      <c r="T5" s="6" t="n">
        <v>1853.08</v>
      </c>
      <c r="U5" s="0" t="s">
        <v>358</v>
      </c>
      <c r="V5" s="11" t="n">
        <v>44403</v>
      </c>
      <c r="W5" s="6" t="n">
        <v>753.32</v>
      </c>
      <c r="X5" s="0" t="s">
        <v>358</v>
      </c>
      <c r="Y5" s="11" t="n">
        <v>44384</v>
      </c>
      <c r="Z5" s="6" t="n">
        <v>1554.67</v>
      </c>
      <c r="AA5" s="0" t="s">
        <v>358</v>
      </c>
      <c r="AB5" s="11" t="n">
        <v>45082</v>
      </c>
      <c r="AC5" s="6" t="n">
        <v>-381</v>
      </c>
      <c r="AD5" s="0" t="s">
        <v>273</v>
      </c>
      <c r="AE5" s="11" t="n">
        <v>44494</v>
      </c>
      <c r="AF5" s="6" t="n">
        <v>689.04</v>
      </c>
      <c r="AG5" s="0" t="s">
        <v>358</v>
      </c>
      <c r="AH5" s="11" t="n">
        <v>44688</v>
      </c>
      <c r="AI5" s="6" t="n">
        <v>-21.9</v>
      </c>
      <c r="AJ5" s="0" t="s">
        <v>209</v>
      </c>
      <c r="AK5" s="11" t="n">
        <v>44767</v>
      </c>
      <c r="AL5" s="6" t="n">
        <v>983.78</v>
      </c>
      <c r="AM5" s="0" t="s">
        <v>358</v>
      </c>
      <c r="AN5" s="11" t="n">
        <v>45208</v>
      </c>
      <c r="AO5" s="6" t="n">
        <v>-165.8</v>
      </c>
      <c r="AP5" s="0" t="s">
        <v>286</v>
      </c>
      <c r="AQ5" s="11" t="n">
        <v>44740</v>
      </c>
      <c r="AR5" s="6" t="n">
        <v>617.42</v>
      </c>
      <c r="AS5" s="0" t="s">
        <v>358</v>
      </c>
      <c r="AT5" s="11" t="n">
        <v>44843</v>
      </c>
      <c r="AU5" s="6" t="n">
        <v>-78</v>
      </c>
      <c r="AV5" s="0" t="s">
        <v>241</v>
      </c>
      <c r="AW5" s="11" t="n">
        <v>44830</v>
      </c>
      <c r="AX5" s="6" t="n">
        <v>284.3</v>
      </c>
      <c r="AY5" s="0" t="s">
        <v>358</v>
      </c>
      <c r="AZ5" s="11" t="n">
        <v>44459</v>
      </c>
      <c r="BA5" s="6" t="n">
        <v>673.87</v>
      </c>
      <c r="BB5" s="0" t="s">
        <v>358</v>
      </c>
      <c r="BC5" s="11" t="n">
        <v>45114</v>
      </c>
      <c r="BD5" s="6" t="n">
        <v>-347.78</v>
      </c>
      <c r="BE5" s="0" t="s">
        <v>279</v>
      </c>
      <c r="BF5" s="11" t="n">
        <v>45856</v>
      </c>
      <c r="BG5" s="6" t="n">
        <v>-137.1</v>
      </c>
      <c r="BH5" s="0" t="s">
        <v>338</v>
      </c>
      <c r="BI5" s="11" t="n">
        <v>46192</v>
      </c>
      <c r="BJ5" s="8" t="s">
        <f>=-Портфель!J22</f>
      </c>
      <c r="BK5" s="0" t="s">
        <v>361</v>
      </c>
      <c r="BL5" s="11" t="n">
        <v>44459</v>
      </c>
      <c r="BM5" s="6" t="n">
        <v>1343.83</v>
      </c>
      <c r="BN5" s="0" t="s">
        <v>358</v>
      </c>
      <c r="BO5" s="11" t="n">
        <v>44767</v>
      </c>
      <c r="BP5" s="6" t="n">
        <v>189.53</v>
      </c>
      <c r="BQ5" s="0" t="s">
        <v>358</v>
      </c>
      <c r="BR5" s="11" t="n">
        <v>45849</v>
      </c>
      <c r="BS5" s="6" t="n">
        <v>-222.8</v>
      </c>
      <c r="BT5" s="0" t="s">
        <v>335</v>
      </c>
      <c r="BU5" s="11" t="n">
        <v>45217</v>
      </c>
      <c r="BV5" s="6" t="n">
        <v>-98.1</v>
      </c>
      <c r="BW5" s="0" t="s">
        <v>289</v>
      </c>
      <c r="BX5" s="0"/>
      <c r="BY5" s="10" t="s">
        <f>=XIRR(BY2:BY4,BX2:BX4)</f>
      </c>
      <c r="BZ5" s="0"/>
      <c r="CA5" s="0"/>
      <c r="CB5" s="8" t="s">
        <f>=-SUM(CB2:CB3)</f>
      </c>
      <c r="CC5" s="0" t="s">
        <v>362</v>
      </c>
      <c r="CD5" s="11" t="n">
        <v>45118</v>
      </c>
      <c r="CE5" s="6" t="n">
        <v>-87.51</v>
      </c>
      <c r="CF5" s="0" t="s">
        <v>283</v>
      </c>
      <c r="CG5" s="11" t="n">
        <v>44617</v>
      </c>
      <c r="CH5" s="6" t="n">
        <v>297.57</v>
      </c>
      <c r="CI5" s="0" t="s">
        <v>358</v>
      </c>
      <c r="CJ5" s="11" t="n">
        <v>46192</v>
      </c>
      <c r="CK5" s="8" t="s">
        <f>=-Портфель!J32</f>
      </c>
      <c r="CL5" s="0" t="s">
        <v>361</v>
      </c>
      <c r="CM5" s="11" t="n">
        <v>46192</v>
      </c>
      <c r="CN5" s="8" t="s">
        <f>=-Портфель!J33</f>
      </c>
      <c r="CO5" s="0" t="s">
        <v>361</v>
      </c>
      <c r="CP5" s="0"/>
      <c r="CQ5" s="8" t="s">
        <f>=-SUM(CQ2:CQ3)</f>
      </c>
      <c r="CR5" s="0" t="s">
        <v>362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362</v>
      </c>
      <c r="CY5" s="11" t="n">
        <v>44602</v>
      </c>
      <c r="CZ5" s="6" t="n">
        <v>75.85</v>
      </c>
      <c r="DA5" s="0" t="s">
        <v>358</v>
      </c>
      <c r="DB5" s="0"/>
      <c r="DC5" s="10" t="s">
        <f>=XIRR(DC2:DC4,DB2:DB4)</f>
      </c>
      <c r="DD5" s="0"/>
      <c r="DE5" s="11" t="n">
        <v>44610</v>
      </c>
      <c r="DF5" s="6" t="n">
        <v>97.46</v>
      </c>
      <c r="DG5" s="0" t="s">
        <v>358</v>
      </c>
      <c r="DH5" s="11" t="n">
        <v>46192</v>
      </c>
      <c r="DI5" s="8" t="s">
        <f>=-Портфель!J40</f>
      </c>
      <c r="DJ5" s="0" t="s">
        <v>361</v>
      </c>
      <c r="DK5" s="11" t="n">
        <v>44601</v>
      </c>
      <c r="DL5" s="6" t="s">
        <f>=-88.76</f>
      </c>
      <c r="DM5" s="0" t="s">
        <v>201</v>
      </c>
      <c r="DN5" s="11" t="n">
        <v>44610</v>
      </c>
      <c r="DO5" s="6" t="s">
        <f>=985.82</f>
      </c>
      <c r="DP5" s="0" t="s">
        <v>358</v>
      </c>
      <c r="DQ5" s="11" t="n">
        <v>45007</v>
      </c>
      <c r="DR5" s="6" t="s">
        <f>=-38.64</f>
      </c>
      <c r="DS5" s="0" t="s">
        <v>205</v>
      </c>
    </row>
    <row collapsed="false" customFormat="false" customHeight="false" hidden="false" ht="12.1" outlineLevel="0" r="6">
      <c r="A6" s="11" t="n">
        <v>44670</v>
      </c>
      <c r="B6" s="6" t="n">
        <v>1223.65</v>
      </c>
      <c r="C6" s="0" t="s">
        <v>358</v>
      </c>
      <c r="D6" s="11" t="n">
        <v>45057</v>
      </c>
      <c r="E6" s="6" t="n">
        <v>-870</v>
      </c>
      <c r="F6" s="0" t="s">
        <v>268</v>
      </c>
      <c r="G6" s="11" t="n">
        <v>44754</v>
      </c>
      <c r="H6" s="6" t="n">
        <v>-589</v>
      </c>
      <c r="I6" s="0" t="s">
        <v>221</v>
      </c>
      <c r="J6" s="11" t="n">
        <v>45491</v>
      </c>
      <c r="K6" s="6" t="n">
        <v>-2138</v>
      </c>
      <c r="L6" s="0" t="s">
        <v>317</v>
      </c>
      <c r="M6" s="11" t="n">
        <v>44740</v>
      </c>
      <c r="N6" s="6" t="n">
        <v>1463.02</v>
      </c>
      <c r="O6" s="0" t="s">
        <v>358</v>
      </c>
      <c r="P6" s="11" t="n">
        <v>44470</v>
      </c>
      <c r="Q6" s="6" t="n">
        <v>486.94</v>
      </c>
      <c r="R6" s="0" t="s">
        <v>358</v>
      </c>
      <c r="S6" s="11" t="n">
        <v>44845</v>
      </c>
      <c r="T6" s="6" t="n">
        <v>-1776.2</v>
      </c>
      <c r="U6" s="0" t="s">
        <v>242</v>
      </c>
      <c r="V6" s="11" t="n">
        <v>44545</v>
      </c>
      <c r="W6" s="6" t="n">
        <v>637.44</v>
      </c>
      <c r="X6" s="0" t="s">
        <v>358</v>
      </c>
      <c r="Y6" s="11" t="n">
        <v>44441</v>
      </c>
      <c r="Z6" s="6" t="n">
        <v>-146.9</v>
      </c>
      <c r="AA6" s="0" t="s">
        <v>173</v>
      </c>
      <c r="AB6" s="11" t="n">
        <v>45277</v>
      </c>
      <c r="AC6" s="6" t="n">
        <v>-389</v>
      </c>
      <c r="AD6" s="0" t="s">
        <v>293</v>
      </c>
      <c r="AE6" s="11" t="n">
        <v>44502</v>
      </c>
      <c r="AF6" s="6" t="n">
        <v>662.57</v>
      </c>
      <c r="AG6" s="0" t="s">
        <v>358</v>
      </c>
      <c r="AH6" s="11" t="n">
        <v>44778</v>
      </c>
      <c r="AI6" s="6" t="n">
        <v>-19.58</v>
      </c>
      <c r="AJ6" s="0" t="s">
        <v>233</v>
      </c>
      <c r="AK6" s="11" t="n">
        <v>45076</v>
      </c>
      <c r="AL6" s="6" t="n">
        <v>-271.02</v>
      </c>
      <c r="AM6" s="0" t="s">
        <v>272</v>
      </c>
      <c r="AN6" s="11" t="n">
        <v>45418</v>
      </c>
      <c r="AO6" s="6" t="n">
        <v>-203.7</v>
      </c>
      <c r="AP6" s="0" t="s">
        <v>302</v>
      </c>
      <c r="AQ6" s="11" t="n">
        <v>44762</v>
      </c>
      <c r="AR6" s="6" t="n">
        <v>-158.4</v>
      </c>
      <c r="AS6" s="0" t="s">
        <v>222</v>
      </c>
      <c r="AT6" s="11" t="n">
        <v>45049</v>
      </c>
      <c r="AU6" s="6" t="n">
        <v>-105.16</v>
      </c>
      <c r="AV6" s="0" t="s">
        <v>264</v>
      </c>
      <c r="AW6" s="11" t="n">
        <v>44938</v>
      </c>
      <c r="AX6" s="6" t="n">
        <v>-106.34</v>
      </c>
      <c r="AY6" s="0" t="s">
        <v>254</v>
      </c>
      <c r="AZ6" s="11" t="n">
        <v>44533</v>
      </c>
      <c r="BA6" s="6" t="n">
        <v>604.81</v>
      </c>
      <c r="BB6" s="0" t="s">
        <v>358</v>
      </c>
      <c r="BC6" s="11" t="n">
        <v>45485</v>
      </c>
      <c r="BD6" s="6" t="n">
        <v>-434.38</v>
      </c>
      <c r="BE6" s="0" t="s">
        <v>315</v>
      </c>
      <c r="BF6" s="11" t="n">
        <v>46192</v>
      </c>
      <c r="BG6" s="8" t="s">
        <f>=-Портфель!J21</f>
      </c>
      <c r="BH6" s="0" t="s">
        <v>361</v>
      </c>
      <c r="BI6" s="0"/>
      <c r="BJ6" s="10" t="s">
        <f>=XIRR(BJ2:BJ5,BI2:BI5)</f>
      </c>
      <c r="BK6" s="0"/>
      <c r="BL6" s="11" t="n">
        <v>44477</v>
      </c>
      <c r="BM6" s="6" t="n">
        <v>1246.87</v>
      </c>
      <c r="BN6" s="0" t="s">
        <v>358</v>
      </c>
      <c r="BO6" s="11" t="n">
        <v>44768</v>
      </c>
      <c r="BP6" s="6" t="n">
        <v>192.03</v>
      </c>
      <c r="BQ6" s="0" t="s">
        <v>358</v>
      </c>
      <c r="BR6" s="11" t="n">
        <v>46192</v>
      </c>
      <c r="BS6" s="8" t="s">
        <f>=-Портфель!J25</f>
      </c>
      <c r="BT6" s="0" t="s">
        <v>361</v>
      </c>
      <c r="BU6" s="11" t="n">
        <v>45443</v>
      </c>
      <c r="BV6" s="6" t="n">
        <v>-52.6</v>
      </c>
      <c r="BW6" s="0" t="s">
        <v>306</v>
      </c>
      <c r="BX6" s="0"/>
      <c r="BY6" s="8" t="s">
        <f>=-SUM(BY2:BY4)</f>
      </c>
      <c r="BZ6" s="0" t="s">
        <v>362</v>
      </c>
      <c r="CA6" s="0"/>
      <c r="CB6" s="0"/>
      <c r="CC6" s="0"/>
      <c r="CD6" s="11" t="n">
        <v>46192</v>
      </c>
      <c r="CE6" s="8" t="s">
        <f>=-Портфель!J29</f>
      </c>
      <c r="CF6" s="0" t="s">
        <v>361</v>
      </c>
      <c r="CG6" s="11" t="n">
        <v>44676</v>
      </c>
      <c r="CH6" s="6" t="n">
        <v>384.87</v>
      </c>
      <c r="CI6" s="0" t="s">
        <v>358</v>
      </c>
      <c r="CJ6" s="0"/>
      <c r="CK6" s="10" t="s">
        <f>=XIRR(CK2:CK5,CJ2:CJ5)</f>
      </c>
      <c r="CL6" s="0"/>
      <c r="CM6" s="0"/>
      <c r="CN6" s="10" t="s">
        <f>=XIRR(CN2:CN5,CM2:CM5)</f>
      </c>
      <c r="CO6" s="0"/>
      <c r="CP6" s="0"/>
      <c r="CQ6" s="0"/>
      <c r="CR6" s="0"/>
      <c r="CS6" s="0"/>
      <c r="CT6" s="8" t="s">
        <f>=-SUM(CT2:CT4)</f>
      </c>
      <c r="CU6" s="0" t="s">
        <v>362</v>
      </c>
      <c r="CV6" s="0"/>
      <c r="CW6" s="0"/>
      <c r="CX6" s="0"/>
      <c r="CY6" s="11" t="n">
        <v>44610</v>
      </c>
      <c r="CZ6" s="6" t="n">
        <v>152.91</v>
      </c>
      <c r="DA6" s="0" t="s">
        <v>358</v>
      </c>
      <c r="DB6" s="0"/>
      <c r="DC6" s="8" t="s">
        <f>=-SUM(DC2:DC4)</f>
      </c>
      <c r="DD6" s="0" t="s">
        <v>362</v>
      </c>
      <c r="DE6" s="11" t="n">
        <v>46192</v>
      </c>
      <c r="DF6" s="8" t="s">
        <f>=-Портфель!J39</f>
      </c>
      <c r="DG6" s="0" t="s">
        <v>361</v>
      </c>
      <c r="DH6" s="0"/>
      <c r="DI6" s="10" t="s">
        <f>=XIRR(DI2:DI5,DH2:DH5)</f>
      </c>
      <c r="DJ6" s="0"/>
      <c r="DK6" s="11" t="n">
        <v>44783</v>
      </c>
      <c r="DL6" s="6" t="s">
        <f>=-88.76</f>
      </c>
      <c r="DM6" s="0" t="s">
        <v>201</v>
      </c>
      <c r="DN6" s="11" t="n">
        <v>44767</v>
      </c>
      <c r="DO6" s="6" t="s">
        <f>=-93.74</f>
      </c>
      <c r="DP6" s="0" t="s">
        <v>225</v>
      </c>
      <c r="DQ6" s="11" t="n">
        <v>45189</v>
      </c>
      <c r="DR6" s="6" t="s">
        <f>=-38.64</f>
      </c>
      <c r="DS6" s="0" t="s">
        <v>205</v>
      </c>
    </row>
    <row collapsed="false" customFormat="false" customHeight="false" hidden="false" ht="12.1" outlineLevel="0" r="7">
      <c r="A7" s="11" t="n">
        <v>44732</v>
      </c>
      <c r="B7" s="6" t="n">
        <v>1194.33</v>
      </c>
      <c r="C7" s="0" t="s">
        <v>358</v>
      </c>
      <c r="D7" s="11" t="n">
        <v>45484</v>
      </c>
      <c r="E7" s="6" t="n">
        <v>-1159</v>
      </c>
      <c r="F7" s="0" t="s">
        <v>313</v>
      </c>
      <c r="G7" s="11" t="n">
        <v>44802</v>
      </c>
      <c r="H7" s="6" t="n">
        <v>2415.18</v>
      </c>
      <c r="I7" s="0" t="s">
        <v>358</v>
      </c>
      <c r="J7" s="11" t="n">
        <v>45855</v>
      </c>
      <c r="K7" s="6" t="n">
        <v>-1479</v>
      </c>
      <c r="L7" s="0" t="s">
        <v>337</v>
      </c>
      <c r="M7" s="11" t="n">
        <v>44802</v>
      </c>
      <c r="N7" s="6" t="n">
        <v>1398.97</v>
      </c>
      <c r="O7" s="0" t="s">
        <v>358</v>
      </c>
      <c r="P7" s="11" t="n">
        <v>44481</v>
      </c>
      <c r="Q7" s="6" t="n">
        <v>-57.08</v>
      </c>
      <c r="R7" s="0" t="s">
        <v>182</v>
      </c>
      <c r="S7" s="11" t="n">
        <v>44859</v>
      </c>
      <c r="T7" s="6" t="n">
        <v>1696.98</v>
      </c>
      <c r="U7" s="0" t="s">
        <v>358</v>
      </c>
      <c r="V7" s="11" t="n">
        <v>44564</v>
      </c>
      <c r="W7" s="6" t="n">
        <v>616.42</v>
      </c>
      <c r="X7" s="0" t="s">
        <v>358</v>
      </c>
      <c r="Y7" s="11" t="n">
        <v>44544</v>
      </c>
      <c r="Z7" s="6" t="n">
        <v>-149.86</v>
      </c>
      <c r="AA7" s="0" t="s">
        <v>191</v>
      </c>
      <c r="AB7" s="11" t="n">
        <v>45419</v>
      </c>
      <c r="AC7" s="6" t="n">
        <v>-433</v>
      </c>
      <c r="AD7" s="0" t="s">
        <v>304</v>
      </c>
      <c r="AE7" s="11" t="n">
        <v>44508</v>
      </c>
      <c r="AF7" s="6" t="n">
        <v>640.39</v>
      </c>
      <c r="AG7" s="0" t="s">
        <v>358</v>
      </c>
      <c r="AH7" s="11" t="n">
        <v>44869</v>
      </c>
      <c r="AI7" s="6" t="n">
        <v>-20.18</v>
      </c>
      <c r="AJ7" s="0" t="s">
        <v>247</v>
      </c>
      <c r="AK7" s="11" t="n">
        <v>45446</v>
      </c>
      <c r="AL7" s="6" t="n">
        <v>-311.6</v>
      </c>
      <c r="AM7" s="0" t="s">
        <v>307</v>
      </c>
      <c r="AN7" s="11" t="n">
        <v>45565</v>
      </c>
      <c r="AO7" s="6" t="n">
        <v>-237.6</v>
      </c>
      <c r="AP7" s="0" t="s">
        <v>321</v>
      </c>
      <c r="AQ7" s="11" t="n">
        <v>44861</v>
      </c>
      <c r="AR7" s="6" t="n">
        <v>580.4</v>
      </c>
      <c r="AS7" s="0" t="s">
        <v>358</v>
      </c>
      <c r="AT7" s="11" t="n">
        <v>45209</v>
      </c>
      <c r="AU7" s="6" t="n">
        <v>-60</v>
      </c>
      <c r="AV7" s="0" t="s">
        <v>287</v>
      </c>
      <c r="AW7" s="11" t="n">
        <v>45118</v>
      </c>
      <c r="AX7" s="6" t="n">
        <v>-93.82</v>
      </c>
      <c r="AY7" s="0" t="s">
        <v>281</v>
      </c>
      <c r="AZ7" s="11" t="n">
        <v>44579</v>
      </c>
      <c r="BA7" s="6" t="n">
        <v>581.9</v>
      </c>
      <c r="BB7" s="0" t="s">
        <v>358</v>
      </c>
      <c r="BC7" s="11" t="n">
        <v>45852</v>
      </c>
      <c r="BD7" s="6" t="n">
        <v>-256.62</v>
      </c>
      <c r="BE7" s="0" t="s">
        <v>336</v>
      </c>
      <c r="BF7" s="0"/>
      <c r="BG7" s="10" t="s">
        <f>=XIRR(BG2:BG6,BF2:BF6)</f>
      </c>
      <c r="BH7" s="0"/>
      <c r="BI7" s="0"/>
      <c r="BJ7" s="8" t="s">
        <f>=-SUM(BJ2:BJ5)</f>
      </c>
      <c r="BK7" s="0" t="s">
        <v>362</v>
      </c>
      <c r="BL7" s="11" t="n">
        <v>44650</v>
      </c>
      <c r="BM7" s="6" t="n">
        <v>929.45</v>
      </c>
      <c r="BN7" s="0" t="s">
        <v>358</v>
      </c>
      <c r="BO7" s="11" t="n">
        <v>44830</v>
      </c>
      <c r="BP7" s="6" t="n">
        <v>165.12</v>
      </c>
      <c r="BQ7" s="0" t="s">
        <v>358</v>
      </c>
      <c r="BR7" s="0"/>
      <c r="BS7" s="10" t="s">
        <f>=XIRR(BS2:BS6,BR2:BR6)</f>
      </c>
      <c r="BT7" s="0"/>
      <c r="BU7" s="11" t="n">
        <v>45584</v>
      </c>
      <c r="BV7" s="6" t="n">
        <v>-64.7</v>
      </c>
      <c r="BW7" s="0" t="s">
        <v>325</v>
      </c>
      <c r="BX7" s="0"/>
      <c r="BY7" s="0"/>
      <c r="BZ7" s="0"/>
      <c r="CA7" s="0"/>
      <c r="CB7" s="0"/>
      <c r="CC7" s="0"/>
      <c r="CD7" s="0"/>
      <c r="CE7" s="10" t="s">
        <f>=XIRR(CE2:CE6,CD2:CD6)</f>
      </c>
      <c r="CF7" s="0"/>
      <c r="CG7" s="11" t="n">
        <v>44732</v>
      </c>
      <c r="CH7" s="6" t="n">
        <v>211.14</v>
      </c>
      <c r="CI7" s="0" t="s">
        <v>358</v>
      </c>
      <c r="CJ7" s="0"/>
      <c r="CK7" s="8" t="s">
        <f>=-SUM(CK2:CK5)</f>
      </c>
      <c r="CL7" s="0" t="s">
        <v>362</v>
      </c>
      <c r="CM7" s="0"/>
      <c r="CN7" s="8" t="s">
        <f>=-SUM(CN2:CN5)</f>
      </c>
      <c r="CO7" s="0" t="s">
        <v>362</v>
      </c>
      <c r="CP7" s="0"/>
      <c r="CQ7" s="0"/>
      <c r="CR7" s="0"/>
      <c r="CS7" s="0"/>
      <c r="CT7" s="0"/>
      <c r="CU7" s="0"/>
      <c r="CV7" s="0"/>
      <c r="CW7" s="0"/>
      <c r="CX7" s="0"/>
      <c r="CY7" s="11" t="n">
        <v>46192</v>
      </c>
      <c r="CZ7" s="8" t="s">
        <f>=-Портфель!J37</f>
      </c>
      <c r="DA7" s="0" t="s">
        <v>361</v>
      </c>
      <c r="DB7" s="0"/>
      <c r="DC7" s="0"/>
      <c r="DD7" s="0"/>
      <c r="DE7" s="0"/>
      <c r="DF7" s="10" t="s">
        <f>=XIRR(DF2:DF6,DE2:DE6)</f>
      </c>
      <c r="DG7" s="0"/>
      <c r="DH7" s="0"/>
      <c r="DI7" s="8" t="s">
        <f>=-SUM(DI2:DI5)</f>
      </c>
      <c r="DJ7" s="0" t="s">
        <v>362</v>
      </c>
      <c r="DK7" s="11" t="n">
        <v>44965</v>
      </c>
      <c r="DL7" s="6" t="s">
        <f>=-88.76</f>
      </c>
      <c r="DM7" s="0" t="s">
        <v>201</v>
      </c>
      <c r="DN7" s="11" t="n">
        <v>44949</v>
      </c>
      <c r="DO7" s="6" t="s">
        <f>=-93.74</f>
      </c>
      <c r="DP7" s="0" t="s">
        <v>225</v>
      </c>
      <c r="DQ7" s="11" t="n">
        <v>45371</v>
      </c>
      <c r="DR7" s="6" t="s">
        <f>=-38.64</f>
      </c>
      <c r="DS7" s="0" t="s">
        <v>205</v>
      </c>
    </row>
    <row collapsed="false" customFormat="false" customHeight="false" hidden="false" ht="12.1" outlineLevel="0" r="8">
      <c r="A8" s="11" t="n">
        <v>45057</v>
      </c>
      <c r="B8" s="6" t="n">
        <v>-1087</v>
      </c>
      <c r="C8" s="0" t="s">
        <v>267</v>
      </c>
      <c r="D8" s="11" t="n">
        <v>45856</v>
      </c>
      <c r="E8" s="6" t="n">
        <v>-1212.6</v>
      </c>
      <c r="F8" s="0" t="s">
        <v>340</v>
      </c>
      <c r="G8" s="11" t="n">
        <v>44830</v>
      </c>
      <c r="H8" s="6" t="n">
        <v>1959.85</v>
      </c>
      <c r="I8" s="0" t="s">
        <v>358</v>
      </c>
      <c r="J8" s="11" t="n">
        <v>46192</v>
      </c>
      <c r="K8" s="8" t="s">
        <f>=-Портфель!J5</f>
      </c>
      <c r="L8" s="0" t="s">
        <v>361</v>
      </c>
      <c r="M8" s="11" t="n">
        <v>44922</v>
      </c>
      <c r="N8" s="6" t="n">
        <v>1301.17</v>
      </c>
      <c r="O8" s="0" t="s">
        <v>358</v>
      </c>
      <c r="P8" s="11" t="n">
        <v>44571</v>
      </c>
      <c r="Q8" s="6" t="n">
        <v>-34.92</v>
      </c>
      <c r="R8" s="0" t="s">
        <v>194</v>
      </c>
      <c r="S8" s="11" t="n">
        <v>45071</v>
      </c>
      <c r="T8" s="6" t="n">
        <v>1620.16</v>
      </c>
      <c r="U8" s="0" t="s">
        <v>358</v>
      </c>
      <c r="V8" s="11" t="n">
        <v>44719</v>
      </c>
      <c r="W8" s="6" t="n">
        <v>478.14</v>
      </c>
      <c r="X8" s="0" t="s">
        <v>358</v>
      </c>
      <c r="Y8" s="11" t="n">
        <v>44616</v>
      </c>
      <c r="Z8" s="6" t="n">
        <v>1251.07</v>
      </c>
      <c r="AA8" s="0" t="s">
        <v>358</v>
      </c>
      <c r="AB8" s="11" t="n">
        <v>45643</v>
      </c>
      <c r="AC8" s="6" t="n">
        <v>-447</v>
      </c>
      <c r="AD8" s="0" t="s">
        <v>326</v>
      </c>
      <c r="AE8" s="11" t="n">
        <v>44574</v>
      </c>
      <c r="AF8" s="6" t="n">
        <v>-116.15</v>
      </c>
      <c r="AG8" s="0" t="s">
        <v>195</v>
      </c>
      <c r="AH8" s="11" t="n">
        <v>44963</v>
      </c>
      <c r="AI8" s="6" t="n">
        <v>-22.88</v>
      </c>
      <c r="AJ8" s="0" t="s">
        <v>259</v>
      </c>
      <c r="AK8" s="11" t="n">
        <v>45817</v>
      </c>
      <c r="AL8" s="6" t="n">
        <v>-338.13</v>
      </c>
      <c r="AM8" s="0" t="s">
        <v>334</v>
      </c>
      <c r="AN8" s="11" t="n">
        <v>45782</v>
      </c>
      <c r="AO8" s="6" t="n">
        <v>-258.2</v>
      </c>
      <c r="AP8" s="0" t="s">
        <v>331</v>
      </c>
      <c r="AQ8" s="11" t="n">
        <v>45261</v>
      </c>
      <c r="AR8" s="6" t="n">
        <v>-237.33</v>
      </c>
      <c r="AS8" s="0" t="s">
        <v>291</v>
      </c>
      <c r="AT8" s="11" t="n">
        <v>45377</v>
      </c>
      <c r="AU8" s="6" t="n">
        <v>-77.18</v>
      </c>
      <c r="AV8" s="0" t="s">
        <v>300</v>
      </c>
      <c r="AW8" s="11" t="n">
        <v>45302</v>
      </c>
      <c r="AX8" s="6" t="n">
        <v>-160.62</v>
      </c>
      <c r="AY8" s="0" t="s">
        <v>295</v>
      </c>
      <c r="AZ8" s="11" t="n">
        <v>44616</v>
      </c>
      <c r="BA8" s="6" t="n">
        <v>614.82</v>
      </c>
      <c r="BB8" s="0" t="s">
        <v>358</v>
      </c>
      <c r="BC8" s="11" t="n">
        <v>46192</v>
      </c>
      <c r="BD8" s="8" t="s">
        <f>=-Портфель!J20</f>
      </c>
      <c r="BE8" s="0" t="s">
        <v>361</v>
      </c>
      <c r="BF8" s="0"/>
      <c r="BG8" s="8" t="s">
        <f>=-SUM(BG2:BG6)</f>
      </c>
      <c r="BH8" s="0" t="s">
        <v>362</v>
      </c>
      <c r="BI8" s="0"/>
      <c r="BJ8" s="0"/>
      <c r="BK8" s="0"/>
      <c r="BL8" s="11" t="n">
        <v>46192</v>
      </c>
      <c r="BM8" s="8" t="s">
        <f>=-Портфель!J23</f>
      </c>
      <c r="BN8" s="0" t="s">
        <v>361</v>
      </c>
      <c r="BO8" s="11" t="n">
        <v>46192</v>
      </c>
      <c r="BP8" s="8" t="s">
        <f>=-Портфель!J24</f>
      </c>
      <c r="BQ8" s="0" t="s">
        <v>361</v>
      </c>
      <c r="BR8" s="0"/>
      <c r="BS8" s="8" t="s">
        <f>=-SUM(BS2:BS6)</f>
      </c>
      <c r="BT8" s="0" t="s">
        <v>362</v>
      </c>
      <c r="BU8" s="11" t="n">
        <v>46192</v>
      </c>
      <c r="BV8" s="8" t="s">
        <f>=-Портфель!J26</f>
      </c>
      <c r="BW8" s="0" t="s">
        <v>361</v>
      </c>
      <c r="BX8" s="0"/>
      <c r="BY8" s="0"/>
      <c r="BZ8" s="0"/>
      <c r="CA8" s="0"/>
      <c r="CB8" s="0"/>
      <c r="CC8" s="0"/>
      <c r="CD8" s="0"/>
      <c r="CE8" s="8" t="s">
        <f>=-SUM(CE2:CE6)</f>
      </c>
      <c r="CF8" s="0" t="s">
        <v>362</v>
      </c>
      <c r="CG8" s="11" t="n">
        <v>44769</v>
      </c>
      <c r="CH8" s="6" t="n">
        <v>106.41</v>
      </c>
      <c r="CI8" s="0" t="s">
        <v>358</v>
      </c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10" t="s">
        <f>=XIRR(CZ2:CZ7,CY2:CY7)</f>
      </c>
      <c r="DA8" s="0"/>
      <c r="DB8" s="0"/>
      <c r="DC8" s="0"/>
      <c r="DD8" s="0"/>
      <c r="DE8" s="0"/>
      <c r="DF8" s="8" t="s">
        <f>=-SUM(DF2:DF6)</f>
      </c>
      <c r="DG8" s="0" t="s">
        <v>362</v>
      </c>
      <c r="DH8" s="0"/>
      <c r="DI8" s="0"/>
      <c r="DJ8" s="0"/>
      <c r="DK8" s="11" t="n">
        <v>45147</v>
      </c>
      <c r="DL8" s="6" t="s">
        <f>=-88.76</f>
      </c>
      <c r="DM8" s="0" t="s">
        <v>201</v>
      </c>
      <c r="DN8" s="11" t="n">
        <v>45131</v>
      </c>
      <c r="DO8" s="6" t="s">
        <f>=-93.74</f>
      </c>
      <c r="DP8" s="0" t="s">
        <v>225</v>
      </c>
      <c r="DQ8" s="11" t="n">
        <v>45553</v>
      </c>
      <c r="DR8" s="6" t="s">
        <f>=-38.64</f>
      </c>
      <c r="DS8" s="0" t="s">
        <v>205</v>
      </c>
    </row>
    <row collapsed="false" customFormat="false" customHeight="false" hidden="false" ht="12.1" outlineLevel="0" r="9">
      <c r="A9" s="11" t="n">
        <v>45484</v>
      </c>
      <c r="B9" s="6" t="n">
        <v>-1449</v>
      </c>
      <c r="C9" s="0" t="s">
        <v>314</v>
      </c>
      <c r="D9" s="11" t="n">
        <v>46192</v>
      </c>
      <c r="E9" s="8" t="s">
        <f>=-Портфель!J3</f>
      </c>
      <c r="F9" s="0" t="s">
        <v>361</v>
      </c>
      <c r="G9" s="11" t="n">
        <v>44861</v>
      </c>
      <c r="H9" s="6" t="n">
        <v>2200.03</v>
      </c>
      <c r="I9" s="0" t="s">
        <v>358</v>
      </c>
      <c r="J9" s="0"/>
      <c r="K9" s="10" t="s">
        <f>=XIRR(K2:K8,J2:J8)</f>
      </c>
      <c r="L9" s="0"/>
      <c r="M9" s="11" t="n">
        <v>46192</v>
      </c>
      <c r="N9" s="8" t="s">
        <f>=-Портфель!J6</f>
      </c>
      <c r="O9" s="0" t="s">
        <v>361</v>
      </c>
      <c r="P9" s="11" t="n">
        <v>44614</v>
      </c>
      <c r="Q9" s="6" t="n">
        <v>375.76</v>
      </c>
      <c r="R9" s="0" t="s">
        <v>358</v>
      </c>
      <c r="S9" s="11" t="n">
        <v>46192</v>
      </c>
      <c r="T9" s="8" t="s">
        <f>=-Портфель!J8</f>
      </c>
      <c r="U9" s="0" t="s">
        <v>361</v>
      </c>
      <c r="V9" s="11" t="n">
        <v>44830</v>
      </c>
      <c r="W9" s="6" t="n">
        <v>468.13</v>
      </c>
      <c r="X9" s="0" t="s">
        <v>358</v>
      </c>
      <c r="Y9" s="11" t="n">
        <v>44732</v>
      </c>
      <c r="Z9" s="6" t="n">
        <v>740.91</v>
      </c>
      <c r="AA9" s="0" t="s">
        <v>358</v>
      </c>
      <c r="AB9" s="11" t="n">
        <v>45811</v>
      </c>
      <c r="AC9" s="6" t="n">
        <v>-471</v>
      </c>
      <c r="AD9" s="0" t="s">
        <v>333</v>
      </c>
      <c r="AE9" s="11" t="n">
        <v>44579</v>
      </c>
      <c r="AF9" s="6" t="n">
        <v>595.11</v>
      </c>
      <c r="AG9" s="0" t="s">
        <v>358</v>
      </c>
      <c r="AH9" s="11" t="n">
        <v>45050</v>
      </c>
      <c r="AI9" s="6" t="n">
        <v>-9.12</v>
      </c>
      <c r="AJ9" s="0" t="s">
        <v>265</v>
      </c>
      <c r="AK9" s="11" t="n">
        <v>46182</v>
      </c>
      <c r="AL9" s="6" t="n">
        <v>-307.57</v>
      </c>
      <c r="AM9" s="0" t="s">
        <v>352</v>
      </c>
      <c r="AN9" s="11" t="n">
        <v>45936</v>
      </c>
      <c r="AO9" s="6" t="n">
        <v>-144.1</v>
      </c>
      <c r="AP9" s="0" t="s">
        <v>343</v>
      </c>
      <c r="AQ9" s="11" t="n">
        <v>45562</v>
      </c>
      <c r="AR9" s="6" t="n">
        <v>-264</v>
      </c>
      <c r="AS9" s="0" t="s">
        <v>320</v>
      </c>
      <c r="AT9" s="11" t="n">
        <v>45576</v>
      </c>
      <c r="AU9" s="6" t="n">
        <v>-62</v>
      </c>
      <c r="AV9" s="0" t="s">
        <v>323</v>
      </c>
      <c r="AW9" s="11" t="n">
        <v>45482</v>
      </c>
      <c r="AX9" s="6" t="n">
        <v>-151.06</v>
      </c>
      <c r="AY9" s="0" t="s">
        <v>311</v>
      </c>
      <c r="AZ9" s="11" t="n">
        <v>44648</v>
      </c>
      <c r="BA9" s="6" t="n">
        <v>317.73</v>
      </c>
      <c r="BB9" s="0" t="s">
        <v>358</v>
      </c>
      <c r="BC9" s="0"/>
      <c r="BD9" s="10" t="s">
        <f>=XIRR(BD2:BD8,BC2:BC8)</f>
      </c>
      <c r="BE9" s="0"/>
      <c r="BF9" s="0"/>
      <c r="BG9" s="0"/>
      <c r="BH9" s="0"/>
      <c r="BI9" s="0"/>
      <c r="BJ9" s="0"/>
      <c r="BK9" s="0"/>
      <c r="BL9" s="0"/>
      <c r="BM9" s="10" t="s">
        <f>=XIRR(BM2:BM8,BL2:BL8)</f>
      </c>
      <c r="BN9" s="0"/>
      <c r="BO9" s="0"/>
      <c r="BP9" s="10" t="s">
        <f>=XIRR(BP2:BP8,BO2:BO8)</f>
      </c>
      <c r="BQ9" s="0"/>
      <c r="BR9" s="0"/>
      <c r="BS9" s="0"/>
      <c r="BT9" s="0"/>
      <c r="BU9" s="0"/>
      <c r="BV9" s="10" t="s">
        <f>=XIRR(BV2:BV8,BU2:BU8)</f>
      </c>
      <c r="BW9" s="0"/>
      <c r="BX9" s="0"/>
      <c r="BY9" s="0"/>
      <c r="BZ9" s="0"/>
      <c r="CA9" s="0"/>
      <c r="CB9" s="0"/>
      <c r="CC9" s="0"/>
      <c r="CD9" s="0"/>
      <c r="CE9" s="0"/>
      <c r="CF9" s="0"/>
      <c r="CG9" s="11" t="n">
        <v>44923</v>
      </c>
      <c r="CH9" s="6" t="n">
        <v>205.49</v>
      </c>
      <c r="CI9" s="0" t="s">
        <v>358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8" t="s">
        <f>=-SUM(CZ2:CZ7)</f>
      </c>
      <c r="DA9" s="0" t="s">
        <v>362</v>
      </c>
      <c r="DB9" s="0"/>
      <c r="DC9" s="0"/>
      <c r="DD9" s="0"/>
      <c r="DE9" s="0"/>
      <c r="DF9" s="0"/>
      <c r="DG9" s="0"/>
      <c r="DH9" s="0"/>
      <c r="DI9" s="0"/>
      <c r="DJ9" s="0"/>
      <c r="DK9" s="11" t="n">
        <v>45329</v>
      </c>
      <c r="DL9" s="6" t="s">
        <f>=-88.76</f>
      </c>
      <c r="DM9" s="0" t="s">
        <v>201</v>
      </c>
      <c r="DN9" s="11" t="n">
        <v>45313</v>
      </c>
      <c r="DO9" s="6" t="s">
        <f>=-108.7</f>
      </c>
      <c r="DP9" s="0" t="s">
        <v>296</v>
      </c>
      <c r="DQ9" s="11" t="n">
        <v>45735</v>
      </c>
      <c r="DR9" s="6" t="s">
        <f>=-38.64</f>
      </c>
      <c r="DS9" s="0" t="s">
        <v>205</v>
      </c>
    </row>
    <row collapsed="false" customFormat="false" customHeight="false" hidden="false" ht="12.1" outlineLevel="0" r="10">
      <c r="A10" s="11" t="n">
        <v>45856</v>
      </c>
      <c r="B10" s="6" t="n">
        <v>-1516</v>
      </c>
      <c r="C10" s="0" t="s">
        <v>339</v>
      </c>
      <c r="D10" s="0"/>
      <c r="E10" s="10" t="s">
        <f>=XIRR(E2:E9,D2:D9)</f>
      </c>
      <c r="F10" s="0"/>
      <c r="G10" s="11" t="n">
        <v>45106</v>
      </c>
      <c r="H10" s="6" t="n">
        <v>-1491.5</v>
      </c>
      <c r="I10" s="0" t="s">
        <v>277</v>
      </c>
      <c r="J10" s="0"/>
      <c r="K10" s="8" t="s">
        <f>=-SUM(K2:K8)</f>
      </c>
      <c r="L10" s="0" t="s">
        <v>362</v>
      </c>
      <c r="M10" s="0"/>
      <c r="N10" s="10" t="s">
        <f>=XIRR(N2:N9,M2:M9)</f>
      </c>
      <c r="O10" s="0"/>
      <c r="P10" s="11" t="n">
        <v>44616</v>
      </c>
      <c r="Q10" s="6" t="n">
        <v>239.77</v>
      </c>
      <c r="R10" s="0" t="s">
        <v>358</v>
      </c>
      <c r="S10" s="0"/>
      <c r="T10" s="10" t="s">
        <f>=XIRR(T2:T9,S2:S9)</f>
      </c>
      <c r="U10" s="0"/>
      <c r="V10" s="11" t="n">
        <v>44957</v>
      </c>
      <c r="W10" s="6" t="n">
        <v>454.81</v>
      </c>
      <c r="X10" s="0" t="s">
        <v>358</v>
      </c>
      <c r="Y10" s="11" t="n">
        <v>44740</v>
      </c>
      <c r="Z10" s="6" t="n">
        <v>829.97</v>
      </c>
      <c r="AA10" s="0" t="s">
        <v>358</v>
      </c>
      <c r="AB10" s="11" t="n">
        <v>46034</v>
      </c>
      <c r="AC10" s="6" t="n">
        <v>-345</v>
      </c>
      <c r="AD10" s="0" t="s">
        <v>347</v>
      </c>
      <c r="AE10" s="11" t="n">
        <v>44617</v>
      </c>
      <c r="AF10" s="6" t="n">
        <v>485.04</v>
      </c>
      <c r="AG10" s="0" t="s">
        <v>358</v>
      </c>
      <c r="AH10" s="11" t="n">
        <v>45142</v>
      </c>
      <c r="AI10" s="6" t="n">
        <v>-10.78</v>
      </c>
      <c r="AJ10" s="0" t="s">
        <v>285</v>
      </c>
      <c r="AK10" s="11" t="n">
        <v>46192</v>
      </c>
      <c r="AL10" s="8" t="s">
        <f>=-Портфель!J14</f>
      </c>
      <c r="AM10" s="0" t="s">
        <v>361</v>
      </c>
      <c r="AN10" s="11" t="n">
        <v>46154</v>
      </c>
      <c r="AO10" s="6" t="n">
        <v>-228.3</v>
      </c>
      <c r="AP10" s="0" t="s">
        <v>351</v>
      </c>
      <c r="AQ10" s="11" t="n">
        <v>45882</v>
      </c>
      <c r="AR10" s="6" t="n">
        <v>-271.5</v>
      </c>
      <c r="AS10" s="0" t="s">
        <v>342</v>
      </c>
      <c r="AT10" s="11" t="n">
        <v>45775</v>
      </c>
      <c r="AU10" s="6" t="n">
        <v>-81.3</v>
      </c>
      <c r="AV10" s="0" t="s">
        <v>330</v>
      </c>
      <c r="AW10" s="11" t="n">
        <v>45667</v>
      </c>
      <c r="AX10" s="6" t="n">
        <v>-190.82</v>
      </c>
      <c r="AY10" s="0" t="s">
        <v>329</v>
      </c>
      <c r="AZ10" s="11" t="n">
        <v>44753</v>
      </c>
      <c r="BA10" s="6" t="n">
        <v>-672.43</v>
      </c>
      <c r="BB10" s="0" t="s">
        <v>218</v>
      </c>
      <c r="BC10" s="0"/>
      <c r="BD10" s="8" t="s">
        <f>=-SUM(BD2:BD8)</f>
      </c>
      <c r="BE10" s="0" t="s">
        <v>362</v>
      </c>
      <c r="BF10" s="0"/>
      <c r="BG10" s="0"/>
      <c r="BH10" s="0"/>
      <c r="BI10" s="0"/>
      <c r="BJ10" s="0"/>
      <c r="BK10" s="0"/>
      <c r="BL10" s="0"/>
      <c r="BM10" s="8" t="s">
        <f>=-SUM(BM2:BM8)</f>
      </c>
      <c r="BN10" s="0" t="s">
        <v>362</v>
      </c>
      <c r="BO10" s="0"/>
      <c r="BP10" s="8" t="s">
        <f>=-SUM(BP2:BP8)</f>
      </c>
      <c r="BQ10" s="0" t="s">
        <v>362</v>
      </c>
      <c r="BR10" s="0"/>
      <c r="BS10" s="0"/>
      <c r="BT10" s="0"/>
      <c r="BU10" s="0"/>
      <c r="BV10" s="8" t="s">
        <f>=-SUM(BV2:BV8)</f>
      </c>
      <c r="BW10" s="0" t="s">
        <v>362</v>
      </c>
      <c r="BX10" s="0"/>
      <c r="BY10" s="0"/>
      <c r="BZ10" s="0"/>
      <c r="CA10" s="0"/>
      <c r="CB10" s="0"/>
      <c r="CC10" s="0"/>
      <c r="CD10" s="0"/>
      <c r="CE10" s="0"/>
      <c r="CF10" s="0"/>
      <c r="CG10" s="11" t="n">
        <v>45071</v>
      </c>
      <c r="CH10" s="6" t="n">
        <v>286.92</v>
      </c>
      <c r="CI10" s="0" t="s">
        <v>358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11" t="n">
        <v>46192</v>
      </c>
      <c r="DL10" s="8" t="s">
        <f>=-Портфель!J42</f>
      </c>
      <c r="DM10" s="0" t="s">
        <v>361</v>
      </c>
      <c r="DN10" s="11" t="n">
        <v>45495</v>
      </c>
      <c r="DO10" s="6" t="s">
        <f>=-108.7</f>
      </c>
      <c r="DP10" s="0" t="s">
        <v>296</v>
      </c>
      <c r="DQ10" s="11" t="n">
        <v>45917</v>
      </c>
      <c r="DR10" s="6" t="s">
        <f>=-38.64</f>
      </c>
      <c r="DS10" s="0" t="s">
        <v>205</v>
      </c>
    </row>
    <row collapsed="false" customFormat="false" customHeight="false" hidden="false" ht="12.1" outlineLevel="0" r="11">
      <c r="A11" s="11" t="n">
        <v>46192</v>
      </c>
      <c r="B11" s="8" t="s">
        <f>=-Портфель!J2</f>
      </c>
      <c r="C11" s="0" t="s">
        <v>361</v>
      </c>
      <c r="D11" s="0"/>
      <c r="E11" s="8" t="s">
        <f>=-SUM(E2:E9)</f>
      </c>
      <c r="F11" s="0" t="s">
        <v>362</v>
      </c>
      <c r="G11" s="11" t="n">
        <v>45489</v>
      </c>
      <c r="H11" s="6" t="n">
        <v>-1522</v>
      </c>
      <c r="I11" s="0" t="s">
        <v>316</v>
      </c>
      <c r="J11" s="0"/>
      <c r="K11" s="0"/>
      <c r="L11" s="0"/>
      <c r="M11" s="0"/>
      <c r="N11" s="8" t="s">
        <f>=-SUM(N2:N9)</f>
      </c>
      <c r="O11" s="0" t="s">
        <v>362</v>
      </c>
      <c r="P11" s="11" t="n">
        <v>44617</v>
      </c>
      <c r="Q11" s="6" t="n">
        <v>318.02</v>
      </c>
      <c r="R11" s="0" t="s">
        <v>358</v>
      </c>
      <c r="S11" s="0"/>
      <c r="T11" s="8" t="s">
        <f>=-SUM(T2:T9)</f>
      </c>
      <c r="U11" s="0" t="s">
        <v>362</v>
      </c>
      <c r="V11" s="11" t="n">
        <v>45114</v>
      </c>
      <c r="W11" s="6" t="n">
        <v>-543</v>
      </c>
      <c r="X11" s="0" t="s">
        <v>278</v>
      </c>
      <c r="Y11" s="11" t="n">
        <v>44767</v>
      </c>
      <c r="Z11" s="6" t="n">
        <v>690.48</v>
      </c>
      <c r="AA11" s="0" t="s">
        <v>358</v>
      </c>
      <c r="AB11" s="11" t="n">
        <v>46146</v>
      </c>
      <c r="AC11" s="6" t="n">
        <v>-242</v>
      </c>
      <c r="AD11" s="0" t="s">
        <v>350</v>
      </c>
      <c r="AE11" s="11" t="n">
        <v>44676</v>
      </c>
      <c r="AF11" s="6" t="n">
        <v>823.66</v>
      </c>
      <c r="AG11" s="0" t="s">
        <v>358</v>
      </c>
      <c r="AH11" s="11" t="n">
        <v>45236</v>
      </c>
      <c r="AI11" s="6" t="n">
        <v>-10.7</v>
      </c>
      <c r="AJ11" s="0" t="s">
        <v>290</v>
      </c>
      <c r="AK11" s="0"/>
      <c r="AL11" s="10" t="s">
        <f>=XIRR(AL2:AL10,AK2:AK10)</f>
      </c>
      <c r="AM11" s="0"/>
      <c r="AN11" s="11" t="n">
        <v>46192</v>
      </c>
      <c r="AO11" s="8" t="s">
        <f>=-Портфель!J15</f>
      </c>
      <c r="AP11" s="0" t="s">
        <v>361</v>
      </c>
      <c r="AQ11" s="11" t="n">
        <v>46192</v>
      </c>
      <c r="AR11" s="8" t="s">
        <f>=-Портфель!J16</f>
      </c>
      <c r="AS11" s="0" t="s">
        <v>361</v>
      </c>
      <c r="AT11" s="11" t="n">
        <v>45936</v>
      </c>
      <c r="AU11" s="6" t="n">
        <v>-62</v>
      </c>
      <c r="AV11" s="0" t="s">
        <v>323</v>
      </c>
      <c r="AW11" s="11" t="n">
        <v>45858</v>
      </c>
      <c r="AX11" s="6" t="n">
        <v>-77.08</v>
      </c>
      <c r="AY11" s="0" t="s">
        <v>341</v>
      </c>
      <c r="AZ11" s="11" t="n">
        <v>45117</v>
      </c>
      <c r="BA11" s="6" t="n">
        <v>-404.61</v>
      </c>
      <c r="BB11" s="0" t="s">
        <v>280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11" t="n">
        <v>46192</v>
      </c>
      <c r="CH11" s="8" t="s">
        <f>=-Портфель!J31</f>
      </c>
      <c r="CI11" s="0" t="s">
        <v>361</v>
      </c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10" t="s">
        <f>=XIRR(DL2:DL10,DK2:DK10)</f>
      </c>
      <c r="DM11" s="0"/>
      <c r="DN11" s="11" t="n">
        <v>45677</v>
      </c>
      <c r="DO11" s="6" t="s">
        <f>=-108.7</f>
      </c>
      <c r="DP11" s="0" t="s">
        <v>296</v>
      </c>
      <c r="DQ11" s="11" t="n">
        <v>46099</v>
      </c>
      <c r="DR11" s="6" t="s">
        <f>=-38.64</f>
      </c>
      <c r="DS11" s="0" t="s">
        <v>205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11" t="n">
        <v>45845</v>
      </c>
      <c r="H12" s="6" t="n">
        <v>-1522</v>
      </c>
      <c r="I12" s="0" t="s">
        <v>316</v>
      </c>
      <c r="J12" s="0"/>
      <c r="K12" s="0"/>
      <c r="L12" s="0"/>
      <c r="M12" s="0"/>
      <c r="N12" s="0"/>
      <c r="O12" s="0"/>
      <c r="P12" s="11" t="n">
        <v>44676</v>
      </c>
      <c r="Q12" s="6" t="n">
        <v>306.01</v>
      </c>
      <c r="R12" s="0" t="s">
        <v>358</v>
      </c>
      <c r="S12" s="0"/>
      <c r="T12" s="0"/>
      <c r="U12" s="0"/>
      <c r="V12" s="11" t="n">
        <v>45414</v>
      </c>
      <c r="W12" s="6" t="n">
        <v>-696</v>
      </c>
      <c r="X12" s="0" t="s">
        <v>301</v>
      </c>
      <c r="Y12" s="11" t="n">
        <v>44769</v>
      </c>
      <c r="Z12" s="6" t="n">
        <v>731.51</v>
      </c>
      <c r="AA12" s="0" t="s">
        <v>358</v>
      </c>
      <c r="AB12" s="11" t="n">
        <v>46192</v>
      </c>
      <c r="AC12" s="8" t="s">
        <f>=-Портфель!J11</f>
      </c>
      <c r="AD12" s="0" t="s">
        <v>361</v>
      </c>
      <c r="AE12" s="11" t="n">
        <v>44719</v>
      </c>
      <c r="AF12" s="6" t="n">
        <v>1555.32</v>
      </c>
      <c r="AG12" s="0" t="s">
        <v>358</v>
      </c>
      <c r="AH12" s="11" t="n">
        <v>45328</v>
      </c>
      <c r="AI12" s="6" t="n">
        <v>-10.49</v>
      </c>
      <c r="AJ12" s="0" t="s">
        <v>298</v>
      </c>
      <c r="AK12" s="0"/>
      <c r="AL12" s="8" t="s">
        <f>=-SUM(AL2:AL10)</f>
      </c>
      <c r="AM12" s="0" t="s">
        <v>362</v>
      </c>
      <c r="AN12" s="0"/>
      <c r="AO12" s="10" t="s">
        <f>=XIRR(AO2:AO11,AN2:AN11)</f>
      </c>
      <c r="AP12" s="0"/>
      <c r="AQ12" s="0"/>
      <c r="AR12" s="10" t="s">
        <f>=XIRR(AR2:AR11,AQ2:AQ11)</f>
      </c>
      <c r="AS12" s="0"/>
      <c r="AT12" s="11" t="n">
        <v>46125</v>
      </c>
      <c r="AU12" s="6" t="n">
        <v>-82.46</v>
      </c>
      <c r="AV12" s="0" t="s">
        <v>349</v>
      </c>
      <c r="AW12" s="11" t="n">
        <v>46034</v>
      </c>
      <c r="AX12" s="6" t="n">
        <v>-60.36</v>
      </c>
      <c r="AY12" s="0" t="s">
        <v>348</v>
      </c>
      <c r="AZ12" s="11" t="n">
        <v>45966</v>
      </c>
      <c r="BA12" s="6" t="n">
        <v>-416.53</v>
      </c>
      <c r="BB12" s="0" t="s">
        <v>345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10" t="s">
        <f>=XIRR(CH2:CH11,CG2:CG11)</f>
      </c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8" t="s">
        <f>=-SUM(DL2:DL10)</f>
      </c>
      <c r="DM12" s="0" t="s">
        <v>362</v>
      </c>
      <c r="DN12" s="11" t="n">
        <v>45859</v>
      </c>
      <c r="DO12" s="6" t="s">
        <f>=-108.7</f>
      </c>
      <c r="DP12" s="0" t="s">
        <v>296</v>
      </c>
      <c r="DQ12" s="11" t="n">
        <v>46192</v>
      </c>
      <c r="DR12" s="8" t="s">
        <f>=-Портфель!J44</f>
      </c>
      <c r="DS12" s="0" t="s">
        <v>361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362</v>
      </c>
      <c r="D13" s="0"/>
      <c r="E13" s="0"/>
      <c r="F13" s="0"/>
      <c r="G13" s="11" t="n">
        <v>46192</v>
      </c>
      <c r="H13" s="8" t="s">
        <f>=-Портфель!J4</f>
      </c>
      <c r="I13" s="0" t="s">
        <v>361</v>
      </c>
      <c r="J13" s="0"/>
      <c r="K13" s="0"/>
      <c r="L13" s="0"/>
      <c r="M13" s="0"/>
      <c r="N13" s="0"/>
      <c r="O13" s="0"/>
      <c r="P13" s="11" t="n">
        <v>44706</v>
      </c>
      <c r="Q13" s="6" t="n">
        <v>337.33</v>
      </c>
      <c r="R13" s="0" t="s">
        <v>358</v>
      </c>
      <c r="S13" s="0"/>
      <c r="T13" s="0"/>
      <c r="U13" s="0"/>
      <c r="V13" s="11" t="n">
        <v>45776</v>
      </c>
      <c r="W13" s="6" t="n">
        <v>-543</v>
      </c>
      <c r="X13" s="0" t="s">
        <v>278</v>
      </c>
      <c r="Y13" s="11" t="n">
        <v>45461</v>
      </c>
      <c r="Z13" s="6" t="n">
        <v>-233.1</v>
      </c>
      <c r="AA13" s="0" t="s">
        <v>309</v>
      </c>
      <c r="AB13" s="0"/>
      <c r="AC13" s="10" t="s">
        <f>=XIRR(AC2:AC12,AB2:AB12)</f>
      </c>
      <c r="AD13" s="0"/>
      <c r="AE13" s="11" t="n">
        <v>44767</v>
      </c>
      <c r="AF13" s="6" t="n">
        <v>534.47</v>
      </c>
      <c r="AG13" s="0" t="s">
        <v>358</v>
      </c>
      <c r="AH13" s="11" t="n">
        <v>45418</v>
      </c>
      <c r="AI13" s="6" t="n">
        <v>-10.54</v>
      </c>
      <c r="AJ13" s="0" t="s">
        <v>303</v>
      </c>
      <c r="AK13" s="0"/>
      <c r="AL13" s="0"/>
      <c r="AM13" s="0"/>
      <c r="AN13" s="0"/>
      <c r="AO13" s="8" t="s">
        <f>=-SUM(AO2:AO11)</f>
      </c>
      <c r="AP13" s="0" t="s">
        <v>362</v>
      </c>
      <c r="AQ13" s="0"/>
      <c r="AR13" s="8" t="s">
        <f>=-SUM(AR2:AR11)</f>
      </c>
      <c r="AS13" s="0" t="s">
        <v>362</v>
      </c>
      <c r="AT13" s="11" t="n">
        <v>46192</v>
      </c>
      <c r="AU13" s="8" t="s">
        <f>=-Портфель!J17</f>
      </c>
      <c r="AV13" s="0" t="s">
        <v>361</v>
      </c>
      <c r="AW13" s="11" t="n">
        <v>46192</v>
      </c>
      <c r="AX13" s="8" t="s">
        <f>=-Портфель!J18</f>
      </c>
      <c r="AY13" s="0" t="s">
        <v>361</v>
      </c>
      <c r="AZ13" s="11" t="n">
        <v>46192</v>
      </c>
      <c r="BA13" s="8" t="s">
        <f>=-Портфель!J19</f>
      </c>
      <c r="BB13" s="0" t="s">
        <v>361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8" t="s">
        <f>=-SUM(CH2:CH11)</f>
      </c>
      <c r="CI13" s="0" t="s">
        <v>362</v>
      </c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11" t="n">
        <v>46041</v>
      </c>
      <c r="DO13" s="6" t="s">
        <f>=-108.7</f>
      </c>
      <c r="DP13" s="0" t="s">
        <v>296</v>
      </c>
      <c r="DQ13" s="0"/>
      <c r="DR13" s="10" t="s">
        <f>=XIRR(DR2:DR12,DQ2:DQ12)</f>
      </c>
      <c r="DS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10" t="s">
        <f>=XIRR(H2:H13,G2:G13)</f>
      </c>
      <c r="I14" s="0"/>
      <c r="J14" s="0"/>
      <c r="K14" s="0"/>
      <c r="L14" s="0"/>
      <c r="M14" s="0"/>
      <c r="N14" s="0"/>
      <c r="O14" s="0"/>
      <c r="P14" s="11" t="n">
        <v>44740</v>
      </c>
      <c r="Q14" s="6" t="n">
        <v>408.88</v>
      </c>
      <c r="R14" s="0" t="s">
        <v>358</v>
      </c>
      <c r="S14" s="0"/>
      <c r="T14" s="0"/>
      <c r="U14" s="0"/>
      <c r="V14" s="11" t="n">
        <v>46192</v>
      </c>
      <c r="W14" s="8" t="s">
        <f>=-Портфель!J9</f>
      </c>
      <c r="X14" s="0" t="s">
        <v>361</v>
      </c>
      <c r="Y14" s="11" t="n">
        <v>45461</v>
      </c>
      <c r="Z14" s="6" t="n">
        <v>-1166.57</v>
      </c>
      <c r="AA14" s="0" t="s">
        <v>310</v>
      </c>
      <c r="AB14" s="0"/>
      <c r="AC14" s="8" t="s">
        <f>=-SUM(AC2:AC12)</f>
      </c>
      <c r="AD14" s="0" t="s">
        <v>362</v>
      </c>
      <c r="AE14" s="11" t="n">
        <v>44861</v>
      </c>
      <c r="AF14" s="6" t="n">
        <v>645.95</v>
      </c>
      <c r="AG14" s="0" t="s">
        <v>358</v>
      </c>
      <c r="AH14" s="11" t="n">
        <v>45511</v>
      </c>
      <c r="AI14" s="6" t="n">
        <v>-9.79</v>
      </c>
      <c r="AJ14" s="0" t="s">
        <v>318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10" t="s">
        <f>=XIRR(AU2:AU13,AT2:AT13)</f>
      </c>
      <c r="AV14" s="0"/>
      <c r="AW14" s="0"/>
      <c r="AX14" s="10" t="s">
        <f>=XIRR(AX2:AX13,AW2:AW13)</f>
      </c>
      <c r="AY14" s="0"/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11" t="n">
        <v>46192</v>
      </c>
      <c r="DO14" s="8" t="s">
        <f>=-Портфель!J43</f>
      </c>
      <c r="DP14" s="0" t="s">
        <v>361</v>
      </c>
      <c r="DQ14" s="0"/>
      <c r="DR14" s="8" t="s">
        <f>=-SUM(DR2:DR12)</f>
      </c>
      <c r="DS14" s="0" t="s">
        <v>362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8" t="s">
        <f>=-SUM(H2:H13)</f>
      </c>
      <c r="I15" s="0" t="s">
        <v>362</v>
      </c>
      <c r="J15" s="0"/>
      <c r="K15" s="0"/>
      <c r="L15" s="0"/>
      <c r="M15" s="0"/>
      <c r="N15" s="0"/>
      <c r="O15" s="0"/>
      <c r="P15" s="11" t="n">
        <v>44750</v>
      </c>
      <c r="Q15" s="6" t="n">
        <v>-140.4</v>
      </c>
      <c r="R15" s="0" t="s">
        <v>216</v>
      </c>
      <c r="S15" s="0"/>
      <c r="T15" s="0"/>
      <c r="U15" s="0"/>
      <c r="V15" s="0"/>
      <c r="W15" s="10" t="s">
        <f>=XIRR(W2:W14,V2:V14)</f>
      </c>
      <c r="X15" s="0"/>
      <c r="Y15" s="11" t="n">
        <v>45545</v>
      </c>
      <c r="Z15" s="6" t="n">
        <v>-189.42</v>
      </c>
      <c r="AA15" s="0" t="s">
        <v>319</v>
      </c>
      <c r="AB15" s="0"/>
      <c r="AC15" s="0"/>
      <c r="AD15" s="0"/>
      <c r="AE15" s="11" t="n">
        <v>45453</v>
      </c>
      <c r="AF15" s="6" t="n">
        <v>-431.36</v>
      </c>
      <c r="AG15" s="0" t="s">
        <v>308</v>
      </c>
      <c r="AH15" s="11" t="n">
        <v>46192</v>
      </c>
      <c r="AI15" s="8" t="s">
        <f>=-Портфель!J13</f>
      </c>
      <c r="AJ15" s="0" t="s">
        <v>361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8" t="s">
        <f>=-SUM(AU2:AU13)</f>
      </c>
      <c r="AV15" s="0" t="s">
        <v>362</v>
      </c>
      <c r="AW15" s="0"/>
      <c r="AX15" s="8" t="s">
        <f>=-SUM(AX2:AX13)</f>
      </c>
      <c r="AY15" s="0" t="s">
        <v>362</v>
      </c>
      <c r="AZ15" s="0"/>
      <c r="BA15" s="8" t="s">
        <f>=-SUM(BA2:BA13)</f>
      </c>
      <c r="BB15" s="0" t="s">
        <v>362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10" t="s">
        <f>=XIRR(DO2:DO14,DN2:DN14)</f>
      </c>
      <c r="DP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44767</v>
      </c>
      <c r="Q16" s="6" t="n">
        <v>345.74</v>
      </c>
      <c r="R16" s="0" t="s">
        <v>358</v>
      </c>
      <c r="S16" s="0"/>
      <c r="T16" s="0"/>
      <c r="U16" s="0"/>
      <c r="V16" s="0"/>
      <c r="W16" s="8" t="s">
        <f>=-SUM(W2:W14)</f>
      </c>
      <c r="X16" s="0" t="s">
        <v>362</v>
      </c>
      <c r="Y16" s="11" t="n">
        <v>45643</v>
      </c>
      <c r="Z16" s="6" t="n">
        <v>-298.42</v>
      </c>
      <c r="AA16" s="0" t="s">
        <v>327</v>
      </c>
      <c r="AB16" s="0"/>
      <c r="AC16" s="0"/>
      <c r="AD16" s="0"/>
      <c r="AE16" s="11" t="n">
        <v>45582</v>
      </c>
      <c r="AF16" s="6" t="n">
        <v>-390.92</v>
      </c>
      <c r="AG16" s="0" t="s">
        <v>324</v>
      </c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8" t="s">
        <f>=-SUM(DO2:DO14)</f>
      </c>
      <c r="DP16" s="0" t="s">
        <v>362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44845</v>
      </c>
      <c r="Q17" s="6" t="n">
        <v>-312.81</v>
      </c>
      <c r="R17" s="0" t="s">
        <v>243</v>
      </c>
      <c r="S17" s="0"/>
      <c r="T17" s="0"/>
      <c r="U17" s="0"/>
      <c r="V17" s="0"/>
      <c r="W17" s="0"/>
      <c r="X17" s="0"/>
      <c r="Y17" s="11" t="n">
        <v>46192</v>
      </c>
      <c r="Z17" s="8" t="s">
        <f>=-Портфель!J10</f>
      </c>
      <c r="AA17" s="0" t="s">
        <v>361</v>
      </c>
      <c r="AB17" s="0"/>
      <c r="AC17" s="0"/>
      <c r="AD17" s="0"/>
      <c r="AE17" s="11" t="n">
        <v>46192</v>
      </c>
      <c r="AF17" s="8" t="s">
        <f>=-Портфель!J12</f>
      </c>
      <c r="AG17" s="0" t="s">
        <v>361</v>
      </c>
      <c r="AH17" s="0"/>
      <c r="AI17" s="8" t="s">
        <f>=-SUM(AI2:AI15)</f>
      </c>
      <c r="AJ17" s="0" t="s">
        <v>362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44861</v>
      </c>
      <c r="Q18" s="6" t="n">
        <v>361.74</v>
      </c>
      <c r="R18" s="0" t="s">
        <v>358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0"/>
      <c r="AC18" s="0"/>
      <c r="AD18" s="0"/>
      <c r="AE18" s="0"/>
      <c r="AF18" s="10" t="s">
        <f>=XIRR(AF2:AF17,AE2:AE17)</f>
      </c>
      <c r="AG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44936</v>
      </c>
      <c r="Q19" s="6" t="n">
        <v>-71.32</v>
      </c>
      <c r="R19" s="0" t="s">
        <v>253</v>
      </c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362</v>
      </c>
      <c r="AB19" s="0"/>
      <c r="AC19" s="0"/>
      <c r="AD19" s="0"/>
      <c r="AE19" s="0"/>
      <c r="AF19" s="8" t="s">
        <f>=-SUM(AF2:AF17)</f>
      </c>
      <c r="AG19" s="0" t="s">
        <v>362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44957</v>
      </c>
      <c r="Q20" s="6" t="n">
        <v>328.6</v>
      </c>
      <c r="R20" s="0" t="s">
        <v>358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45118</v>
      </c>
      <c r="Q21" s="6" t="n">
        <v>-313.23</v>
      </c>
      <c r="R21" s="0" t="s">
        <v>282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45210</v>
      </c>
      <c r="Q22" s="6" t="n">
        <v>-311.02</v>
      </c>
      <c r="R22" s="0" t="s">
        <v>288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45300</v>
      </c>
      <c r="Q23" s="6" t="n">
        <v>-398.21</v>
      </c>
      <c r="R23" s="0" t="s">
        <v>294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45482</v>
      </c>
      <c r="Q24" s="6" t="n">
        <v>-284.21</v>
      </c>
      <c r="R24" s="0" t="s">
        <v>312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45573</v>
      </c>
      <c r="Q25" s="6" t="n">
        <v>-431.6</v>
      </c>
      <c r="R25" s="0" t="s">
        <v>322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45665</v>
      </c>
      <c r="Q26" s="6" t="n">
        <v>-197.07</v>
      </c>
      <c r="R26" s="0" t="s">
        <v>328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45810</v>
      </c>
      <c r="Q27" s="6" t="n">
        <v>-487.43</v>
      </c>
      <c r="R27" s="0" t="s">
        <v>332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45944</v>
      </c>
      <c r="Q28" s="6" t="n">
        <v>-162.55</v>
      </c>
      <c r="R28" s="0" t="s">
        <v>344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46033</v>
      </c>
      <c r="Q29" s="6" t="n">
        <v>-91.69</v>
      </c>
      <c r="R29" s="0" t="s">
        <v>346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46192</v>
      </c>
      <c r="Q30" s="8" t="s">
        <f>=-Портфель!J7</f>
      </c>
      <c r="R30" s="0" t="s">
        <v>361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10" t="s">
        <f>=XIRR(Q2:Q30,P2:P30)</f>
      </c>
      <c r="R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8" t="s">
        <f>=-SUM(Q2:Q30)</f>
      </c>
      <c r="R32" s="0" t="s">
        <v>362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363</v>
      </c>
      <c r="C1" s="0"/>
      <c r="D1" s="0"/>
      <c r="E1" s="4" t="s">
        <v>364</v>
      </c>
      <c r="F1" s="0"/>
      <c r="G1" s="0"/>
      <c r="H1" s="4" t="s">
        <v>365</v>
      </c>
      <c r="I1" s="0"/>
      <c r="J1" s="0"/>
      <c r="K1" s="4" t="s">
        <v>366</v>
      </c>
      <c r="L1" s="0"/>
      <c r="M1" s="0"/>
      <c r="N1" s="4" t="s">
        <v>367</v>
      </c>
      <c r="O1" s="0"/>
      <c r="P1" s="0"/>
      <c r="Q1" s="4" t="s">
        <v>368</v>
      </c>
      <c r="R1" s="0"/>
      <c r="S1" s="0"/>
      <c r="T1" s="4" t="s">
        <v>369</v>
      </c>
      <c r="U1" s="0"/>
      <c r="V1" s="0"/>
      <c r="W1" s="4" t="s">
        <v>370</v>
      </c>
      <c r="X1" s="0"/>
      <c r="Y1" s="0"/>
      <c r="Z1" s="4" t="s">
        <v>371</v>
      </c>
      <c r="AA1" s="0"/>
      <c r="AB1" s="0"/>
      <c r="AC1" s="4" t="s">
        <v>372</v>
      </c>
      <c r="AD1" s="0"/>
      <c r="AE1" s="0"/>
      <c r="AF1" s="4" t="s">
        <v>373</v>
      </c>
      <c r="AG1" s="0"/>
    </row>
    <row collapsed="false" customFormat="false" customHeight="false" hidden="false" ht="12.1" outlineLevel="0" r="2">
      <c r="A2" s="11" t="n">
        <v>44179</v>
      </c>
      <c r="B2" s="6" t="n">
        <v>515.89</v>
      </c>
      <c r="C2" s="0" t="s">
        <v>358</v>
      </c>
      <c r="D2" s="11" t="n">
        <v>44188</v>
      </c>
      <c r="E2" s="6" t="n">
        <v>1436.03</v>
      </c>
      <c r="F2" s="0" t="s">
        <v>358</v>
      </c>
      <c r="G2" s="11" t="n">
        <v>44204</v>
      </c>
      <c r="H2" s="6" t="n">
        <v>955.05</v>
      </c>
      <c r="I2" s="0" t="s">
        <v>358</v>
      </c>
      <c r="J2" s="11" t="n">
        <v>44229</v>
      </c>
      <c r="K2" s="6" t="n">
        <v>2021.5</v>
      </c>
      <c r="L2" s="0" t="s">
        <v>358</v>
      </c>
      <c r="M2" s="11" t="n">
        <v>44280</v>
      </c>
      <c r="N2" s="6" t="n">
        <v>1016.81</v>
      </c>
      <c r="O2" s="0" t="s">
        <v>358</v>
      </c>
      <c r="P2" s="11" t="n">
        <v>44280</v>
      </c>
      <c r="Q2" s="6" t="n">
        <v>1071.23</v>
      </c>
      <c r="R2" s="0" t="s">
        <v>358</v>
      </c>
      <c r="S2" s="11" t="n">
        <v>44383</v>
      </c>
      <c r="T2" s="6" t="n">
        <v>1007.41</v>
      </c>
      <c r="U2" s="0" t="s">
        <v>358</v>
      </c>
      <c r="V2" s="11" t="n">
        <v>44434</v>
      </c>
      <c r="W2" s="6" t="n">
        <v>1155.8</v>
      </c>
      <c r="X2" s="0" t="s">
        <v>358</v>
      </c>
      <c r="Y2" s="11" t="n">
        <v>44434</v>
      </c>
      <c r="Z2" s="6" t="n">
        <v>2251.83</v>
      </c>
      <c r="AA2" s="0" t="s">
        <v>358</v>
      </c>
      <c r="AB2" s="11" t="n">
        <v>44461</v>
      </c>
      <c r="AC2" s="6" t="n">
        <v>3967.75</v>
      </c>
      <c r="AD2" s="0" t="s">
        <v>358</v>
      </c>
      <c r="AE2" s="11" t="n">
        <v>44480</v>
      </c>
      <c r="AF2" s="6" t="n">
        <v>839.57</v>
      </c>
      <c r="AG2" s="0" t="s">
        <v>358</v>
      </c>
    </row>
    <row collapsed="false" customFormat="false" customHeight="false" hidden="false" ht="12.1" outlineLevel="0" r="3">
      <c r="A3" s="11" t="n">
        <v>44386</v>
      </c>
      <c r="B3" s="6" t="n">
        <v>-10.3</v>
      </c>
      <c r="C3" s="0" t="s">
        <v>157</v>
      </c>
      <c r="D3" s="11" t="n">
        <v>44193</v>
      </c>
      <c r="E3" s="6" t="n">
        <v>-43.8</v>
      </c>
      <c r="F3" s="0" t="s">
        <v>374</v>
      </c>
      <c r="G3" s="11" t="n">
        <v>44280</v>
      </c>
      <c r="H3" s="6" t="n">
        <v>-966.33</v>
      </c>
      <c r="I3" s="0" t="s">
        <v>360</v>
      </c>
      <c r="J3" s="11" t="n">
        <v>44245</v>
      </c>
      <c r="K3" s="6" t="n">
        <v>-18.08</v>
      </c>
      <c r="L3" s="0" t="s">
        <v>136</v>
      </c>
      <c r="M3" s="11" t="n">
        <v>44440</v>
      </c>
      <c r="N3" s="6" t="n">
        <v>-32.41</v>
      </c>
      <c r="O3" s="0" t="s">
        <v>171</v>
      </c>
      <c r="P3" s="11" t="n">
        <v>44313</v>
      </c>
      <c r="Q3" s="6" t="n">
        <v>-21.69</v>
      </c>
      <c r="R3" s="0" t="s">
        <v>140</v>
      </c>
      <c r="S3" s="11" t="n">
        <v>44543</v>
      </c>
      <c r="T3" s="6" t="n">
        <v>-33.16</v>
      </c>
      <c r="U3" s="0" t="s">
        <v>189</v>
      </c>
      <c r="V3" s="11" t="n">
        <v>44449</v>
      </c>
      <c r="W3" s="6" t="n">
        <v>-56.5</v>
      </c>
      <c r="X3" s="0" t="s">
        <v>174</v>
      </c>
      <c r="Y3" s="11" t="n">
        <v>44462</v>
      </c>
      <c r="Z3" s="6" t="n">
        <v>1499.6</v>
      </c>
      <c r="AA3" s="0" t="s">
        <v>358</v>
      </c>
      <c r="AB3" s="11" t="n">
        <v>44529</v>
      </c>
      <c r="AC3" s="6" t="n">
        <v>-28.72</v>
      </c>
      <c r="AD3" s="0" t="s">
        <v>187</v>
      </c>
      <c r="AE3" s="11" t="n">
        <v>44491</v>
      </c>
      <c r="AF3" s="6" t="n">
        <v>-928.35</v>
      </c>
      <c r="AG3" s="0" t="s">
        <v>360</v>
      </c>
    </row>
    <row collapsed="false" customFormat="false" customHeight="false" hidden="false" ht="12.1" outlineLevel="0" r="4">
      <c r="A4" s="11" t="n">
        <v>44470</v>
      </c>
      <c r="B4" s="6" t="n">
        <v>-528.33</v>
      </c>
      <c r="C4" s="0" t="s">
        <v>360</v>
      </c>
      <c r="D4" s="11" t="n">
        <v>44221</v>
      </c>
      <c r="E4" s="6" t="n">
        <v>-1405.23</v>
      </c>
      <c r="F4" s="0" t="s">
        <v>360</v>
      </c>
      <c r="G4" s="0"/>
      <c r="H4" s="10" t="s">
        <f>=XIRR(H2:H3,G2:G3)</f>
      </c>
      <c r="I4" s="0"/>
      <c r="J4" s="11" t="n">
        <v>44275</v>
      </c>
      <c r="K4" s="6" t="n">
        <v>-18.08</v>
      </c>
      <c r="L4" s="0" t="s">
        <v>136</v>
      </c>
      <c r="M4" s="11" t="n">
        <v>44491</v>
      </c>
      <c r="N4" s="6" t="n">
        <v>985.21</v>
      </c>
      <c r="O4" s="0" t="s">
        <v>358</v>
      </c>
      <c r="P4" s="11" t="n">
        <v>44399</v>
      </c>
      <c r="Q4" s="6" t="n">
        <v>1053.48</v>
      </c>
      <c r="R4" s="0" t="s">
        <v>358</v>
      </c>
      <c r="S4" s="11" t="n">
        <v>44725</v>
      </c>
      <c r="T4" s="6" t="n">
        <v>-42.38</v>
      </c>
      <c r="U4" s="0" t="s">
        <v>213</v>
      </c>
      <c r="V4" s="0"/>
      <c r="W4" s="10" t="s">
        <f>=XIRR(W2:W3,V2:V3)</f>
      </c>
      <c r="X4" s="0"/>
      <c r="Y4" s="11" t="n">
        <v>44477</v>
      </c>
      <c r="Z4" s="6" t="n">
        <v>-755.79</v>
      </c>
      <c r="AA4" s="0" t="s">
        <v>360</v>
      </c>
      <c r="AB4" s="11" t="n">
        <v>44616</v>
      </c>
      <c r="AC4" s="6" t="n">
        <v>-4666.77</v>
      </c>
      <c r="AD4" s="0" t="s">
        <v>360</v>
      </c>
      <c r="AE4" s="0"/>
      <c r="AF4" s="10" t="s">
        <f>=XIRR(AF2:AF3,AE2:AE3)</f>
      </c>
      <c r="A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44600</v>
      </c>
      <c r="E5" s="6" t="n">
        <v>1019.9</v>
      </c>
      <c r="F5" s="0" t="s">
        <v>358</v>
      </c>
      <c r="G5" s="0"/>
      <c r="H5" s="8" t="s">
        <f>=-SUM(H2:H3)</f>
      </c>
      <c r="I5" s="0" t="s">
        <v>362</v>
      </c>
      <c r="J5" s="11" t="n">
        <v>44305</v>
      </c>
      <c r="K5" s="6" t="n">
        <v>-18.08</v>
      </c>
      <c r="L5" s="0" t="s">
        <v>136</v>
      </c>
      <c r="M5" s="11" t="n">
        <v>44494</v>
      </c>
      <c r="N5" s="6" t="n">
        <v>981.79</v>
      </c>
      <c r="O5" s="0" t="s">
        <v>358</v>
      </c>
      <c r="P5" s="11" t="n">
        <v>44404</v>
      </c>
      <c r="Q5" s="6" t="n">
        <v>-43.38</v>
      </c>
      <c r="R5" s="0" t="s">
        <v>163</v>
      </c>
      <c r="S5" s="11" t="n">
        <v>44907</v>
      </c>
      <c r="T5" s="6" t="n">
        <v>-59.84</v>
      </c>
      <c r="U5" s="0" t="s">
        <v>248</v>
      </c>
      <c r="V5" s="0"/>
      <c r="W5" s="8" t="s">
        <f>=-SUM(W2:W3)</f>
      </c>
      <c r="X5" s="0" t="s">
        <v>362</v>
      </c>
      <c r="Y5" s="11" t="n">
        <v>44480</v>
      </c>
      <c r="Z5" s="6" t="n">
        <v>-1944</v>
      </c>
      <c r="AA5" s="0" t="s">
        <v>360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362</v>
      </c>
    </row>
    <row collapsed="false" customFormat="false" customHeight="false" hidden="false" ht="12.1" outlineLevel="0" r="6">
      <c r="A6" s="0"/>
      <c r="B6" s="8" t="s">
        <f>=-SUM(B2:B4)</f>
      </c>
      <c r="C6" s="0" t="s">
        <v>362</v>
      </c>
      <c r="D6" s="11" t="n">
        <v>44648</v>
      </c>
      <c r="E6" s="6" t="n">
        <v>755.47</v>
      </c>
      <c r="F6" s="0" t="s">
        <v>358</v>
      </c>
      <c r="G6" s="0"/>
      <c r="H6" s="0"/>
      <c r="I6" s="0"/>
      <c r="J6" s="11" t="n">
        <v>44335</v>
      </c>
      <c r="K6" s="6" t="n">
        <v>-18.08</v>
      </c>
      <c r="L6" s="0" t="s">
        <v>136</v>
      </c>
      <c r="M6" s="11" t="n">
        <v>44622</v>
      </c>
      <c r="N6" s="6" t="n">
        <v>-97.23</v>
      </c>
      <c r="O6" s="0" t="s">
        <v>203</v>
      </c>
      <c r="P6" s="11" t="n">
        <v>44495</v>
      </c>
      <c r="Q6" s="6" t="n">
        <v>-43.38</v>
      </c>
      <c r="R6" s="0" t="s">
        <v>163</v>
      </c>
      <c r="S6" s="11" t="n">
        <v>45089</v>
      </c>
      <c r="T6" s="6" t="n">
        <v>-41.88</v>
      </c>
      <c r="U6" s="0" t="s">
        <v>274</v>
      </c>
      <c r="V6" s="0"/>
      <c r="W6" s="0"/>
      <c r="X6" s="0"/>
      <c r="Y6" s="11" t="n">
        <v>44494</v>
      </c>
      <c r="Z6" s="6" t="n">
        <v>-1073.84</v>
      </c>
      <c r="AA6" s="0" t="s">
        <v>360</v>
      </c>
      <c r="AB6" s="0"/>
      <c r="AC6" s="8" t="s">
        <f>=-SUM(AC2:AC4)</f>
      </c>
      <c r="AD6" s="0" t="s">
        <v>362</v>
      </c>
    </row>
    <row collapsed="false" customFormat="false" customHeight="false" hidden="false" ht="12.1" outlineLevel="0" r="7">
      <c r="A7" s="0"/>
      <c r="B7" s="0"/>
      <c r="C7" s="0"/>
      <c r="D7" s="11" t="n">
        <v>44921</v>
      </c>
      <c r="E7" s="6" t="n">
        <v>-1371.17</v>
      </c>
      <c r="F7" s="0" t="s">
        <v>360</v>
      </c>
      <c r="G7" s="0"/>
      <c r="H7" s="0"/>
      <c r="I7" s="0"/>
      <c r="J7" s="11" t="n">
        <v>44365</v>
      </c>
      <c r="K7" s="6" t="n">
        <v>-18.08</v>
      </c>
      <c r="L7" s="0" t="s">
        <v>136</v>
      </c>
      <c r="M7" s="11" t="n">
        <v>44804</v>
      </c>
      <c r="N7" s="6" t="n">
        <v>-97.23</v>
      </c>
      <c r="O7" s="0" t="s">
        <v>203</v>
      </c>
      <c r="P7" s="11" t="n">
        <v>44510</v>
      </c>
      <c r="Q7" s="6" t="n">
        <v>1007.03</v>
      </c>
      <c r="R7" s="0" t="s">
        <v>358</v>
      </c>
      <c r="S7" s="11" t="n">
        <v>45271</v>
      </c>
      <c r="T7" s="6" t="n">
        <v>-41.88</v>
      </c>
      <c r="U7" s="0" t="s">
        <v>274</v>
      </c>
      <c r="V7" s="0"/>
      <c r="W7" s="0"/>
      <c r="X7" s="0"/>
      <c r="Y7" s="0"/>
      <c r="Z7" s="10" t="s">
        <f>=XIRR(Z2:Z6,Y2:Y6)</f>
      </c>
      <c r="AA7" s="0"/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0"/>
      <c r="H8" s="0"/>
      <c r="I8" s="0"/>
      <c r="J8" s="11" t="n">
        <v>44395</v>
      </c>
      <c r="K8" s="6" t="n">
        <v>-18.08</v>
      </c>
      <c r="L8" s="0" t="s">
        <v>136</v>
      </c>
      <c r="M8" s="11" t="n">
        <v>44986</v>
      </c>
      <c r="N8" s="6" t="n">
        <v>-97.23</v>
      </c>
      <c r="O8" s="0" t="s">
        <v>203</v>
      </c>
      <c r="P8" s="11" t="n">
        <v>44586</v>
      </c>
      <c r="Q8" s="6" t="n">
        <v>-65.07</v>
      </c>
      <c r="R8" s="0" t="s">
        <v>197</v>
      </c>
      <c r="S8" s="11" t="n">
        <v>45270</v>
      </c>
      <c r="T8" s="6" t="n">
        <v>-1000</v>
      </c>
      <c r="U8" s="0" t="s">
        <v>292</v>
      </c>
      <c r="V8" s="0"/>
      <c r="W8" s="0"/>
      <c r="X8" s="0"/>
      <c r="Y8" s="0"/>
      <c r="Z8" s="8" t="s">
        <f>=-SUM(Z2:Z6)</f>
      </c>
      <c r="AA8" s="0" t="s">
        <v>362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362</v>
      </c>
      <c r="G9" s="0"/>
      <c r="H9" s="0"/>
      <c r="I9" s="0"/>
      <c r="J9" s="11" t="n">
        <v>44425</v>
      </c>
      <c r="K9" s="6" t="n">
        <v>-18.08</v>
      </c>
      <c r="L9" s="0" t="s">
        <v>136</v>
      </c>
      <c r="M9" s="11" t="n">
        <v>45168</v>
      </c>
      <c r="N9" s="6" t="n">
        <v>-97.23</v>
      </c>
      <c r="O9" s="0" t="s">
        <v>203</v>
      </c>
      <c r="P9" s="11" t="n">
        <v>44677</v>
      </c>
      <c r="Q9" s="6" t="n">
        <v>-65.07</v>
      </c>
      <c r="R9" s="0" t="s">
        <v>197</v>
      </c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44455</v>
      </c>
      <c r="K10" s="6" t="n">
        <v>-18.08</v>
      </c>
      <c r="L10" s="0" t="s">
        <v>136</v>
      </c>
      <c r="M10" s="11" t="n">
        <v>45350</v>
      </c>
      <c r="N10" s="6" t="n">
        <v>-97.23</v>
      </c>
      <c r="O10" s="0" t="s">
        <v>203</v>
      </c>
      <c r="P10" s="11" t="n">
        <v>44768</v>
      </c>
      <c r="Q10" s="6" t="n">
        <v>-65.07</v>
      </c>
      <c r="R10" s="0" t="s">
        <v>197</v>
      </c>
      <c r="S10" s="0"/>
      <c r="T10" s="8" t="s">
        <f>=-SUM(T2:T8)</f>
      </c>
      <c r="U10" s="0" t="s">
        <v>362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44485</v>
      </c>
      <c r="K11" s="6" t="n">
        <v>-18.08</v>
      </c>
      <c r="L11" s="0" t="s">
        <v>136</v>
      </c>
      <c r="M11" s="11" t="n">
        <v>45349</v>
      </c>
      <c r="N11" s="6" t="n">
        <v>-3000</v>
      </c>
      <c r="O11" s="0" t="s">
        <v>299</v>
      </c>
      <c r="P11" s="11" t="n">
        <v>44859</v>
      </c>
      <c r="Q11" s="6" t="n">
        <v>-65.07</v>
      </c>
      <c r="R11" s="0" t="s">
        <v>197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44502</v>
      </c>
      <c r="K12" s="6" t="n">
        <v>-944.04</v>
      </c>
      <c r="L12" s="0" t="s">
        <v>360</v>
      </c>
      <c r="M12" s="0"/>
      <c r="N12" s="10" t="s">
        <f>=XIRR(N2:N11,M2:M11)</f>
      </c>
      <c r="O12" s="0"/>
      <c r="P12" s="11" t="n">
        <v>44950</v>
      </c>
      <c r="Q12" s="6" t="n">
        <v>-65.07</v>
      </c>
      <c r="R12" s="0" t="s">
        <v>197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44510</v>
      </c>
      <c r="K13" s="6" t="n">
        <v>-946.16</v>
      </c>
      <c r="L13" s="0" t="s">
        <v>360</v>
      </c>
      <c r="M13" s="0"/>
      <c r="N13" s="8" t="s">
        <f>=-SUM(N2:N11)</f>
      </c>
      <c r="O13" s="0" t="s">
        <v>362</v>
      </c>
      <c r="P13" s="11" t="n">
        <v>45041</v>
      </c>
      <c r="Q13" s="6" t="n">
        <v>-65.07</v>
      </c>
      <c r="R13" s="0" t="s">
        <v>197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11" t="n">
        <v>45132</v>
      </c>
      <c r="Q14" s="6" t="n">
        <v>-65.07</v>
      </c>
      <c r="R14" s="0" t="s">
        <v>197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362</v>
      </c>
      <c r="M15" s="0"/>
      <c r="N15" s="0"/>
      <c r="O15" s="0"/>
      <c r="P15" s="11" t="n">
        <v>45223</v>
      </c>
      <c r="Q15" s="6" t="n">
        <v>-65.07</v>
      </c>
      <c r="R15" s="0" t="s">
        <v>197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45314</v>
      </c>
      <c r="Q16" s="6" t="n">
        <v>-65.07</v>
      </c>
      <c r="R16" s="0" t="s">
        <v>197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45313</v>
      </c>
      <c r="Q17" s="6" t="n">
        <v>-3000</v>
      </c>
      <c r="R17" s="0" t="s">
        <v>297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10" t="s">
        <f>=XIRR(Q2:Q17,P2:P17)</f>
      </c>
      <c r="R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8" t="s">
        <f>=-SUM(Q2:Q17)</f>
      </c>
      <c r="R19" s="0" t="s">
        <v>362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375</v>
      </c>
      <c r="C1" s="0"/>
      <c r="D1" s="0"/>
      <c r="E1" s="3" t="s">
        <v>376</v>
      </c>
      <c r="F1" s="0"/>
      <c r="G1" s="0"/>
      <c r="H1" s="3" t="s">
        <v>377</v>
      </c>
      <c r="I1" s="0"/>
      <c r="J1" s="0"/>
      <c r="K1" s="3" t="s">
        <v>378</v>
      </c>
      <c r="L1" s="0"/>
      <c r="M1" s="0"/>
      <c r="N1" s="3" t="s">
        <v>379</v>
      </c>
      <c r="O1" s="0"/>
      <c r="P1" s="0"/>
      <c r="Q1" s="3" t="s">
        <v>380</v>
      </c>
      <c r="R1" s="0"/>
      <c r="S1" s="0"/>
      <c r="T1" s="3" t="s">
        <v>381</v>
      </c>
      <c r="U1" s="0"/>
      <c r="V1" s="0"/>
      <c r="W1" s="3" t="s">
        <v>382</v>
      </c>
      <c r="X1" s="0"/>
      <c r="Y1" s="0"/>
      <c r="Z1" s="3" t="s">
        <v>383</v>
      </c>
      <c r="AA1" s="0"/>
      <c r="AB1" s="0"/>
      <c r="AC1" s="3" t="s">
        <v>384</v>
      </c>
      <c r="AD1" s="0"/>
      <c r="AE1" s="0"/>
      <c r="AF1" s="3" t="s">
        <v>385</v>
      </c>
      <c r="AG1" s="0"/>
      <c r="AH1" s="0"/>
      <c r="AI1" s="3" t="s">
        <v>386</v>
      </c>
      <c r="AJ1" s="0"/>
      <c r="AK1" s="0"/>
      <c r="AL1" s="3" t="s">
        <v>387</v>
      </c>
      <c r="AM1" s="0"/>
      <c r="AN1" s="0"/>
      <c r="AO1" s="3" t="s">
        <v>388</v>
      </c>
      <c r="AP1" s="0"/>
      <c r="AQ1" s="0"/>
      <c r="AR1" s="3" t="s">
        <v>389</v>
      </c>
      <c r="AS1" s="0"/>
      <c r="AT1" s="0"/>
      <c r="AU1" s="3" t="s">
        <v>390</v>
      </c>
      <c r="AV1" s="0"/>
      <c r="AW1" s="0"/>
      <c r="AX1" s="3" t="s">
        <v>391</v>
      </c>
      <c r="AY1" s="0"/>
      <c r="AZ1" s="0"/>
      <c r="BA1" s="3" t="s">
        <v>392</v>
      </c>
      <c r="BB1" s="0"/>
      <c r="BC1" s="0"/>
      <c r="BD1" s="3" t="s">
        <v>393</v>
      </c>
      <c r="BE1" s="0"/>
      <c r="BF1" s="0"/>
      <c r="BG1" s="3" t="s">
        <v>394</v>
      </c>
      <c r="BH1" s="0"/>
      <c r="BI1" s="0"/>
      <c r="BJ1" s="3" t="s">
        <v>395</v>
      </c>
      <c r="BK1" s="0"/>
      <c r="BL1" s="0"/>
      <c r="BM1" s="3" t="s">
        <v>396</v>
      </c>
      <c r="BN1" s="0"/>
      <c r="BO1" s="0"/>
      <c r="BP1" s="3" t="s">
        <v>397</v>
      </c>
      <c r="BQ1" s="0"/>
      <c r="BR1" s="0"/>
      <c r="BS1" s="3" t="s">
        <v>398</v>
      </c>
      <c r="BT1" s="0"/>
      <c r="BU1" s="0"/>
      <c r="BV1" s="3" t="s">
        <v>399</v>
      </c>
      <c r="BW1" s="0"/>
      <c r="BX1" s="0"/>
      <c r="BY1" s="3" t="s">
        <v>400</v>
      </c>
      <c r="BZ1" s="0"/>
      <c r="CA1" s="0"/>
      <c r="CB1" s="3" t="s">
        <v>401</v>
      </c>
      <c r="CC1" s="0"/>
      <c r="CD1" s="0"/>
      <c r="CE1" s="3" t="s">
        <v>402</v>
      </c>
      <c r="CF1" s="0"/>
      <c r="CG1" s="0"/>
      <c r="CH1" s="3" t="s">
        <v>403</v>
      </c>
      <c r="CI1" s="0"/>
      <c r="CJ1" s="0"/>
      <c r="CK1" s="3" t="s">
        <v>404</v>
      </c>
      <c r="CL1" s="0"/>
      <c r="CM1" s="0"/>
      <c r="CN1" s="3" t="s">
        <v>405</v>
      </c>
      <c r="CO1" s="0"/>
      <c r="CP1" s="0"/>
      <c r="CQ1" s="3" t="s">
        <v>406</v>
      </c>
      <c r="CR1" s="0"/>
      <c r="CS1" s="0"/>
      <c r="CT1" s="3" t="s">
        <v>407</v>
      </c>
      <c r="CU1" s="0"/>
      <c r="CV1" s="0"/>
      <c r="CW1" s="3" t="s">
        <v>408</v>
      </c>
      <c r="CX1" s="0"/>
      <c r="CY1" s="0"/>
      <c r="CZ1" s="3" t="s">
        <v>409</v>
      </c>
      <c r="DA1" s="0"/>
      <c r="DB1" s="0"/>
      <c r="DC1" s="3" t="s">
        <v>410</v>
      </c>
      <c r="DD1" s="0"/>
      <c r="DE1" s="0"/>
      <c r="DF1" s="3" t="s">
        <v>411</v>
      </c>
      <c r="DG1" s="0"/>
      <c r="DH1" s="0"/>
      <c r="DI1" s="3" t="s">
        <v>412</v>
      </c>
      <c r="DJ1" s="0"/>
      <c r="DK1" s="0"/>
      <c r="DL1" s="3" t="s">
        <v>413</v>
      </c>
      <c r="DM1" s="0"/>
      <c r="DN1" s="0"/>
      <c r="DO1" s="3" t="s">
        <v>414</v>
      </c>
      <c r="DP1" s="0"/>
      <c r="DQ1" s="0"/>
      <c r="DR1" s="3" t="s">
        <v>415</v>
      </c>
      <c r="DS1" s="0"/>
    </row>
    <row collapsed="false" customFormat="false" customHeight="false" hidden="false" ht="12.1" outlineLevel="0" r="2">
      <c r="A2" s="11" t="n">
        <v>44302</v>
      </c>
      <c r="B2" s="6" t="n">
        <v>10</v>
      </c>
      <c r="C2" s="6" t="n">
        <v>2708.15</v>
      </c>
      <c r="D2" s="11" t="n">
        <v>44614</v>
      </c>
      <c r="E2" s="6" t="n">
        <v>10</v>
      </c>
      <c r="F2" s="6" t="n">
        <v>2005.39</v>
      </c>
      <c r="G2" s="11" t="n">
        <v>44228</v>
      </c>
      <c r="H2" s="6" t="n">
        <v>10</v>
      </c>
      <c r="I2" s="6" t="n">
        <v>3291.28</v>
      </c>
      <c r="J2" s="11" t="n">
        <v>44403</v>
      </c>
      <c r="K2" s="6" t="n">
        <v>100</v>
      </c>
      <c r="L2" s="6" t="n">
        <v>3844.17</v>
      </c>
      <c r="M2" s="11" t="n">
        <v>44312</v>
      </c>
      <c r="N2" s="6" t="n">
        <v>2000</v>
      </c>
      <c r="O2" s="6" t="n">
        <v>5774.52</v>
      </c>
      <c r="P2" s="11" t="n">
        <v>44295</v>
      </c>
      <c r="Q2" s="6" t="n">
        <v>1</v>
      </c>
      <c r="R2" s="6" t="n">
        <v>540.37</v>
      </c>
      <c r="S2" s="11" t="n">
        <v>44531</v>
      </c>
      <c r="T2" s="6" t="n">
        <v>10</v>
      </c>
      <c r="U2" s="6" t="n">
        <v>3441.28</v>
      </c>
      <c r="V2" s="11" t="n">
        <v>44256</v>
      </c>
      <c r="W2" s="6" t="n">
        <v>1</v>
      </c>
      <c r="X2" s="6" t="n">
        <v>842.99</v>
      </c>
      <c r="Y2" s="11" t="n">
        <v>44340</v>
      </c>
      <c r="Z2" s="6" t="n">
        <v>1</v>
      </c>
      <c r="AA2" s="6" t="n">
        <v>1773.02</v>
      </c>
      <c r="AB2" s="11" t="n">
        <v>44707</v>
      </c>
      <c r="AC2" s="6" t="n">
        <v>1</v>
      </c>
      <c r="AD2" s="6" t="n">
        <v>4245.95</v>
      </c>
      <c r="AE2" s="11" t="n">
        <v>44399</v>
      </c>
      <c r="AF2" s="6" t="n">
        <v>10</v>
      </c>
      <c r="AG2" s="6" t="n">
        <v>653.05</v>
      </c>
      <c r="AH2" s="11" t="n">
        <v>44501</v>
      </c>
      <c r="AI2" s="6" t="n">
        <v>1</v>
      </c>
      <c r="AJ2" s="6" t="n">
        <v>3514.33</v>
      </c>
      <c r="AK2" s="11" t="n">
        <v>44651</v>
      </c>
      <c r="AL2" s="6" t="n">
        <v>500</v>
      </c>
      <c r="AM2" s="6" t="n">
        <v>1293.43</v>
      </c>
      <c r="AN2" s="11" t="n">
        <v>44467</v>
      </c>
      <c r="AO2" s="6" t="n">
        <v>10</v>
      </c>
      <c r="AP2" s="6" t="n">
        <v>745.42</v>
      </c>
      <c r="AQ2" s="11" t="n">
        <v>44531</v>
      </c>
      <c r="AR2" s="6" t="n">
        <v>10</v>
      </c>
      <c r="AS2" s="6" t="n">
        <v>795.55</v>
      </c>
      <c r="AT2" s="11" t="n">
        <v>44676</v>
      </c>
      <c r="AU2" s="6" t="n">
        <v>1</v>
      </c>
      <c r="AV2" s="6" t="n">
        <v>961.27</v>
      </c>
      <c r="AW2" s="11" t="n">
        <v>44676</v>
      </c>
      <c r="AX2" s="6" t="n">
        <v>3</v>
      </c>
      <c r="AY2" s="6" t="n">
        <v>1183.27</v>
      </c>
      <c r="AZ2" s="11" t="n">
        <v>44340</v>
      </c>
      <c r="BA2" s="6" t="n">
        <v>1000</v>
      </c>
      <c r="BB2" s="6" t="n">
        <v>821.56</v>
      </c>
      <c r="BC2" s="11" t="n">
        <v>44421</v>
      </c>
      <c r="BD2" s="6" t="n">
        <v>1</v>
      </c>
      <c r="BE2" s="6" t="n">
        <v>1046.23</v>
      </c>
      <c r="BF2" s="11" t="n">
        <v>44187</v>
      </c>
      <c r="BG2" s="6" t="n">
        <v>10</v>
      </c>
      <c r="BH2" s="6" t="n">
        <v>693.14</v>
      </c>
      <c r="BI2" s="11" t="n">
        <v>44301</v>
      </c>
      <c r="BJ2" s="6" t="n">
        <v>1000</v>
      </c>
      <c r="BK2" s="6" t="n">
        <v>801.55</v>
      </c>
      <c r="BL2" s="11" t="n">
        <v>44280</v>
      </c>
      <c r="BM2" s="6" t="n">
        <v>1</v>
      </c>
      <c r="BN2" s="6" t="n">
        <v>1491.94</v>
      </c>
      <c r="BO2" s="11" t="n">
        <v>44676</v>
      </c>
      <c r="BP2" s="6" t="n">
        <v>5</v>
      </c>
      <c r="BQ2" s="6" t="n">
        <v>1102.26</v>
      </c>
      <c r="BR2" s="11" t="n">
        <v>44923</v>
      </c>
      <c r="BS2" s="6" t="n">
        <v>10</v>
      </c>
      <c r="BT2" s="6" t="n">
        <v>826</v>
      </c>
      <c r="BU2" s="11" t="n">
        <v>44644</v>
      </c>
      <c r="BV2" s="6" t="n">
        <v>10</v>
      </c>
      <c r="BW2" s="6" t="n">
        <v>912.43</v>
      </c>
      <c r="BX2" s="11" t="n">
        <v>44719</v>
      </c>
      <c r="BY2" s="6" t="n">
        <v>10</v>
      </c>
      <c r="BZ2" s="6" t="n">
        <v>1288.69</v>
      </c>
      <c r="CA2" s="11" t="n">
        <v>45705</v>
      </c>
      <c r="CB2" s="6" t="n">
        <v>7</v>
      </c>
      <c r="CC2" s="6" t="n">
        <v>1514.38</v>
      </c>
      <c r="CD2" s="11" t="n">
        <v>44434</v>
      </c>
      <c r="CE2" s="6" t="n">
        <v>1000</v>
      </c>
      <c r="CF2" s="6" t="n">
        <v>831.57</v>
      </c>
      <c r="CG2" s="11" t="n">
        <v>44399</v>
      </c>
      <c r="CH2" s="6" t="n">
        <v>76</v>
      </c>
      <c r="CI2" s="6" t="n">
        <v>496.94</v>
      </c>
      <c r="CJ2" s="11" t="n">
        <v>44382</v>
      </c>
      <c r="CK2" s="6" t="n">
        <v>3</v>
      </c>
      <c r="CL2" s="6" t="n">
        <v>276.684</v>
      </c>
      <c r="CM2" s="11" t="n">
        <v>44454</v>
      </c>
      <c r="CN2" s="6" t="n">
        <v>135</v>
      </c>
      <c r="CO2" s="6" t="n">
        <v>147.83</v>
      </c>
      <c r="CP2" s="11" t="n">
        <v>44382</v>
      </c>
      <c r="CQ2" s="6" t="n">
        <v>270</v>
      </c>
      <c r="CR2" s="6" t="n">
        <v>500.66</v>
      </c>
      <c r="CS2" s="11" t="n">
        <v>44676</v>
      </c>
      <c r="CT2" s="6" t="n">
        <v>15</v>
      </c>
      <c r="CU2" s="6" t="n">
        <v>166.04</v>
      </c>
      <c r="CV2" s="11" t="n">
        <v>44403</v>
      </c>
      <c r="CW2" s="6" t="n">
        <v>6</v>
      </c>
      <c r="CX2" s="6" t="n">
        <v>430.84</v>
      </c>
      <c r="CY2" s="11" t="n">
        <v>44558</v>
      </c>
      <c r="CZ2" s="6" t="n">
        <v>1</v>
      </c>
      <c r="DA2" s="6" t="n">
        <v>76.01</v>
      </c>
      <c r="DB2" s="11" t="n">
        <v>44399</v>
      </c>
      <c r="DC2" s="6" t="n">
        <v>71</v>
      </c>
      <c r="DD2" s="6" t="n">
        <v>495.2</v>
      </c>
      <c r="DE2" s="11" t="n">
        <v>44573</v>
      </c>
      <c r="DF2" s="6" t="n">
        <v>11</v>
      </c>
      <c r="DG2" s="6" t="n">
        <v>98.67</v>
      </c>
      <c r="DH2" s="11" t="n">
        <v>44403</v>
      </c>
      <c r="DI2" s="6" t="n">
        <v>43</v>
      </c>
      <c r="DJ2" s="6" t="n">
        <v>438.98</v>
      </c>
      <c r="DK2" s="11" t="n">
        <v>44286</v>
      </c>
      <c r="DL2" s="6" t="n">
        <v>1</v>
      </c>
      <c r="DM2" s="6" t="n">
        <v>1070.96</v>
      </c>
      <c r="DN2" s="11" t="n">
        <v>44302</v>
      </c>
      <c r="DO2" s="6" t="n">
        <v>1</v>
      </c>
      <c r="DP2" s="6" t="n">
        <v>1061.46</v>
      </c>
      <c r="DQ2" s="11" t="n">
        <v>44564</v>
      </c>
      <c r="DR2" s="6" t="n">
        <v>1</v>
      </c>
      <c r="DS2" s="6" t="n">
        <v>1003.97</v>
      </c>
    </row>
    <row collapsed="false" customFormat="false" customHeight="false" hidden="false" ht="12.1" outlineLevel="0" r="3">
      <c r="A3" s="11" t="n">
        <v>44540</v>
      </c>
      <c r="B3" s="6" t="n">
        <v>10</v>
      </c>
      <c r="C3" s="6" t="n">
        <v>2777.26</v>
      </c>
      <c r="D3" s="11" t="n">
        <v>44617</v>
      </c>
      <c r="E3" s="6" t="n">
        <v>10</v>
      </c>
      <c r="F3" s="6" t="n">
        <v>1508.65</v>
      </c>
      <c r="G3" s="11" t="n">
        <v>44494</v>
      </c>
      <c r="H3" s="6" t="n">
        <v>10</v>
      </c>
      <c r="I3" s="6" t="n">
        <v>3157.18</v>
      </c>
      <c r="J3" s="11" t="n">
        <v>44830</v>
      </c>
      <c r="K3" s="6" t="n">
        <v>100</v>
      </c>
      <c r="L3" s="6" t="n">
        <v>2350.13</v>
      </c>
      <c r="M3" s="11" t="n">
        <v>44732</v>
      </c>
      <c r="N3" s="6" t="n">
        <v>1000</v>
      </c>
      <c r="O3" s="6" t="n">
        <v>1433</v>
      </c>
      <c r="P3" s="11" t="n">
        <v>44315</v>
      </c>
      <c r="Q3" s="6" t="n">
        <v>1</v>
      </c>
      <c r="R3" s="6" t="n">
        <v>467.14</v>
      </c>
      <c r="S3" s="11" t="n">
        <v>44580</v>
      </c>
      <c r="T3" s="6" t="n">
        <v>10</v>
      </c>
      <c r="U3" s="6" t="n">
        <v>3060.52</v>
      </c>
      <c r="V3" s="11" t="n">
        <v>44340</v>
      </c>
      <c r="W3" s="6" t="n">
        <v>1</v>
      </c>
      <c r="X3" s="6" t="n">
        <v>756.53</v>
      </c>
      <c r="Y3" s="11" t="n">
        <v>44384</v>
      </c>
      <c r="Z3" s="6" t="n">
        <v>1</v>
      </c>
      <c r="AA3" s="6" t="n">
        <v>1554.67</v>
      </c>
      <c r="AB3" s="0"/>
      <c r="AC3" s="5" t="s">
        <f>=SUM(AD2:AD2)/SUM(AC2:AC2)</f>
      </c>
      <c r="AD3" s="0" t="s">
        <v>11</v>
      </c>
      <c r="AE3" s="11" t="n">
        <v>44491</v>
      </c>
      <c r="AF3" s="6" t="n">
        <v>10</v>
      </c>
      <c r="AG3" s="6" t="n">
        <v>702.49</v>
      </c>
      <c r="AH3" s="0"/>
      <c r="AI3" s="5" t="s">
        <f>=SUM(AJ2:AJ2)/SUM(AI2:AI2)</f>
      </c>
      <c r="AJ3" s="0" t="s">
        <v>11</v>
      </c>
      <c r="AK3" s="11" t="n">
        <v>44719</v>
      </c>
      <c r="AL3" s="6" t="n">
        <v>300</v>
      </c>
      <c r="AM3" s="6" t="n">
        <v>970.12</v>
      </c>
      <c r="AN3" s="0"/>
      <c r="AO3" s="5" t="s">
        <f>=SUM(AP2:AP2)/SUM(AO2:AO2)</f>
      </c>
      <c r="AP3" s="0" t="s">
        <v>11</v>
      </c>
      <c r="AQ3" s="11" t="n">
        <v>44610</v>
      </c>
      <c r="AR3" s="6" t="n">
        <v>10</v>
      </c>
      <c r="AS3" s="6" t="n">
        <v>678.98</v>
      </c>
      <c r="AT3" s="11" t="n">
        <v>44719</v>
      </c>
      <c r="AU3" s="6" t="n">
        <v>1</v>
      </c>
      <c r="AV3" s="6" t="n">
        <v>809.36</v>
      </c>
      <c r="AW3" s="11" t="n">
        <v>44732</v>
      </c>
      <c r="AX3" s="6" t="n">
        <v>2</v>
      </c>
      <c r="AY3" s="6" t="n">
        <v>769.53</v>
      </c>
      <c r="AZ3" s="11" t="n">
        <v>44403</v>
      </c>
      <c r="BA3" s="6" t="n">
        <v>1000</v>
      </c>
      <c r="BB3" s="6" t="n">
        <v>681.98</v>
      </c>
      <c r="BC3" s="11" t="n">
        <v>44768</v>
      </c>
      <c r="BD3" s="6" t="n">
        <v>1</v>
      </c>
      <c r="BE3" s="6" t="n">
        <v>646.45</v>
      </c>
      <c r="BF3" s="11" t="n">
        <v>44580</v>
      </c>
      <c r="BG3" s="6" t="n">
        <v>10</v>
      </c>
      <c r="BH3" s="6" t="n">
        <v>547.98</v>
      </c>
      <c r="BI3" s="11" t="n">
        <v>44462</v>
      </c>
      <c r="BJ3" s="6" t="n">
        <v>1000</v>
      </c>
      <c r="BK3" s="6" t="n">
        <v>847.28</v>
      </c>
      <c r="BL3" s="11" t="n">
        <v>44459</v>
      </c>
      <c r="BM3" s="6" t="n">
        <v>1</v>
      </c>
      <c r="BN3" s="6" t="n">
        <v>1343.83</v>
      </c>
      <c r="BO3" s="11" t="n">
        <v>44707</v>
      </c>
      <c r="BP3" s="6" t="n">
        <v>2</v>
      </c>
      <c r="BQ3" s="6" t="n">
        <v>409.28</v>
      </c>
      <c r="BR3" s="0"/>
      <c r="BS3" s="5" t="s">
        <f>=SUM(BT2:BT2)/SUM(BS2:BS2)</f>
      </c>
      <c r="BT3" s="0" t="s">
        <v>11</v>
      </c>
      <c r="BU3" s="11" t="n">
        <v>44861</v>
      </c>
      <c r="BV3" s="6" t="n">
        <v>10</v>
      </c>
      <c r="BW3" s="6" t="n">
        <v>669.07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11" t="n">
        <v>44480</v>
      </c>
      <c r="CE3" s="6" t="n">
        <v>1000</v>
      </c>
      <c r="CF3" s="6" t="n">
        <v>807.76</v>
      </c>
      <c r="CG3" s="11" t="n">
        <v>44480</v>
      </c>
      <c r="CH3" s="6" t="n">
        <v>73</v>
      </c>
      <c r="CI3" s="6" t="n">
        <v>547.11</v>
      </c>
      <c r="CJ3" s="11" t="n">
        <v>44434</v>
      </c>
      <c r="CK3" s="6" t="n">
        <v>5</v>
      </c>
      <c r="CL3" s="6" t="n">
        <v>487.9</v>
      </c>
      <c r="CM3" s="11" t="n">
        <v>44494</v>
      </c>
      <c r="CN3" s="6" t="n">
        <v>43</v>
      </c>
      <c r="CO3" s="6" t="n">
        <v>45.22</v>
      </c>
      <c r="CP3" s="0"/>
      <c r="CQ3" s="5" t="s">
        <f>=SUM(CR2:CR2)/SUM(CQ2:CQ2)</f>
      </c>
      <c r="CR3" s="0" t="s">
        <v>11</v>
      </c>
      <c r="CS3" s="11" t="n">
        <v>44740</v>
      </c>
      <c r="CT3" s="6" t="n">
        <v>28</v>
      </c>
      <c r="CU3" s="6" t="n">
        <v>342.36</v>
      </c>
      <c r="CV3" s="0"/>
      <c r="CW3" s="5" t="s">
        <f>=SUM(CX2:CX2)/SUM(CW2:CW2)</f>
      </c>
      <c r="CX3" s="0" t="s">
        <v>11</v>
      </c>
      <c r="CY3" s="11" t="n">
        <v>44578</v>
      </c>
      <c r="CZ3" s="6" t="n">
        <v>2</v>
      </c>
      <c r="DA3" s="6" t="n">
        <v>154.88</v>
      </c>
      <c r="DB3" s="11" t="n">
        <v>44610</v>
      </c>
      <c r="DC3" s="6" t="n">
        <v>27</v>
      </c>
      <c r="DD3" s="6" t="n">
        <v>155.35</v>
      </c>
      <c r="DE3" s="11" t="n">
        <v>44578</v>
      </c>
      <c r="DF3" s="6" t="n">
        <v>15</v>
      </c>
      <c r="DG3" s="6" t="n">
        <v>146.29</v>
      </c>
      <c r="DH3" s="11" t="n">
        <v>44462</v>
      </c>
      <c r="DI3" s="6" t="n">
        <v>46</v>
      </c>
      <c r="DJ3" s="6" t="n">
        <v>490.27</v>
      </c>
      <c r="DK3" s="11" t="n">
        <v>44419</v>
      </c>
      <c r="DL3" s="6" t="n">
        <v>1</v>
      </c>
      <c r="DM3" s="6" t="n">
        <v>1026.6</v>
      </c>
      <c r="DN3" s="11" t="n">
        <v>44403</v>
      </c>
      <c r="DO3" s="6" t="n">
        <v>1</v>
      </c>
      <c r="DP3" s="6" t="n">
        <v>985.82</v>
      </c>
      <c r="DQ3" s="0"/>
      <c r="DR3" s="5" t="s">
        <f>=SUM(DS2:DS2)/SUM(DR2:DR2)</f>
      </c>
      <c r="DS3" s="0" t="s">
        <v>11</v>
      </c>
    </row>
    <row collapsed="false" customFormat="false" customHeight="false" hidden="false" ht="12.1" outlineLevel="0" r="4">
      <c r="A4" s="11" t="n">
        <v>44578</v>
      </c>
      <c r="B4" s="6" t="n">
        <v>10</v>
      </c>
      <c r="C4" s="6" t="n">
        <v>2539.14</v>
      </c>
      <c r="D4" s="11" t="n">
        <v>44644</v>
      </c>
      <c r="E4" s="6" t="n">
        <v>10</v>
      </c>
      <c r="F4" s="6" t="n">
        <v>1363.34</v>
      </c>
      <c r="G4" s="11" t="n">
        <v>44802</v>
      </c>
      <c r="H4" s="6" t="n">
        <v>10</v>
      </c>
      <c r="I4" s="6" t="n">
        <v>2415.18</v>
      </c>
      <c r="J4" s="0"/>
      <c r="K4" s="5" t="s">
        <f>=SUM(L2:L3)/SUM(K2:K3)</f>
      </c>
      <c r="L4" s="0" t="s">
        <v>11</v>
      </c>
      <c r="M4" s="11" t="n">
        <v>44740</v>
      </c>
      <c r="N4" s="6" t="n">
        <v>1000</v>
      </c>
      <c r="O4" s="6" t="n">
        <v>1463.02</v>
      </c>
      <c r="P4" s="11" t="n">
        <v>44399</v>
      </c>
      <c r="Q4" s="6" t="n">
        <v>1</v>
      </c>
      <c r="R4" s="6" t="n">
        <v>457.92</v>
      </c>
      <c r="S4" s="11" t="n">
        <v>44767</v>
      </c>
      <c r="T4" s="6" t="n">
        <v>10</v>
      </c>
      <c r="U4" s="6" t="n">
        <v>1942.75</v>
      </c>
      <c r="V4" s="11" t="n">
        <v>44403</v>
      </c>
      <c r="W4" s="6" t="n">
        <v>1</v>
      </c>
      <c r="X4" s="6" t="n">
        <v>753.32</v>
      </c>
      <c r="Y4" s="11" t="n">
        <v>44616</v>
      </c>
      <c r="Z4" s="6" t="n">
        <v>1</v>
      </c>
      <c r="AA4" s="6" t="n">
        <v>1251.07</v>
      </c>
      <c r="AB4" s="0"/>
      <c r="AC4" s="6" t="n">
        <v>4353</v>
      </c>
      <c r="AD4" s="0" t="s">
        <v>416</v>
      </c>
      <c r="AE4" s="11" t="n">
        <v>44494</v>
      </c>
      <c r="AF4" s="6" t="n">
        <v>10</v>
      </c>
      <c r="AG4" s="6" t="n">
        <v>689.04</v>
      </c>
      <c r="AH4" s="0"/>
      <c r="AI4" s="6" t="n">
        <v>3201</v>
      </c>
      <c r="AJ4" s="0" t="s">
        <v>416</v>
      </c>
      <c r="AK4" s="11" t="n">
        <v>44767</v>
      </c>
      <c r="AL4" s="6" t="n">
        <v>300</v>
      </c>
      <c r="AM4" s="6" t="n">
        <v>983.78</v>
      </c>
      <c r="AN4" s="0"/>
      <c r="AO4" s="6" t="n">
        <v>288.45</v>
      </c>
      <c r="AP4" s="0" t="s">
        <v>416</v>
      </c>
      <c r="AQ4" s="11" t="n">
        <v>44676</v>
      </c>
      <c r="AR4" s="6" t="n">
        <v>10</v>
      </c>
      <c r="AS4" s="6" t="n">
        <v>576.9</v>
      </c>
      <c r="AT4" s="0"/>
      <c r="AU4" s="5" t="s">
        <f>=SUM(AV2:AV3)/SUM(AU2:AU3)</f>
      </c>
      <c r="AV4" s="0" t="s">
        <v>11</v>
      </c>
      <c r="AW4" s="11" t="n">
        <v>44830</v>
      </c>
      <c r="AX4" s="6" t="n">
        <v>1</v>
      </c>
      <c r="AY4" s="6" t="n">
        <v>284.3</v>
      </c>
      <c r="AZ4" s="11" t="n">
        <v>44459</v>
      </c>
      <c r="BA4" s="6" t="n">
        <v>1000</v>
      </c>
      <c r="BB4" s="6" t="n">
        <v>673.87</v>
      </c>
      <c r="BC4" s="0"/>
      <c r="BD4" s="5" t="s">
        <f>=SUM(BE2:BE3)/SUM(BD2:BD3)</f>
      </c>
      <c r="BE4" s="0" t="s">
        <v>11</v>
      </c>
      <c r="BF4" s="11" t="n">
        <v>44616</v>
      </c>
      <c r="BG4" s="6" t="n">
        <v>10</v>
      </c>
      <c r="BH4" s="6" t="n">
        <v>355.84</v>
      </c>
      <c r="BI4" s="11" t="n">
        <v>44767</v>
      </c>
      <c r="BJ4" s="6" t="n">
        <v>1000</v>
      </c>
      <c r="BK4" s="6" t="n">
        <v>449.31</v>
      </c>
      <c r="BL4" s="11" t="n">
        <v>44477</v>
      </c>
      <c r="BM4" s="6" t="n">
        <v>1</v>
      </c>
      <c r="BN4" s="6" t="n">
        <v>1246.87</v>
      </c>
      <c r="BO4" s="11" t="n">
        <v>44732</v>
      </c>
      <c r="BP4" s="6" t="n">
        <v>4</v>
      </c>
      <c r="BQ4" s="6" t="n">
        <v>776.94</v>
      </c>
      <c r="BR4" s="0"/>
      <c r="BS4" s="6" t="n">
        <v>75.545</v>
      </c>
      <c r="BT4" s="0" t="s">
        <v>416</v>
      </c>
      <c r="BU4" s="11" t="n">
        <v>45071</v>
      </c>
      <c r="BV4" s="6" t="n">
        <v>10</v>
      </c>
      <c r="BW4" s="6" t="n">
        <v>663.89</v>
      </c>
      <c r="BX4" s="0"/>
      <c r="BY4" s="6" t="n">
        <v>69.56</v>
      </c>
      <c r="BZ4" s="0" t="s">
        <v>416</v>
      </c>
      <c r="CA4" s="0"/>
      <c r="CB4" s="6" t="n">
        <v>98.36</v>
      </c>
      <c r="CC4" s="0" t="s">
        <v>416</v>
      </c>
      <c r="CD4" s="0"/>
      <c r="CE4" s="5" t="s">
        <f>=SUM(CF2:CF3)/SUM(CE2:CE3)</f>
      </c>
      <c r="CF4" s="0" t="s">
        <v>11</v>
      </c>
      <c r="CG4" s="11" t="n">
        <v>44580</v>
      </c>
      <c r="CH4" s="6" t="n">
        <v>26</v>
      </c>
      <c r="CI4" s="6" t="n">
        <v>156.84</v>
      </c>
      <c r="CJ4" s="0"/>
      <c r="CK4" s="5" t="s">
        <f>=SUM(CL2:CL3)/SUM(CK2:CK3)</f>
      </c>
      <c r="CL4" s="0" t="s">
        <v>11</v>
      </c>
      <c r="CM4" s="11" t="n">
        <v>44498</v>
      </c>
      <c r="CN4" s="6" t="n">
        <v>140</v>
      </c>
      <c r="CO4" s="6" t="n">
        <v>147.37</v>
      </c>
      <c r="CP4" s="0"/>
      <c r="CQ4" s="6" t="n">
        <v>2.85986544</v>
      </c>
      <c r="CR4" s="0" t="s">
        <v>416</v>
      </c>
      <c r="CS4" s="0"/>
      <c r="CT4" s="5" t="s">
        <f>=SUM(CU2:CU3)/SUM(CT2:CT3)</f>
      </c>
      <c r="CU4" s="0" t="s">
        <v>11</v>
      </c>
      <c r="CV4" s="0"/>
      <c r="CW4" s="6" t="n">
        <v>95.94174922</v>
      </c>
      <c r="CX4" s="0" t="s">
        <v>416</v>
      </c>
      <c r="CY4" s="11" t="n">
        <v>44594</v>
      </c>
      <c r="CZ4" s="6" t="n">
        <v>1</v>
      </c>
      <c r="DA4" s="6" t="n">
        <v>76.75</v>
      </c>
      <c r="DB4" s="0"/>
      <c r="DC4" s="5" t="s">
        <f>=SUM(DD2:DD3)/SUM(DC2:DC3)</f>
      </c>
      <c r="DD4" s="0" t="s">
        <v>11</v>
      </c>
      <c r="DE4" s="11" t="n">
        <v>44594</v>
      </c>
      <c r="DF4" s="6" t="n">
        <v>12</v>
      </c>
      <c r="DG4" s="6" t="n">
        <v>96.9</v>
      </c>
      <c r="DH4" s="11" t="n">
        <v>44494</v>
      </c>
      <c r="DI4" s="6" t="n">
        <v>45</v>
      </c>
      <c r="DJ4" s="6" t="n">
        <v>491.9</v>
      </c>
      <c r="DK4" s="0"/>
      <c r="DL4" s="5" t="s">
        <f>=SUM(DM2:DM3)/SUM(DL2:DL3)</f>
      </c>
      <c r="DM4" s="0" t="s">
        <v>11</v>
      </c>
      <c r="DN4" s="0"/>
      <c r="DO4" s="5" t="s">
        <f>=SUM(DP2:DP3)/SUM(DO2:DO3)</f>
      </c>
      <c r="DP4" s="0" t="s">
        <v>11</v>
      </c>
      <c r="DQ4" s="0"/>
      <c r="DR4" s="6" t="n">
        <v>98.703</v>
      </c>
      <c r="DS4" s="0" t="s">
        <v>416</v>
      </c>
    </row>
    <row collapsed="false" customFormat="false" customHeight="false" hidden="false" ht="12.1" outlineLevel="0" r="5">
      <c r="A5" s="11" t="n">
        <v>44670</v>
      </c>
      <c r="B5" s="6" t="n">
        <v>10</v>
      </c>
      <c r="C5" s="6" t="n">
        <v>1223.65</v>
      </c>
      <c r="D5" s="11" t="n">
        <v>44740</v>
      </c>
      <c r="E5" s="6" t="n">
        <v>10</v>
      </c>
      <c r="F5" s="6" t="n">
        <v>1401.77</v>
      </c>
      <c r="G5" s="11" t="n">
        <v>44830</v>
      </c>
      <c r="H5" s="6" t="n">
        <v>10</v>
      </c>
      <c r="I5" s="6" t="n">
        <v>1959.85</v>
      </c>
      <c r="J5" s="0"/>
      <c r="K5" s="6" t="n">
        <v>40.18</v>
      </c>
      <c r="L5" s="0" t="s">
        <v>416</v>
      </c>
      <c r="M5" s="11" t="n">
        <v>44802</v>
      </c>
      <c r="N5" s="6" t="n">
        <v>1000</v>
      </c>
      <c r="O5" s="6" t="n">
        <v>1398.97</v>
      </c>
      <c r="P5" s="11" t="n">
        <v>44470</v>
      </c>
      <c r="Q5" s="6" t="n">
        <v>1</v>
      </c>
      <c r="R5" s="6" t="n">
        <v>486.94</v>
      </c>
      <c r="S5" s="11" t="n">
        <v>44802</v>
      </c>
      <c r="T5" s="6" t="n">
        <v>10</v>
      </c>
      <c r="U5" s="6" t="n">
        <v>1853.08</v>
      </c>
      <c r="V5" s="11" t="n">
        <v>44545</v>
      </c>
      <c r="W5" s="6" t="n">
        <v>1</v>
      </c>
      <c r="X5" s="6" t="n">
        <v>637.44</v>
      </c>
      <c r="Y5" s="11" t="n">
        <v>44732</v>
      </c>
      <c r="Z5" s="6" t="n">
        <v>1</v>
      </c>
      <c r="AA5" s="6" t="n">
        <v>740.91</v>
      </c>
      <c r="AB5" s="0"/>
      <c r="AC5" s="6" t="n">
        <v>1</v>
      </c>
      <c r="AD5" s="0" t="s">
        <v>417</v>
      </c>
      <c r="AE5" s="11" t="n">
        <v>44502</v>
      </c>
      <c r="AF5" s="6" t="n">
        <v>10</v>
      </c>
      <c r="AG5" s="6" t="n">
        <v>662.57</v>
      </c>
      <c r="AH5" s="0"/>
      <c r="AI5" s="6" t="n">
        <v>1</v>
      </c>
      <c r="AJ5" s="0" t="s">
        <v>417</v>
      </c>
      <c r="AK5" s="0"/>
      <c r="AL5" s="5" t="s">
        <f>=SUM(AM2:AM4)/SUM(AL2:AL4)</f>
      </c>
      <c r="AM5" s="0" t="s">
        <v>11</v>
      </c>
      <c r="AN5" s="0"/>
      <c r="AO5" s="6" t="n">
        <v>10</v>
      </c>
      <c r="AP5" s="0" t="s">
        <v>417</v>
      </c>
      <c r="AQ5" s="11" t="n">
        <v>44740</v>
      </c>
      <c r="AR5" s="6" t="n">
        <v>10</v>
      </c>
      <c r="AS5" s="6" t="n">
        <v>617.42</v>
      </c>
      <c r="AT5" s="0"/>
      <c r="AU5" s="6" t="n">
        <v>981.7</v>
      </c>
      <c r="AV5" s="0" t="s">
        <v>416</v>
      </c>
      <c r="AW5" s="0"/>
      <c r="AX5" s="5" t="s">
        <f>=SUM(AY2:AY4)/SUM(AX2:AX4)</f>
      </c>
      <c r="AY5" s="0" t="s">
        <v>11</v>
      </c>
      <c r="AZ5" s="11" t="n">
        <v>44533</v>
      </c>
      <c r="BA5" s="6" t="n">
        <v>1000</v>
      </c>
      <c r="BB5" s="6" t="n">
        <v>604.81</v>
      </c>
      <c r="BC5" s="0"/>
      <c r="BD5" s="6" t="n">
        <v>909.5</v>
      </c>
      <c r="BE5" s="0" t="s">
        <v>416</v>
      </c>
      <c r="BF5" s="0"/>
      <c r="BG5" s="5" t="s">
        <f>=SUM(BH2:BH4)/SUM(BG2:BG4)</f>
      </c>
      <c r="BH5" s="0" t="s">
        <v>11</v>
      </c>
      <c r="BI5" s="0"/>
      <c r="BJ5" s="5" t="s">
        <f>=SUM(BK2:BK4)/SUM(BJ2:BJ4)</f>
      </c>
      <c r="BK5" s="0" t="s">
        <v>11</v>
      </c>
      <c r="BL5" s="11" t="n">
        <v>44650</v>
      </c>
      <c r="BM5" s="6" t="n">
        <v>1</v>
      </c>
      <c r="BN5" s="6" t="n">
        <v>929.45</v>
      </c>
      <c r="BO5" s="11" t="n">
        <v>44767</v>
      </c>
      <c r="BP5" s="6" t="n">
        <v>1</v>
      </c>
      <c r="BQ5" s="6" t="n">
        <v>189.53</v>
      </c>
      <c r="BR5" s="0"/>
      <c r="BS5" s="6" t="n">
        <v>10</v>
      </c>
      <c r="BT5" s="0" t="s">
        <v>417</v>
      </c>
      <c r="BU5" s="0"/>
      <c r="BV5" s="5" t="s">
        <f>=SUM(BW2:BW4)/SUM(BV2:BV4)</f>
      </c>
      <c r="BW5" s="0" t="s">
        <v>11</v>
      </c>
      <c r="BX5" s="0"/>
      <c r="BY5" s="6" t="n">
        <v>10</v>
      </c>
      <c r="BZ5" s="0" t="s">
        <v>417</v>
      </c>
      <c r="CA5" s="0"/>
      <c r="CB5" s="6" t="n">
        <v>7</v>
      </c>
      <c r="CC5" s="0" t="s">
        <v>417</v>
      </c>
      <c r="CD5" s="0"/>
      <c r="CE5" s="6" t="n">
        <v>0.3336</v>
      </c>
      <c r="CF5" s="0" t="s">
        <v>416</v>
      </c>
      <c r="CG5" s="11" t="n">
        <v>44617</v>
      </c>
      <c r="CH5" s="6" t="n">
        <v>63</v>
      </c>
      <c r="CI5" s="6" t="n">
        <v>297.57</v>
      </c>
      <c r="CJ5" s="0"/>
      <c r="CK5" s="6" t="n">
        <v>2.7371</v>
      </c>
      <c r="CL5" s="0" t="s">
        <v>416</v>
      </c>
      <c r="CM5" s="0"/>
      <c r="CN5" s="5" t="s">
        <f>=SUM(CO2:CO4)/SUM(CN2:CN4)</f>
      </c>
      <c r="CO5" s="0" t="s">
        <v>11</v>
      </c>
      <c r="CP5" s="0"/>
      <c r="CQ5" s="6" t="n">
        <v>270</v>
      </c>
      <c r="CR5" s="0" t="s">
        <v>417</v>
      </c>
      <c r="CS5" s="0"/>
      <c r="CT5" s="6" t="n">
        <v>16.59</v>
      </c>
      <c r="CU5" s="0" t="s">
        <v>416</v>
      </c>
      <c r="CV5" s="0"/>
      <c r="CW5" s="6" t="n">
        <v>6</v>
      </c>
      <c r="CX5" s="0" t="s">
        <v>417</v>
      </c>
      <c r="CY5" s="11" t="n">
        <v>44602</v>
      </c>
      <c r="CZ5" s="6" t="n">
        <v>1</v>
      </c>
      <c r="DA5" s="6" t="n">
        <v>75.85</v>
      </c>
      <c r="DB5" s="0"/>
      <c r="DC5" s="6" t="n">
        <v>4.81</v>
      </c>
      <c r="DD5" s="0" t="s">
        <v>416</v>
      </c>
      <c r="DE5" s="11" t="n">
        <v>44610</v>
      </c>
      <c r="DF5" s="6" t="n">
        <v>12</v>
      </c>
      <c r="DG5" s="6" t="n">
        <v>97.46</v>
      </c>
      <c r="DH5" s="0"/>
      <c r="DI5" s="5" t="s">
        <f>=SUM(DJ2:DJ4)/SUM(DI2:DI4)</f>
      </c>
      <c r="DJ5" s="0" t="s">
        <v>11</v>
      </c>
      <c r="DK5" s="0"/>
      <c r="DL5" s="6" t="n">
        <v>99.98</v>
      </c>
      <c r="DM5" s="0" t="s">
        <v>416</v>
      </c>
      <c r="DN5" s="0"/>
      <c r="DO5" s="6" t="n">
        <v>91.48</v>
      </c>
      <c r="DP5" s="0" t="s">
        <v>416</v>
      </c>
      <c r="DQ5" s="0"/>
      <c r="DR5" s="6" t="n">
        <v>1</v>
      </c>
      <c r="DS5" s="0" t="s">
        <v>417</v>
      </c>
    </row>
    <row collapsed="false" customFormat="false" customHeight="false" hidden="false" ht="12.1" outlineLevel="0" r="6">
      <c r="A6" s="11" t="n">
        <v>44732</v>
      </c>
      <c r="B6" s="6" t="n">
        <v>10</v>
      </c>
      <c r="C6" s="6" t="n">
        <v>1194.33</v>
      </c>
      <c r="D6" s="0"/>
      <c r="E6" s="5" t="s">
        <f>=SUM(F2:F5)/SUM(E2:E5)</f>
      </c>
      <c r="F6" s="0" t="s">
        <v>11</v>
      </c>
      <c r="G6" s="11" t="n">
        <v>44861</v>
      </c>
      <c r="H6" s="6" t="n">
        <v>10</v>
      </c>
      <c r="I6" s="6" t="n">
        <v>2200.03</v>
      </c>
      <c r="J6" s="0"/>
      <c r="K6" s="6" t="n">
        <v>200</v>
      </c>
      <c r="L6" s="0" t="s">
        <v>417</v>
      </c>
      <c r="M6" s="11" t="n">
        <v>44922</v>
      </c>
      <c r="N6" s="6" t="n">
        <v>1000</v>
      </c>
      <c r="O6" s="6" t="n">
        <v>1301.17</v>
      </c>
      <c r="P6" s="11" t="n">
        <v>44614</v>
      </c>
      <c r="Q6" s="6" t="n">
        <v>1</v>
      </c>
      <c r="R6" s="6" t="n">
        <v>375.76</v>
      </c>
      <c r="S6" s="11" t="n">
        <v>44859</v>
      </c>
      <c r="T6" s="6" t="n">
        <v>10</v>
      </c>
      <c r="U6" s="6" t="n">
        <v>1696.98</v>
      </c>
      <c r="V6" s="11" t="n">
        <v>44564</v>
      </c>
      <c r="W6" s="6" t="n">
        <v>1</v>
      </c>
      <c r="X6" s="6" t="n">
        <v>616.42</v>
      </c>
      <c r="Y6" s="11" t="n">
        <v>44740</v>
      </c>
      <c r="Z6" s="6" t="n">
        <v>1</v>
      </c>
      <c r="AA6" s="6" t="n">
        <v>829.97</v>
      </c>
      <c r="AB6" s="0"/>
      <c r="AC6" s="5" t="s">
        <f>=AC5*(ABS(AC4)-ABS(AC3))</f>
      </c>
      <c r="AD6" s="0" t="s">
        <v>418</v>
      </c>
      <c r="AE6" s="11" t="n">
        <v>44508</v>
      </c>
      <c r="AF6" s="6" t="n">
        <v>10</v>
      </c>
      <c r="AG6" s="6" t="n">
        <v>640.39</v>
      </c>
      <c r="AH6" s="0"/>
      <c r="AI6" s="5" t="s">
        <f>=AI5*(ABS(AI4)-ABS(AI3))</f>
      </c>
      <c r="AJ6" s="0" t="s">
        <v>418</v>
      </c>
      <c r="AK6" s="0"/>
      <c r="AL6" s="6" t="n">
        <v>2.731</v>
      </c>
      <c r="AM6" s="0" t="s">
        <v>416</v>
      </c>
      <c r="AN6" s="0"/>
      <c r="AO6" s="5" t="s">
        <f>=AO5*(ABS(AO4)-ABS(AO3))</f>
      </c>
      <c r="AP6" s="0" t="s">
        <v>418</v>
      </c>
      <c r="AQ6" s="11" t="n">
        <v>44861</v>
      </c>
      <c r="AR6" s="6" t="n">
        <v>10</v>
      </c>
      <c r="AS6" s="6" t="n">
        <v>580.4</v>
      </c>
      <c r="AT6" s="0"/>
      <c r="AU6" s="6" t="n">
        <v>2</v>
      </c>
      <c r="AV6" s="0" t="s">
        <v>417</v>
      </c>
      <c r="AW6" s="0"/>
      <c r="AX6" s="6" t="n">
        <v>325.05</v>
      </c>
      <c r="AY6" s="0" t="s">
        <v>416</v>
      </c>
      <c r="AZ6" s="11" t="n">
        <v>44579</v>
      </c>
      <c r="BA6" s="6" t="n">
        <v>1000</v>
      </c>
      <c r="BB6" s="6" t="n">
        <v>581.9</v>
      </c>
      <c r="BC6" s="0"/>
      <c r="BD6" s="6" t="n">
        <v>2</v>
      </c>
      <c r="BE6" s="0" t="s">
        <v>417</v>
      </c>
      <c r="BF6" s="0"/>
      <c r="BG6" s="6" t="n">
        <v>43.29</v>
      </c>
      <c r="BH6" s="0" t="s">
        <v>416</v>
      </c>
      <c r="BI6" s="0"/>
      <c r="BJ6" s="6" t="n">
        <v>0.4166</v>
      </c>
      <c r="BK6" s="0" t="s">
        <v>416</v>
      </c>
      <c r="BL6" s="0"/>
      <c r="BM6" s="5" t="s">
        <f>=SUM(BN2:BN5)/SUM(BM2:BM5)</f>
      </c>
      <c r="BN6" s="0" t="s">
        <v>11</v>
      </c>
      <c r="BO6" s="11" t="n">
        <v>44768</v>
      </c>
      <c r="BP6" s="6" t="n">
        <v>1</v>
      </c>
      <c r="BQ6" s="6" t="n">
        <v>192.03</v>
      </c>
      <c r="BR6" s="0"/>
      <c r="BS6" s="5" t="s">
        <f>=BS5*(ABS(BS4)-ABS(BS3))</f>
      </c>
      <c r="BT6" s="0" t="s">
        <v>418</v>
      </c>
      <c r="BU6" s="0"/>
      <c r="BV6" s="6" t="n">
        <v>24.74</v>
      </c>
      <c r="BW6" s="0" t="s">
        <v>416</v>
      </c>
      <c r="BX6" s="0"/>
      <c r="BY6" s="5" t="s">
        <f>=BY5*(ABS(BY4)-ABS(BY3))</f>
      </c>
      <c r="BZ6" s="0" t="s">
        <v>418</v>
      </c>
      <c r="CA6" s="0"/>
      <c r="CB6" s="5" t="s">
        <f>=CB5*(ABS(CB4)-ABS(CB3))</f>
      </c>
      <c r="CC6" s="0" t="s">
        <v>418</v>
      </c>
      <c r="CD6" s="0"/>
      <c r="CE6" s="6" t="n">
        <v>2000</v>
      </c>
      <c r="CF6" s="0" t="s">
        <v>417</v>
      </c>
      <c r="CG6" s="11" t="n">
        <v>44676</v>
      </c>
      <c r="CH6" s="6" t="n">
        <v>100</v>
      </c>
      <c r="CI6" s="6" t="n">
        <v>384.87</v>
      </c>
      <c r="CJ6" s="0"/>
      <c r="CK6" s="6" t="n">
        <v>8</v>
      </c>
      <c r="CL6" s="0" t="s">
        <v>417</v>
      </c>
      <c r="CM6" s="0"/>
      <c r="CN6" s="6" t="n">
        <v>2.4725</v>
      </c>
      <c r="CO6" s="0" t="s">
        <v>416</v>
      </c>
      <c r="CP6" s="0"/>
      <c r="CQ6" s="5" t="s">
        <f>=CQ5*(ABS(CQ4)-ABS(CQ3))</f>
      </c>
      <c r="CR6" s="0" t="s">
        <v>418</v>
      </c>
      <c r="CS6" s="0"/>
      <c r="CT6" s="6" t="n">
        <v>43</v>
      </c>
      <c r="CU6" s="0" t="s">
        <v>417</v>
      </c>
      <c r="CV6" s="0"/>
      <c r="CW6" s="5" t="s">
        <f>=CW5*(ABS(CW4)-ABS(CW3))</f>
      </c>
      <c r="CX6" s="0" t="s">
        <v>418</v>
      </c>
      <c r="CY6" s="11" t="n">
        <v>44610</v>
      </c>
      <c r="CZ6" s="6" t="n">
        <v>2</v>
      </c>
      <c r="DA6" s="6" t="n">
        <v>152.91</v>
      </c>
      <c r="DB6" s="0"/>
      <c r="DC6" s="6" t="n">
        <v>98</v>
      </c>
      <c r="DD6" s="0" t="s">
        <v>417</v>
      </c>
      <c r="DE6" s="0"/>
      <c r="DF6" s="5" t="s">
        <f>=SUM(DG2:DG5)/SUM(DF2:DF5)</f>
      </c>
      <c r="DG6" s="0" t="s">
        <v>11</v>
      </c>
      <c r="DH6" s="0"/>
      <c r="DI6" s="6" t="n">
        <v>2.8</v>
      </c>
      <c r="DJ6" s="0" t="s">
        <v>416</v>
      </c>
      <c r="DK6" s="0"/>
      <c r="DL6" s="6" t="n">
        <v>2</v>
      </c>
      <c r="DM6" s="0" t="s">
        <v>417</v>
      </c>
      <c r="DN6" s="0"/>
      <c r="DO6" s="6" t="n">
        <v>2</v>
      </c>
      <c r="DP6" s="0" t="s">
        <v>417</v>
      </c>
      <c r="DQ6" s="0"/>
      <c r="DR6" s="6" t="s">
        <f>=Портфель!G44*Портфель!$Q$13</f>
      </c>
      <c r="DS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312.17</v>
      </c>
      <c r="F7" s="0" t="s">
        <v>416</v>
      </c>
      <c r="G7" s="0"/>
      <c r="H7" s="5" t="s">
        <f>=SUM(I2:I6)/SUM(H2:H6)</f>
      </c>
      <c r="I7" s="0" t="s">
        <v>11</v>
      </c>
      <c r="J7" s="0"/>
      <c r="K7" s="5" t="s">
        <f>=K6*(ABS(K5)-ABS(K4))</f>
      </c>
      <c r="L7" s="0" t="s">
        <v>418</v>
      </c>
      <c r="M7" s="0"/>
      <c r="N7" s="5" t="s">
        <f>=SUM(O2:O6)/SUM(N2:N6)</f>
      </c>
      <c r="O7" s="0" t="s">
        <v>11</v>
      </c>
      <c r="P7" s="11" t="n">
        <v>44616</v>
      </c>
      <c r="Q7" s="6" t="n">
        <v>1</v>
      </c>
      <c r="R7" s="6" t="n">
        <v>239.77</v>
      </c>
      <c r="S7" s="11" t="n">
        <v>45071</v>
      </c>
      <c r="T7" s="6" t="n">
        <v>10</v>
      </c>
      <c r="U7" s="6" t="n">
        <v>1620.16</v>
      </c>
      <c r="V7" s="11" t="n">
        <v>44719</v>
      </c>
      <c r="W7" s="6" t="n">
        <v>1</v>
      </c>
      <c r="X7" s="6" t="n">
        <v>478.14</v>
      </c>
      <c r="Y7" s="11" t="n">
        <v>44767</v>
      </c>
      <c r="Z7" s="6" t="n">
        <v>1</v>
      </c>
      <c r="AA7" s="6" t="n">
        <v>690.48</v>
      </c>
      <c r="AB7" s="0"/>
      <c r="AC7" s="0"/>
      <c r="AD7" s="0"/>
      <c r="AE7" s="11" t="n">
        <v>44579</v>
      </c>
      <c r="AF7" s="6" t="n">
        <v>10</v>
      </c>
      <c r="AG7" s="6" t="n">
        <v>595.11</v>
      </c>
      <c r="AH7" s="0"/>
      <c r="AI7" s="0"/>
      <c r="AJ7" s="0"/>
      <c r="AK7" s="0"/>
      <c r="AL7" s="6" t="n">
        <v>1100</v>
      </c>
      <c r="AM7" s="0" t="s">
        <v>417</v>
      </c>
      <c r="AN7" s="0"/>
      <c r="AO7" s="0"/>
      <c r="AP7" s="0"/>
      <c r="AQ7" s="0"/>
      <c r="AR7" s="5" t="s">
        <f>=SUM(AS2:AS6)/SUM(AR2:AR6)</f>
      </c>
      <c r="AS7" s="0" t="s">
        <v>11</v>
      </c>
      <c r="AT7" s="0"/>
      <c r="AU7" s="5" t="s">
        <f>=AU6*(ABS(AU5)-ABS(AU4))</f>
      </c>
      <c r="AV7" s="0" t="s">
        <v>418</v>
      </c>
      <c r="AW7" s="0"/>
      <c r="AX7" s="6" t="n">
        <v>6</v>
      </c>
      <c r="AY7" s="0" t="s">
        <v>417</v>
      </c>
      <c r="AZ7" s="11" t="n">
        <v>44616</v>
      </c>
      <c r="BA7" s="6" t="n">
        <v>2000</v>
      </c>
      <c r="BB7" s="6" t="n">
        <v>614.82</v>
      </c>
      <c r="BC7" s="0"/>
      <c r="BD7" s="5" t="s">
        <f>=BD6*(ABS(BD5)-ABS(BD4))</f>
      </c>
      <c r="BE7" s="0" t="s">
        <v>418</v>
      </c>
      <c r="BF7" s="0"/>
      <c r="BG7" s="6" t="n">
        <v>30</v>
      </c>
      <c r="BH7" s="0" t="s">
        <v>417</v>
      </c>
      <c r="BI7" s="0"/>
      <c r="BJ7" s="6" t="n">
        <v>3000</v>
      </c>
      <c r="BK7" s="0" t="s">
        <v>417</v>
      </c>
      <c r="BL7" s="0"/>
      <c r="BM7" s="6" t="n">
        <v>270</v>
      </c>
      <c r="BN7" s="0" t="s">
        <v>416</v>
      </c>
      <c r="BO7" s="11" t="n">
        <v>44830</v>
      </c>
      <c r="BP7" s="6" t="n">
        <v>1</v>
      </c>
      <c r="BQ7" s="6" t="n">
        <v>165.12</v>
      </c>
      <c r="BR7" s="0"/>
      <c r="BS7" s="0"/>
      <c r="BT7" s="0"/>
      <c r="BU7" s="0"/>
      <c r="BV7" s="6" t="n">
        <v>30</v>
      </c>
      <c r="BW7" s="0" t="s">
        <v>417</v>
      </c>
      <c r="BX7" s="0"/>
      <c r="BY7" s="0"/>
      <c r="BZ7" s="0"/>
      <c r="CA7" s="0"/>
      <c r="CB7" s="0"/>
      <c r="CC7" s="0"/>
      <c r="CD7" s="0"/>
      <c r="CE7" s="5" t="s">
        <f>=CE6*(ABS(CE5)-ABS(CE4))</f>
      </c>
      <c r="CF7" s="0" t="s">
        <v>418</v>
      </c>
      <c r="CG7" s="11" t="n">
        <v>44732</v>
      </c>
      <c r="CH7" s="6" t="n">
        <v>50</v>
      </c>
      <c r="CI7" s="6" t="n">
        <v>211.14</v>
      </c>
      <c r="CJ7" s="0"/>
      <c r="CK7" s="5" t="s">
        <f>=CK6*(ABS(CK5)-ABS(CK4))</f>
      </c>
      <c r="CL7" s="0" t="s">
        <v>418</v>
      </c>
      <c r="CM7" s="0"/>
      <c r="CN7" s="6" t="n">
        <v>318</v>
      </c>
      <c r="CO7" s="0" t="s">
        <v>417</v>
      </c>
      <c r="CP7" s="0"/>
      <c r="CQ7" s="0"/>
      <c r="CR7" s="0"/>
      <c r="CS7" s="0"/>
      <c r="CT7" s="5" t="s">
        <f>=CT6*(ABS(CT5)-ABS(CT4))</f>
      </c>
      <c r="CU7" s="0" t="s">
        <v>418</v>
      </c>
      <c r="CV7" s="0"/>
      <c r="CW7" s="0"/>
      <c r="CX7" s="0"/>
      <c r="CY7" s="0"/>
      <c r="CZ7" s="5" t="s">
        <f>=SUM(DA2:DA6)/SUM(CZ2:CZ6)</f>
      </c>
      <c r="DA7" s="0" t="s">
        <v>11</v>
      </c>
      <c r="DB7" s="0"/>
      <c r="DC7" s="5" t="s">
        <f>=DC6*(ABS(DC5)-ABS(DC4))</f>
      </c>
      <c r="DD7" s="0" t="s">
        <v>418</v>
      </c>
      <c r="DE7" s="0"/>
      <c r="DF7" s="6" t="n">
        <v>7.975</v>
      </c>
      <c r="DG7" s="0" t="s">
        <v>416</v>
      </c>
      <c r="DH7" s="0"/>
      <c r="DI7" s="6" t="n">
        <v>134</v>
      </c>
      <c r="DJ7" s="0" t="s">
        <v>417</v>
      </c>
      <c r="DK7" s="0"/>
      <c r="DL7" s="6" t="s">
        <f>=Портфель!G42*Портфель!$Q$13</f>
      </c>
      <c r="DM7" s="0" t="s">
        <v>6</v>
      </c>
      <c r="DN7" s="0"/>
      <c r="DO7" s="6" t="s">
        <f>=Портфель!G43*Портфель!$Q$13</f>
      </c>
      <c r="DP7" s="0" t="s">
        <v>6</v>
      </c>
      <c r="DQ7" s="0"/>
      <c r="DR7" s="6" t="s">
        <f>=Портфель!H44*Портфель!$Q$13</f>
      </c>
      <c r="DS7" s="0" t="s">
        <v>7</v>
      </c>
    </row>
    <row collapsed="false" customFormat="false" customHeight="false" hidden="false" ht="12.1" outlineLevel="0" r="8">
      <c r="A8" s="0"/>
      <c r="B8" s="6" t="n">
        <v>312.73</v>
      </c>
      <c r="C8" s="0" t="s">
        <v>416</v>
      </c>
      <c r="D8" s="0"/>
      <c r="E8" s="6" t="n">
        <v>40</v>
      </c>
      <c r="F8" s="0" t="s">
        <v>417</v>
      </c>
      <c r="G8" s="0"/>
      <c r="H8" s="6" t="n">
        <v>222.85</v>
      </c>
      <c r="I8" s="0" t="s">
        <v>416</v>
      </c>
      <c r="J8" s="0"/>
      <c r="K8" s="0"/>
      <c r="L8" s="0"/>
      <c r="M8" s="0"/>
      <c r="N8" s="6" t="n">
        <v>1.1545</v>
      </c>
      <c r="O8" s="0" t="s">
        <v>416</v>
      </c>
      <c r="P8" s="11" t="n">
        <v>44617</v>
      </c>
      <c r="Q8" s="6" t="n">
        <v>1</v>
      </c>
      <c r="R8" s="6" t="n">
        <v>318.02</v>
      </c>
      <c r="S8" s="0"/>
      <c r="T8" s="5" t="s">
        <f>=SUM(U2:U7)/SUM(T2:T7)</f>
      </c>
      <c r="U8" s="0" t="s">
        <v>11</v>
      </c>
      <c r="V8" s="11" t="n">
        <v>44830</v>
      </c>
      <c r="W8" s="6" t="n">
        <v>1</v>
      </c>
      <c r="X8" s="6" t="n">
        <v>468.13</v>
      </c>
      <c r="Y8" s="11" t="n">
        <v>44769</v>
      </c>
      <c r="Z8" s="6" t="n">
        <v>1</v>
      </c>
      <c r="AA8" s="6" t="n">
        <v>731.51</v>
      </c>
      <c r="AB8" s="0"/>
      <c r="AC8" s="0"/>
      <c r="AD8" s="0"/>
      <c r="AE8" s="11" t="n">
        <v>44617</v>
      </c>
      <c r="AF8" s="6" t="n">
        <v>10</v>
      </c>
      <c r="AG8" s="6" t="n">
        <v>485.04</v>
      </c>
      <c r="AH8" s="0"/>
      <c r="AI8" s="0"/>
      <c r="AJ8" s="0"/>
      <c r="AK8" s="0"/>
      <c r="AL8" s="5" t="s">
        <f>=AL7*(ABS(AL6)-ABS(AL5))</f>
      </c>
      <c r="AM8" s="0" t="s">
        <v>418</v>
      </c>
      <c r="AN8" s="0"/>
      <c r="AO8" s="0"/>
      <c r="AP8" s="0"/>
      <c r="AQ8" s="0"/>
      <c r="AR8" s="6" t="n">
        <v>48.55</v>
      </c>
      <c r="AS8" s="0" t="s">
        <v>416</v>
      </c>
      <c r="AT8" s="0"/>
      <c r="AU8" s="0"/>
      <c r="AV8" s="0"/>
      <c r="AW8" s="0"/>
      <c r="AX8" s="5" t="s">
        <f>=AX7*(ABS(AX6)-ABS(AX5))</f>
      </c>
      <c r="AY8" s="0" t="s">
        <v>418</v>
      </c>
      <c r="AZ8" s="11" t="n">
        <v>44648</v>
      </c>
      <c r="BA8" s="6" t="n">
        <v>1000</v>
      </c>
      <c r="BB8" s="6" t="n">
        <v>317.73</v>
      </c>
      <c r="BC8" s="0"/>
      <c r="BD8" s="0"/>
      <c r="BE8" s="0"/>
      <c r="BF8" s="0"/>
      <c r="BG8" s="5" t="s">
        <f>=BG7*(ABS(BG6)-ABS(BG5))</f>
      </c>
      <c r="BH8" s="0" t="s">
        <v>418</v>
      </c>
      <c r="BI8" s="0"/>
      <c r="BJ8" s="5" t="s">
        <f>=BJ7*(ABS(BJ6)-ABS(BJ5))</f>
      </c>
      <c r="BK8" s="0" t="s">
        <v>418</v>
      </c>
      <c r="BL8" s="0"/>
      <c r="BM8" s="6" t="n">
        <v>4</v>
      </c>
      <c r="BN8" s="0" t="s">
        <v>417</v>
      </c>
      <c r="BO8" s="0"/>
      <c r="BP8" s="5" t="s">
        <f>=SUM(BQ2:BQ7)/SUM(BP2:BP7)</f>
      </c>
      <c r="BQ8" s="0" t="s">
        <v>11</v>
      </c>
      <c r="BR8" s="0"/>
      <c r="BS8" s="0"/>
      <c r="BT8" s="0"/>
      <c r="BU8" s="0"/>
      <c r="BV8" s="5" t="s">
        <f>=BV7*(ABS(BV6)-ABS(BV5))</f>
      </c>
      <c r="BW8" s="0" t="s">
        <v>418</v>
      </c>
      <c r="BX8" s="0"/>
      <c r="BY8" s="0"/>
      <c r="BZ8" s="0"/>
      <c r="CA8" s="0"/>
      <c r="CB8" s="0"/>
      <c r="CC8" s="0"/>
      <c r="CD8" s="0"/>
      <c r="CE8" s="0"/>
      <c r="CF8" s="0"/>
      <c r="CG8" s="11" t="n">
        <v>44769</v>
      </c>
      <c r="CH8" s="6" t="n">
        <v>27</v>
      </c>
      <c r="CI8" s="6" t="n">
        <v>106.41</v>
      </c>
      <c r="CJ8" s="0"/>
      <c r="CK8" s="0"/>
      <c r="CL8" s="0"/>
      <c r="CM8" s="0"/>
      <c r="CN8" s="5" t="s">
        <f>=CN7*(ABS(CN6)-ABS(CN5))</f>
      </c>
      <c r="CO8" s="0" t="s">
        <v>418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6" t="n">
        <v>78.1</v>
      </c>
      <c r="DA8" s="0" t="s">
        <v>416</v>
      </c>
      <c r="DB8" s="0"/>
      <c r="DC8" s="0"/>
      <c r="DD8" s="0"/>
      <c r="DE8" s="0"/>
      <c r="DF8" s="6" t="n">
        <v>50</v>
      </c>
      <c r="DG8" s="0" t="s">
        <v>417</v>
      </c>
      <c r="DH8" s="0"/>
      <c r="DI8" s="5" t="s">
        <f>=DI7*(ABS(DI6)-ABS(DI5))</f>
      </c>
      <c r="DJ8" s="0" t="s">
        <v>418</v>
      </c>
      <c r="DK8" s="0"/>
      <c r="DL8" s="6" t="s">
        <f>=Портфель!H42*Портфель!$Q$13</f>
      </c>
      <c r="DM8" s="0" t="s">
        <v>7</v>
      </c>
      <c r="DN8" s="0"/>
      <c r="DO8" s="6" t="s">
        <f>=Портфель!H43*Портфель!$Q$13</f>
      </c>
      <c r="DP8" s="0" t="s">
        <v>7</v>
      </c>
      <c r="DQ8" s="0"/>
      <c r="DR8" s="5" t="s">
        <f>=DR5*(DR6*DR4/100-DR3+DR7)</f>
      </c>
      <c r="DS8" s="0" t="s">
        <v>418</v>
      </c>
    </row>
    <row collapsed="false" customFormat="false" customHeight="false" hidden="false" ht="12.1" outlineLevel="0" r="9">
      <c r="A9" s="0"/>
      <c r="B9" s="6" t="n">
        <v>50</v>
      </c>
      <c r="C9" s="0" t="s">
        <v>417</v>
      </c>
      <c r="D9" s="0"/>
      <c r="E9" s="5" t="s">
        <f>=E8*(ABS(E7)-ABS(E6))</f>
      </c>
      <c r="F9" s="0" t="s">
        <v>418</v>
      </c>
      <c r="G9" s="0"/>
      <c r="H9" s="6" t="n">
        <v>50</v>
      </c>
      <c r="I9" s="0" t="s">
        <v>417</v>
      </c>
      <c r="J9" s="0"/>
      <c r="K9" s="0"/>
      <c r="L9" s="0"/>
      <c r="M9" s="0"/>
      <c r="N9" s="6" t="n">
        <v>6000</v>
      </c>
      <c r="O9" s="0" t="s">
        <v>417</v>
      </c>
      <c r="P9" s="11" t="n">
        <v>44676</v>
      </c>
      <c r="Q9" s="6" t="n">
        <v>1</v>
      </c>
      <c r="R9" s="6" t="n">
        <v>306.01</v>
      </c>
      <c r="S9" s="0"/>
      <c r="T9" s="6" t="n">
        <v>105.67</v>
      </c>
      <c r="U9" s="0" t="s">
        <v>416</v>
      </c>
      <c r="V9" s="11" t="n">
        <v>44957</v>
      </c>
      <c r="W9" s="6" t="n">
        <v>1</v>
      </c>
      <c r="X9" s="6" t="n">
        <v>454.81</v>
      </c>
      <c r="Y9" s="0"/>
      <c r="Z9" s="5" t="s">
        <f>=SUM(AA2:AA8)/SUM(Z2:Z8)</f>
      </c>
      <c r="AA9" s="0" t="s">
        <v>11</v>
      </c>
      <c r="AB9" s="0"/>
      <c r="AC9" s="0"/>
      <c r="AD9" s="0"/>
      <c r="AE9" s="11" t="n">
        <v>44676</v>
      </c>
      <c r="AF9" s="6" t="n">
        <v>20</v>
      </c>
      <c r="AG9" s="6" t="n">
        <v>823.66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6" t="n">
        <v>50</v>
      </c>
      <c r="AS9" s="0" t="s">
        <v>417</v>
      </c>
      <c r="AT9" s="0"/>
      <c r="AU9" s="0"/>
      <c r="AV9" s="0"/>
      <c r="AW9" s="0"/>
      <c r="AX9" s="0"/>
      <c r="AY9" s="0"/>
      <c r="AZ9" s="0"/>
      <c r="BA9" s="5" t="s">
        <f>=SUM(BB2:BB8)/SUM(BA2:BA8)</f>
      </c>
      <c r="BB9" s="0" t="s">
        <v>11</v>
      </c>
      <c r="BC9" s="0"/>
      <c r="BD9" s="0"/>
      <c r="BE9" s="0"/>
      <c r="BF9" s="0"/>
      <c r="BG9" s="0"/>
      <c r="BH9" s="0"/>
      <c r="BI9" s="0"/>
      <c r="BJ9" s="0"/>
      <c r="BK9" s="0"/>
      <c r="BL9" s="0"/>
      <c r="BM9" s="5" t="s">
        <f>=BM8*(ABS(BM7)-ABS(BM6))</f>
      </c>
      <c r="BN9" s="0" t="s">
        <v>418</v>
      </c>
      <c r="BO9" s="0"/>
      <c r="BP9" s="6" t="n">
        <v>61.95</v>
      </c>
      <c r="BQ9" s="0" t="s">
        <v>416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11" t="n">
        <v>44923</v>
      </c>
      <c r="CH9" s="6" t="n">
        <v>50</v>
      </c>
      <c r="CI9" s="6" t="n">
        <v>205.49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6" t="n">
        <v>7</v>
      </c>
      <c r="DA9" s="0" t="s">
        <v>417</v>
      </c>
      <c r="DB9" s="0"/>
      <c r="DC9" s="0"/>
      <c r="DD9" s="0"/>
      <c r="DE9" s="0"/>
      <c r="DF9" s="5" t="s">
        <f>=DF8*(ABS(DF7)-ABS(DF6))</f>
      </c>
      <c r="DG9" s="0" t="s">
        <v>418</v>
      </c>
      <c r="DH9" s="0"/>
      <c r="DI9" s="0"/>
      <c r="DJ9" s="0"/>
      <c r="DK9" s="0"/>
      <c r="DL9" s="5" t="s">
        <f>=DL6*(DL7*DL5/100-DL4+DL8)</f>
      </c>
      <c r="DM9" s="0" t="s">
        <v>418</v>
      </c>
      <c r="DN9" s="0"/>
      <c r="DO9" s="5" t="s">
        <f>=DO6*(DO7*DO5/100-DO4+DO8)</f>
      </c>
      <c r="DP9" s="0" t="s">
        <v>418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418</v>
      </c>
      <c r="D10" s="0"/>
      <c r="E10" s="0"/>
      <c r="F10" s="0"/>
      <c r="G10" s="0"/>
      <c r="H10" s="5" t="s">
        <f>=H9*(ABS(H8)-ABS(H7))</f>
      </c>
      <c r="I10" s="0" t="s">
        <v>418</v>
      </c>
      <c r="J10" s="0"/>
      <c r="K10" s="0"/>
      <c r="L10" s="0"/>
      <c r="M10" s="0"/>
      <c r="N10" s="5" t="s">
        <f>=N9*(ABS(N8)-ABS(N7))</f>
      </c>
      <c r="O10" s="0" t="s">
        <v>418</v>
      </c>
      <c r="P10" s="11" t="n">
        <v>44706</v>
      </c>
      <c r="Q10" s="6" t="n">
        <v>1</v>
      </c>
      <c r="R10" s="6" t="n">
        <v>337.33</v>
      </c>
      <c r="S10" s="0"/>
      <c r="T10" s="6" t="n">
        <v>60</v>
      </c>
      <c r="U10" s="0" t="s">
        <v>417</v>
      </c>
      <c r="V10" s="0"/>
      <c r="W10" s="5" t="s">
        <f>=SUM(X2:X9)/SUM(W2:W9)</f>
      </c>
      <c r="X10" s="0" t="s">
        <v>11</v>
      </c>
      <c r="Y10" s="0"/>
      <c r="Z10" s="6" t="n">
        <v>630.4</v>
      </c>
      <c r="AA10" s="0" t="s">
        <v>416</v>
      </c>
      <c r="AB10" s="0"/>
      <c r="AC10" s="0"/>
      <c r="AD10" s="0"/>
      <c r="AE10" s="11" t="n">
        <v>44719</v>
      </c>
      <c r="AF10" s="6" t="n">
        <v>50</v>
      </c>
      <c r="AG10" s="6" t="n">
        <v>1555.32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5" t="s">
        <f>=AR9*(ABS(AR8)-ABS(AR7))</f>
      </c>
      <c r="AS10" s="0" t="s">
        <v>418</v>
      </c>
      <c r="AT10" s="0"/>
      <c r="AU10" s="0"/>
      <c r="AV10" s="0"/>
      <c r="AW10" s="0"/>
      <c r="AX10" s="0"/>
      <c r="AY10" s="0"/>
      <c r="AZ10" s="0"/>
      <c r="BA10" s="6" t="n">
        <v>0.2347</v>
      </c>
      <c r="BB10" s="0" t="s">
        <v>416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6" t="n">
        <v>14</v>
      </c>
      <c r="BQ10" s="0" t="s">
        <v>417</v>
      </c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11" t="n">
        <v>45071</v>
      </c>
      <c r="CH10" s="6" t="n">
        <v>55</v>
      </c>
      <c r="CI10" s="6" t="n">
        <v>286.92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5" t="s">
        <f>=CZ9*(ABS(CZ8)-ABS(CZ7))</f>
      </c>
      <c r="DA10" s="0" t="s">
        <v>418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44740</v>
      </c>
      <c r="Q11" s="6" t="n">
        <v>1</v>
      </c>
      <c r="R11" s="6" t="n">
        <v>408.88</v>
      </c>
      <c r="S11" s="0"/>
      <c r="T11" s="5" t="s">
        <f>=T10*(ABS(T9)-ABS(T8))</f>
      </c>
      <c r="U11" s="0" t="s">
        <v>418</v>
      </c>
      <c r="V11" s="0"/>
      <c r="W11" s="6" t="n">
        <v>634.2</v>
      </c>
      <c r="X11" s="0" t="s">
        <v>416</v>
      </c>
      <c r="Y11" s="0"/>
      <c r="Z11" s="6" t="n">
        <v>7</v>
      </c>
      <c r="AA11" s="0" t="s">
        <v>417</v>
      </c>
      <c r="AB11" s="0"/>
      <c r="AC11" s="0"/>
      <c r="AD11" s="0"/>
      <c r="AE11" s="11" t="n">
        <v>44767</v>
      </c>
      <c r="AF11" s="6" t="n">
        <v>20</v>
      </c>
      <c r="AG11" s="6" t="n">
        <v>534.47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6" t="n">
        <v>8000</v>
      </c>
      <c r="BB11" s="0" t="s">
        <v>417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5" t="s">
        <f>=BP10*(ABS(BP9)-ABS(BP8))</f>
      </c>
      <c r="BQ11" s="0" t="s">
        <v>418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5" t="s">
        <f>=SUM(CI2:CI10)/SUM(CH2:CH10)</f>
      </c>
      <c r="CI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44767</v>
      </c>
      <c r="Q12" s="6" t="n">
        <v>1</v>
      </c>
      <c r="R12" s="6" t="n">
        <v>345.74</v>
      </c>
      <c r="S12" s="0"/>
      <c r="T12" s="0"/>
      <c r="U12" s="0"/>
      <c r="V12" s="0"/>
      <c r="W12" s="6" t="n">
        <v>8</v>
      </c>
      <c r="X12" s="0" t="s">
        <v>417</v>
      </c>
      <c r="Y12" s="0"/>
      <c r="Z12" s="5" t="s">
        <f>=Z11*(ABS(Z10)-ABS(Z9))</f>
      </c>
      <c r="AA12" s="0" t="s">
        <v>418</v>
      </c>
      <c r="AB12" s="0"/>
      <c r="AC12" s="0"/>
      <c r="AD12" s="0"/>
      <c r="AE12" s="11" t="n">
        <v>44861</v>
      </c>
      <c r="AF12" s="6" t="n">
        <v>20</v>
      </c>
      <c r="AG12" s="6" t="n">
        <v>645.95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5" t="s">
        <f>=BA11*(ABS(BA10)-ABS(BA9))</f>
      </c>
      <c r="BB12" s="0" t="s">
        <v>418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6" t="n">
        <v>5.79</v>
      </c>
      <c r="CI12" s="0" t="s">
        <v>416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44861</v>
      </c>
      <c r="Q13" s="6" t="n">
        <v>1</v>
      </c>
      <c r="R13" s="6" t="n">
        <v>361.74</v>
      </c>
      <c r="S13" s="0"/>
      <c r="T13" s="0"/>
      <c r="U13" s="0"/>
      <c r="V13" s="0"/>
      <c r="W13" s="5" t="s">
        <f>=W12*(ABS(W11)-ABS(W10))</f>
      </c>
      <c r="X13" s="0" t="s">
        <v>418</v>
      </c>
      <c r="Y13" s="0"/>
      <c r="Z13" s="0"/>
      <c r="AA13" s="0"/>
      <c r="AB13" s="0"/>
      <c r="AC13" s="0"/>
      <c r="AD13" s="0"/>
      <c r="AE13" s="0"/>
      <c r="AF13" s="5" t="s">
        <f>=SUM(AG2:AG12)/SUM(AF2:AF12)</f>
      </c>
      <c r="AG13" s="0" t="s">
        <v>11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6" t="n">
        <v>520</v>
      </c>
      <c r="CI13" s="0" t="s">
        <v>417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44957</v>
      </c>
      <c r="Q14" s="6" t="n">
        <v>1</v>
      </c>
      <c r="R14" s="6" t="n">
        <v>328.6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6" t="n">
        <v>20.37</v>
      </c>
      <c r="AG14" s="0" t="s">
        <v>416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5" t="s">
        <f>=CH13*(ABS(CH12)-ABS(CH11))</f>
      </c>
      <c r="CI14" s="0" t="s">
        <v>418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5" t="s">
        <f>=SUM(R2:R14)/SUM(Q2:Q14)</f>
      </c>
      <c r="R15" s="0" t="s">
        <v>11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6" t="n">
        <v>180</v>
      </c>
      <c r="AG15" s="0" t="s">
        <v>417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492.1</v>
      </c>
      <c r="R16" s="0" t="s">
        <v>416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5" t="s">
        <f>=AF15*(ABS(AF14)-ABS(AF13))</f>
      </c>
      <c r="AG16" s="0" t="s">
        <v>418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6" t="n">
        <v>13</v>
      </c>
      <c r="R17" s="0" t="s">
        <v>417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" t="s">
        <f>=Q17*(ABS(Q16)-ABS(Q15))</f>
      </c>
      <c r="R18" s="0" t="s">
        <v>418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126</v>
      </c>
      <c r="B1" s="18" t="s">
        <v>0</v>
      </c>
      <c r="C1" s="18" t="s">
        <v>2</v>
      </c>
      <c r="D1" s="18" t="s">
        <v>419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420</v>
      </c>
      <c r="L1" s="18" t="s">
        <v>421</v>
      </c>
      <c r="M1" s="18" t="s">
        <v>19</v>
      </c>
      <c r="N1" s="18" t="s">
        <v>422</v>
      </c>
    </row>
    <row collapsed="false" customFormat="false" customHeight="false" hidden="false" ht="12.1" outlineLevel="0" r="2">
      <c r="A2" s="21" t="n">
        <v>44175.083333333</v>
      </c>
      <c r="B2" s="22" t="s">
        <v>423</v>
      </c>
      <c r="C2" s="22" t="s">
        <v>134</v>
      </c>
      <c r="D2" s="22" t="s">
        <v>423</v>
      </c>
      <c r="E2" s="22" t="s">
        <v>423</v>
      </c>
      <c r="F2" s="22" t="s">
        <v>19</v>
      </c>
      <c r="G2" s="23" t="n">
        <v>2</v>
      </c>
      <c r="H2" s="24" t="n">
        <v>280</v>
      </c>
      <c r="I2" s="24" t="n">
        <v>560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44176.083333333</v>
      </c>
      <c r="B3" s="22" t="s">
        <v>423</v>
      </c>
      <c r="C3" s="22" t="s">
        <v>134</v>
      </c>
      <c r="D3" s="22" t="s">
        <v>423</v>
      </c>
      <c r="E3" s="22" t="s">
        <v>423</v>
      </c>
      <c r="F3" s="22" t="s">
        <v>19</v>
      </c>
      <c r="G3" s="23" t="n">
        <v>1</v>
      </c>
      <c r="H3" s="24" t="n">
        <v>300</v>
      </c>
      <c r="I3" s="24" t="n">
        <v>300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44179.083333333</v>
      </c>
      <c r="B4" s="22" t="s">
        <v>423</v>
      </c>
      <c r="C4" s="22" t="s">
        <v>134</v>
      </c>
      <c r="D4" s="22" t="s">
        <v>423</v>
      </c>
      <c r="E4" s="22" t="s">
        <v>423</v>
      </c>
      <c r="F4" s="22" t="s">
        <v>19</v>
      </c>
      <c r="G4" s="23" t="n">
        <v>1</v>
      </c>
      <c r="H4" s="24" t="n">
        <v>500</v>
      </c>
      <c r="I4" s="24" t="n">
        <v>500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44179.8909375</v>
      </c>
      <c r="B5" s="16" t="s">
        <v>363</v>
      </c>
      <c r="C5" s="16" t="s">
        <v>424</v>
      </c>
      <c r="D5" s="16" t="s">
        <v>358</v>
      </c>
      <c r="E5" s="16" t="s">
        <v>17</v>
      </c>
      <c r="F5" s="16" t="s">
        <v>19</v>
      </c>
      <c r="G5" s="7" t="n">
        <v>1</v>
      </c>
      <c r="H5" s="6" t="n">
        <v>514.3</v>
      </c>
      <c r="I5" s="6" t="n">
        <v>-514.3</v>
      </c>
      <c r="J5" s="6" t="n">
        <v>0</v>
      </c>
      <c r="K5" s="6" t="n">
        <v>-1.54</v>
      </c>
      <c r="L5" s="6" t="n">
        <v>-0.05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44183.083333333</v>
      </c>
      <c r="B6" s="22" t="s">
        <v>423</v>
      </c>
      <c r="C6" s="22" t="s">
        <v>134</v>
      </c>
      <c r="D6" s="22" t="s">
        <v>423</v>
      </c>
      <c r="E6" s="22" t="s">
        <v>423</v>
      </c>
      <c r="F6" s="22" t="s">
        <v>19</v>
      </c>
      <c r="G6" s="23" t="n">
        <v>1</v>
      </c>
      <c r="H6" s="24" t="n">
        <v>21.36</v>
      </c>
      <c r="I6" s="24" t="n">
        <v>21.36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44187.564212963</v>
      </c>
      <c r="B7" s="16" t="s">
        <v>71</v>
      </c>
      <c r="C7" s="16" t="s">
        <v>425</v>
      </c>
      <c r="D7" s="16" t="s">
        <v>358</v>
      </c>
      <c r="E7" s="16" t="s">
        <v>17</v>
      </c>
      <c r="F7" s="16" t="s">
        <v>19</v>
      </c>
      <c r="G7" s="7" t="n">
        <v>10</v>
      </c>
      <c r="H7" s="6" t="n">
        <v>69.1</v>
      </c>
      <c r="I7" s="6" t="n">
        <v>-691</v>
      </c>
      <c r="J7" s="6" t="n">
        <v>0</v>
      </c>
      <c r="K7" s="6" t="n">
        <v>-2.07</v>
      </c>
      <c r="L7" s="6" t="n">
        <v>-0.07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44188.083333333</v>
      </c>
      <c r="B8" s="22" t="s">
        <v>423</v>
      </c>
      <c r="C8" s="22" t="s">
        <v>134</v>
      </c>
      <c r="D8" s="22" t="s">
        <v>423</v>
      </c>
      <c r="E8" s="22" t="s">
        <v>423</v>
      </c>
      <c r="F8" s="22" t="s">
        <v>19</v>
      </c>
      <c r="G8" s="23" t="n">
        <v>2</v>
      </c>
      <c r="H8" s="24" t="n">
        <v>725</v>
      </c>
      <c r="I8" s="24" t="n">
        <v>1450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44188.858796296</v>
      </c>
      <c r="B9" s="16" t="s">
        <v>364</v>
      </c>
      <c r="C9" s="16" t="s">
        <v>426</v>
      </c>
      <c r="D9" s="16" t="s">
        <v>358</v>
      </c>
      <c r="E9" s="16" t="s">
        <v>17</v>
      </c>
      <c r="F9" s="16" t="s">
        <v>19</v>
      </c>
      <c r="G9" s="7" t="n">
        <v>10</v>
      </c>
      <c r="H9" s="6" t="n">
        <v>143.16</v>
      </c>
      <c r="I9" s="6" t="n">
        <v>-1431.6</v>
      </c>
      <c r="J9" s="6" t="n">
        <v>0</v>
      </c>
      <c r="K9" s="6" t="n">
        <v>-4.29</v>
      </c>
      <c r="L9" s="6" t="n">
        <v>-0.14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44204.083333333</v>
      </c>
      <c r="B10" s="22" t="s">
        <v>423</v>
      </c>
      <c r="C10" s="22" t="s">
        <v>134</v>
      </c>
      <c r="D10" s="22" t="s">
        <v>423</v>
      </c>
      <c r="E10" s="22" t="s">
        <v>423</v>
      </c>
      <c r="F10" s="22" t="s">
        <v>19</v>
      </c>
      <c r="G10" s="23" t="n">
        <v>1</v>
      </c>
      <c r="H10" s="24" t="n">
        <v>1000</v>
      </c>
      <c r="I10" s="24" t="n">
        <v>1000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44204.523645833</v>
      </c>
      <c r="B11" s="16" t="s">
        <v>365</v>
      </c>
      <c r="C11" s="16" t="s">
        <v>427</v>
      </c>
      <c r="D11" s="16" t="s">
        <v>358</v>
      </c>
      <c r="E11" s="16" t="s">
        <v>91</v>
      </c>
      <c r="F11" s="16" t="s">
        <v>19</v>
      </c>
      <c r="G11" s="7" t="n">
        <v>1</v>
      </c>
      <c r="H11" s="6" t="n">
        <v>952.1</v>
      </c>
      <c r="I11" s="6" t="n">
        <v>-952.1</v>
      </c>
      <c r="J11" s="6" t="n">
        <v>0</v>
      </c>
      <c r="K11" s="6" t="n">
        <v>-2.86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44207.083333333</v>
      </c>
      <c r="B12" s="22" t="s">
        <v>428</v>
      </c>
      <c r="C12" s="22" t="s">
        <v>429</v>
      </c>
      <c r="D12" s="22" t="s">
        <v>428</v>
      </c>
      <c r="E12" s="22" t="s">
        <v>428</v>
      </c>
      <c r="F12" s="22" t="s">
        <v>19</v>
      </c>
      <c r="G12" s="23" t="n">
        <v>1</v>
      </c>
      <c r="H12" s="24" t="n">
        <v>43.8</v>
      </c>
      <c r="I12" s="24" t="n">
        <v>43.8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1" t="n">
        <v>44208.083333333</v>
      </c>
      <c r="B13" s="22" t="s">
        <v>423</v>
      </c>
      <c r="C13" s="22" t="s">
        <v>134</v>
      </c>
      <c r="D13" s="22" t="s">
        <v>423</v>
      </c>
      <c r="E13" s="22" t="s">
        <v>423</v>
      </c>
      <c r="F13" s="22" t="s">
        <v>19</v>
      </c>
      <c r="G13" s="23" t="n">
        <v>1</v>
      </c>
      <c r="H13" s="24" t="n">
        <v>319.55</v>
      </c>
      <c r="I13" s="24" t="n">
        <v>319.55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44208.533078704</v>
      </c>
      <c r="B14" s="16" t="s">
        <v>79</v>
      </c>
      <c r="C14" s="16" t="s">
        <v>430</v>
      </c>
      <c r="D14" s="16" t="s">
        <v>358</v>
      </c>
      <c r="E14" s="16" t="s">
        <v>17</v>
      </c>
      <c r="F14" s="16" t="s">
        <v>19</v>
      </c>
      <c r="G14" s="7" t="n">
        <v>10000</v>
      </c>
      <c r="H14" s="6" t="n">
        <v>0.04048</v>
      </c>
      <c r="I14" s="6" t="n">
        <v>-404.8</v>
      </c>
      <c r="J14" s="6" t="n">
        <v>0</v>
      </c>
      <c r="K14" s="6" t="n">
        <v>-1.21</v>
      </c>
      <c r="L14" s="6" t="n">
        <v>-0.04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44218.083333333</v>
      </c>
      <c r="B15" s="22" t="s">
        <v>423</v>
      </c>
      <c r="C15" s="22" t="s">
        <v>134</v>
      </c>
      <c r="D15" s="22" t="s">
        <v>423</v>
      </c>
      <c r="E15" s="22" t="s">
        <v>423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5" t="n">
        <v>44221.562152778</v>
      </c>
      <c r="B16" s="26" t="s">
        <v>364</v>
      </c>
      <c r="C16" s="26" t="s">
        <v>426</v>
      </c>
      <c r="D16" s="26" t="s">
        <v>360</v>
      </c>
      <c r="E16" s="26" t="s">
        <v>17</v>
      </c>
      <c r="F16" s="26" t="s">
        <v>19</v>
      </c>
      <c r="G16" s="27" t="n">
        <v>-10</v>
      </c>
      <c r="H16" s="28" t="n">
        <v>140.96</v>
      </c>
      <c r="I16" s="28" t="n">
        <v>1409.6</v>
      </c>
      <c r="J16" s="28" t="n">
        <v>0</v>
      </c>
      <c r="K16" s="28" t="n">
        <v>-4.23</v>
      </c>
      <c r="L16" s="28" t="n">
        <v>-0.14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44228.527881944</v>
      </c>
      <c r="B17" s="16" t="s">
        <v>24</v>
      </c>
      <c r="C17" s="16" t="s">
        <v>431</v>
      </c>
      <c r="D17" s="16" t="s">
        <v>358</v>
      </c>
      <c r="E17" s="16" t="s">
        <v>17</v>
      </c>
      <c r="F17" s="16" t="s">
        <v>19</v>
      </c>
      <c r="G17" s="7" t="n">
        <v>10</v>
      </c>
      <c r="H17" s="6" t="n">
        <v>328.9</v>
      </c>
      <c r="I17" s="6" t="n">
        <v>-3289</v>
      </c>
      <c r="J17" s="6" t="n">
        <v>0</v>
      </c>
      <c r="K17" s="6" t="n">
        <v>-1.97</v>
      </c>
      <c r="L17" s="6" t="n">
        <v>-0.31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44229.083333333</v>
      </c>
      <c r="B18" s="22" t="s">
        <v>423</v>
      </c>
      <c r="C18" s="22" t="s">
        <v>134</v>
      </c>
      <c r="D18" s="22" t="s">
        <v>423</v>
      </c>
      <c r="E18" s="22" t="s">
        <v>423</v>
      </c>
      <c r="F18" s="22" t="s">
        <v>19</v>
      </c>
      <c r="G18" s="23" t="n">
        <v>1</v>
      </c>
      <c r="H18" s="24" t="n">
        <v>2500</v>
      </c>
      <c r="I18" s="24" t="n">
        <v>2500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44229.580104167</v>
      </c>
      <c r="B19" s="16" t="s">
        <v>366</v>
      </c>
      <c r="C19" s="16" t="s">
        <v>432</v>
      </c>
      <c r="D19" s="16" t="s">
        <v>358</v>
      </c>
      <c r="E19" s="16" t="s">
        <v>113</v>
      </c>
      <c r="F19" s="16" t="s">
        <v>19</v>
      </c>
      <c r="G19" s="7" t="n">
        <v>2</v>
      </c>
      <c r="H19" s="6" t="n">
        <v>100.55</v>
      </c>
      <c r="I19" s="6" t="n">
        <v>-2011</v>
      </c>
      <c r="J19" s="6" t="n">
        <v>-9.04</v>
      </c>
      <c r="K19" s="6" t="n">
        <v>-1.21</v>
      </c>
      <c r="L19" s="6" t="n">
        <v>-0.25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44246.083333333</v>
      </c>
      <c r="B20" s="22" t="s">
        <v>428</v>
      </c>
      <c r="C20" s="22" t="s">
        <v>433</v>
      </c>
      <c r="D20" s="22" t="s">
        <v>428</v>
      </c>
      <c r="E20" s="22" t="s">
        <v>428</v>
      </c>
      <c r="F20" s="22" t="s">
        <v>19</v>
      </c>
      <c r="G20" s="23" t="n">
        <v>1</v>
      </c>
      <c r="H20" s="24" t="n">
        <v>18.08</v>
      </c>
      <c r="I20" s="24" t="n">
        <v>18.08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44249.083333333</v>
      </c>
      <c r="B21" s="22" t="s">
        <v>423</v>
      </c>
      <c r="C21" s="22" t="s">
        <v>134</v>
      </c>
      <c r="D21" s="22" t="s">
        <v>423</v>
      </c>
      <c r="E21" s="22" t="s">
        <v>423</v>
      </c>
      <c r="F21" s="22" t="s">
        <v>19</v>
      </c>
      <c r="G21" s="23" t="n">
        <v>1</v>
      </c>
      <c r="H21" s="24" t="n">
        <v>2903.66</v>
      </c>
      <c r="I21" s="24" t="n">
        <v>2903.66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44256.840868056</v>
      </c>
      <c r="B22" s="16" t="s">
        <v>39</v>
      </c>
      <c r="C22" s="16" t="s">
        <v>434</v>
      </c>
      <c r="D22" s="16" t="s">
        <v>358</v>
      </c>
      <c r="E22" s="16" t="s">
        <v>17</v>
      </c>
      <c r="F22" s="16" t="s">
        <v>19</v>
      </c>
      <c r="G22" s="7" t="n">
        <v>1</v>
      </c>
      <c r="H22" s="6" t="n">
        <v>842.4</v>
      </c>
      <c r="I22" s="6" t="n">
        <v>-842.4</v>
      </c>
      <c r="J22" s="6" t="n">
        <v>0</v>
      </c>
      <c r="K22" s="6" t="n">
        <v>-0.51</v>
      </c>
      <c r="L22" s="6" t="n">
        <v>-0.08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44278.083333333</v>
      </c>
      <c r="B23" s="22" t="s">
        <v>423</v>
      </c>
      <c r="C23" s="22" t="s">
        <v>134</v>
      </c>
      <c r="D23" s="22" t="s">
        <v>423</v>
      </c>
      <c r="E23" s="22" t="s">
        <v>423</v>
      </c>
      <c r="F23" s="22" t="s">
        <v>19</v>
      </c>
      <c r="G23" s="23" t="n">
        <v>1</v>
      </c>
      <c r="H23" s="24" t="n">
        <v>4000</v>
      </c>
      <c r="I23" s="24" t="n">
        <v>4000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44278.083333333</v>
      </c>
      <c r="B24" s="22" t="s">
        <v>428</v>
      </c>
      <c r="C24" s="22" t="s">
        <v>435</v>
      </c>
      <c r="D24" s="22" t="s">
        <v>428</v>
      </c>
      <c r="E24" s="22" t="s">
        <v>428</v>
      </c>
      <c r="F24" s="22" t="s">
        <v>19</v>
      </c>
      <c r="G24" s="23" t="n">
        <v>1</v>
      </c>
      <c r="H24" s="24" t="n">
        <v>18.08</v>
      </c>
      <c r="I24" s="24" t="n">
        <v>18.08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44280.642384259</v>
      </c>
      <c r="B25" s="16" t="s">
        <v>367</v>
      </c>
      <c r="C25" s="16" t="s">
        <v>436</v>
      </c>
      <c r="D25" s="16" t="s">
        <v>358</v>
      </c>
      <c r="E25" s="16" t="s">
        <v>113</v>
      </c>
      <c r="F25" s="16" t="s">
        <v>19</v>
      </c>
      <c r="G25" s="7" t="n">
        <v>1</v>
      </c>
      <c r="H25" s="6" t="n">
        <v>101.2</v>
      </c>
      <c r="I25" s="6" t="n">
        <v>-1012</v>
      </c>
      <c r="J25" s="6" t="n">
        <v>-4.1</v>
      </c>
      <c r="K25" s="6" t="n">
        <v>-0.61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44280.644328704</v>
      </c>
      <c r="B26" s="26" t="s">
        <v>365</v>
      </c>
      <c r="C26" s="26" t="s">
        <v>427</v>
      </c>
      <c r="D26" s="26" t="s">
        <v>360</v>
      </c>
      <c r="E26" s="26" t="s">
        <v>91</v>
      </c>
      <c r="F26" s="26" t="s">
        <v>19</v>
      </c>
      <c r="G26" s="27" t="n">
        <v>-1</v>
      </c>
      <c r="H26" s="28" t="n">
        <v>967</v>
      </c>
      <c r="I26" s="28" t="n">
        <v>967</v>
      </c>
      <c r="J26" s="28" t="n">
        <v>0</v>
      </c>
      <c r="K26" s="28" t="n">
        <v>-0.58</v>
      </c>
      <c r="L26" s="28" t="n">
        <v>-0.09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44280.663356481</v>
      </c>
      <c r="B27" s="16" t="s">
        <v>368</v>
      </c>
      <c r="C27" s="16" t="s">
        <v>437</v>
      </c>
      <c r="D27" s="16" t="s">
        <v>358</v>
      </c>
      <c r="E27" s="16" t="s">
        <v>113</v>
      </c>
      <c r="F27" s="16" t="s">
        <v>19</v>
      </c>
      <c r="G27" s="7" t="n">
        <v>1</v>
      </c>
      <c r="H27" s="6" t="n">
        <v>105.64</v>
      </c>
      <c r="I27" s="6" t="n">
        <v>-1056.4</v>
      </c>
      <c r="J27" s="6" t="n">
        <v>-14.06</v>
      </c>
      <c r="K27" s="6" t="n">
        <v>-0.63</v>
      </c>
      <c r="L27" s="6" t="n">
        <v>-0.14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44280.752314815</v>
      </c>
      <c r="B28" s="16" t="s">
        <v>75</v>
      </c>
      <c r="C28" s="16" t="s">
        <v>438</v>
      </c>
      <c r="D28" s="16" t="s">
        <v>358</v>
      </c>
      <c r="E28" s="16" t="s">
        <v>17</v>
      </c>
      <c r="F28" s="16" t="s">
        <v>19</v>
      </c>
      <c r="G28" s="7" t="n">
        <v>1</v>
      </c>
      <c r="H28" s="6" t="n">
        <v>1490.9</v>
      </c>
      <c r="I28" s="6" t="n">
        <v>-1490.9</v>
      </c>
      <c r="J28" s="6" t="n">
        <v>0</v>
      </c>
      <c r="K28" s="6" t="n">
        <v>-0.9</v>
      </c>
      <c r="L28" s="6" t="n">
        <v>-0.14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44285.083333333</v>
      </c>
      <c r="B29" s="22" t="s">
        <v>423</v>
      </c>
      <c r="C29" s="22" t="s">
        <v>134</v>
      </c>
      <c r="D29" s="22" t="s">
        <v>423</v>
      </c>
      <c r="E29" s="22" t="s">
        <v>423</v>
      </c>
      <c r="F29" s="22" t="s">
        <v>19</v>
      </c>
      <c r="G29" s="23" t="n">
        <v>1</v>
      </c>
      <c r="H29" s="24" t="n">
        <v>3000</v>
      </c>
      <c r="I29" s="24" t="n">
        <v>3000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44286.527395833</v>
      </c>
      <c r="B30" s="16" t="s">
        <v>112</v>
      </c>
      <c r="C30" s="16" t="s">
        <v>439</v>
      </c>
      <c r="D30" s="16" t="s">
        <v>358</v>
      </c>
      <c r="E30" s="16" t="s">
        <v>113</v>
      </c>
      <c r="F30" s="16" t="s">
        <v>19</v>
      </c>
      <c r="G30" s="7" t="n">
        <v>1</v>
      </c>
      <c r="H30" s="6" t="n">
        <v>105.8</v>
      </c>
      <c r="I30" s="6" t="n">
        <v>-1058</v>
      </c>
      <c r="J30" s="6" t="n">
        <v>-12.19</v>
      </c>
      <c r="K30" s="6" t="n">
        <v>-0.63</v>
      </c>
      <c r="L30" s="6" t="n">
        <v>-0.14</v>
      </c>
      <c r="M30" s="6" t="s">
        <f>=I30+J30+K30+L30</f>
      </c>
      <c r="N30" s="16"/>
    </row>
    <row collapsed="false" customFormat="false" customHeight="false" hidden="false" ht="12.1" outlineLevel="0" r="31">
      <c r="A31" s="25" t="n">
        <v>44287.56900463</v>
      </c>
      <c r="B31" s="26" t="s">
        <v>79</v>
      </c>
      <c r="C31" s="26" t="s">
        <v>430</v>
      </c>
      <c r="D31" s="26" t="s">
        <v>360</v>
      </c>
      <c r="E31" s="26" t="s">
        <v>17</v>
      </c>
      <c r="F31" s="26" t="s">
        <v>19</v>
      </c>
      <c r="G31" s="27" t="n">
        <v>-10000</v>
      </c>
      <c r="H31" s="28" t="n">
        <v>0.04277</v>
      </c>
      <c r="I31" s="28" t="n">
        <v>427.7</v>
      </c>
      <c r="J31" s="28" t="n">
        <v>0</v>
      </c>
      <c r="K31" s="28" t="n">
        <v>-0.26</v>
      </c>
      <c r="L31" s="28" t="n">
        <v>-0.04</v>
      </c>
      <c r="M31" s="6" t="s">
        <f>=I31+J31+K31+L31</f>
      </c>
      <c r="N31" s="26"/>
    </row>
    <row collapsed="false" customFormat="false" customHeight="false" hidden="false" ht="12.1" outlineLevel="0" r="32">
      <c r="A32" s="20" t="n">
        <v>44295.588009259</v>
      </c>
      <c r="B32" s="16" t="s">
        <v>33</v>
      </c>
      <c r="C32" s="16" t="s">
        <v>440</v>
      </c>
      <c r="D32" s="16" t="s">
        <v>358</v>
      </c>
      <c r="E32" s="16" t="s">
        <v>17</v>
      </c>
      <c r="F32" s="16" t="s">
        <v>19</v>
      </c>
      <c r="G32" s="7" t="n">
        <v>1</v>
      </c>
      <c r="H32" s="6" t="n">
        <v>540</v>
      </c>
      <c r="I32" s="6" t="n">
        <v>-540</v>
      </c>
      <c r="J32" s="6" t="n">
        <v>0</v>
      </c>
      <c r="K32" s="6" t="n">
        <v>-0.32</v>
      </c>
      <c r="L32" s="6" t="n">
        <v>-0.05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44301.729965278</v>
      </c>
      <c r="B33" s="16" t="s">
        <v>73</v>
      </c>
      <c r="C33" s="16" t="s">
        <v>441</v>
      </c>
      <c r="D33" s="16" t="s">
        <v>358</v>
      </c>
      <c r="E33" s="16" t="s">
        <v>17</v>
      </c>
      <c r="F33" s="16" t="s">
        <v>19</v>
      </c>
      <c r="G33" s="7" t="n">
        <v>1000</v>
      </c>
      <c r="H33" s="6" t="n">
        <v>0.801</v>
      </c>
      <c r="I33" s="6" t="n">
        <v>-801</v>
      </c>
      <c r="J33" s="6" t="n">
        <v>0</v>
      </c>
      <c r="K33" s="6" t="n">
        <v>-0.48</v>
      </c>
      <c r="L33" s="6" t="n">
        <v>-0.07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44302.514861111</v>
      </c>
      <c r="B34" s="16" t="s">
        <v>16</v>
      </c>
      <c r="C34" s="16" t="s">
        <v>442</v>
      </c>
      <c r="D34" s="16" t="s">
        <v>358</v>
      </c>
      <c r="E34" s="16" t="s">
        <v>17</v>
      </c>
      <c r="F34" s="16" t="s">
        <v>19</v>
      </c>
      <c r="G34" s="7" t="n">
        <v>10</v>
      </c>
      <c r="H34" s="6" t="n">
        <v>270.79</v>
      </c>
      <c r="I34" s="6" t="n">
        <v>-2707.9</v>
      </c>
      <c r="J34" s="6" t="n">
        <v>0</v>
      </c>
      <c r="K34" s="6" t="n">
        <v>0</v>
      </c>
      <c r="L34" s="6" t="n">
        <v>-0.25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44302.539270833</v>
      </c>
      <c r="B35" s="16" t="s">
        <v>116</v>
      </c>
      <c r="C35" s="16" t="s">
        <v>443</v>
      </c>
      <c r="D35" s="16" t="s">
        <v>358</v>
      </c>
      <c r="E35" s="16" t="s">
        <v>113</v>
      </c>
      <c r="F35" s="16" t="s">
        <v>19</v>
      </c>
      <c r="G35" s="7" t="n">
        <v>1</v>
      </c>
      <c r="H35" s="6" t="n">
        <v>103.97</v>
      </c>
      <c r="I35" s="6" t="n">
        <v>-1039.7</v>
      </c>
      <c r="J35" s="6" t="n">
        <v>-21.63</v>
      </c>
      <c r="K35" s="6" t="n">
        <v>0</v>
      </c>
      <c r="L35" s="6" t="n">
        <v>-0.13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44306.083333333</v>
      </c>
      <c r="B36" s="22" t="s">
        <v>428</v>
      </c>
      <c r="C36" s="22" t="s">
        <v>444</v>
      </c>
      <c r="D36" s="22" t="s">
        <v>428</v>
      </c>
      <c r="E36" s="22" t="s">
        <v>428</v>
      </c>
      <c r="F36" s="22" t="s">
        <v>19</v>
      </c>
      <c r="G36" s="23" t="n">
        <v>1</v>
      </c>
      <c r="H36" s="24" t="n">
        <v>18.08</v>
      </c>
      <c r="I36" s="24" t="n">
        <v>18.08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44309.083333333</v>
      </c>
      <c r="B37" s="22" t="s">
        <v>423</v>
      </c>
      <c r="C37" s="22" t="s">
        <v>134</v>
      </c>
      <c r="D37" s="22" t="s">
        <v>423</v>
      </c>
      <c r="E37" s="22" t="s">
        <v>423</v>
      </c>
      <c r="F37" s="22" t="s">
        <v>19</v>
      </c>
      <c r="G37" s="23" t="n">
        <v>1</v>
      </c>
      <c r="H37" s="24" t="n">
        <v>5000</v>
      </c>
      <c r="I37" s="24" t="n">
        <v>5000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44312.763981481</v>
      </c>
      <c r="B38" s="16" t="s">
        <v>30</v>
      </c>
      <c r="C38" s="16" t="s">
        <v>445</v>
      </c>
      <c r="D38" s="16" t="s">
        <v>358</v>
      </c>
      <c r="E38" s="16" t="s">
        <v>17</v>
      </c>
      <c r="F38" s="16" t="s">
        <v>19</v>
      </c>
      <c r="G38" s="7" t="n">
        <v>2000</v>
      </c>
      <c r="H38" s="6" t="n">
        <v>2.887</v>
      </c>
      <c r="I38" s="6" t="n">
        <v>-5774</v>
      </c>
      <c r="J38" s="6" t="n">
        <v>0</v>
      </c>
      <c r="K38" s="6" t="n">
        <v>0</v>
      </c>
      <c r="L38" s="6" t="n">
        <v>-0.52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44314.083333333</v>
      </c>
      <c r="B39" s="22" t="s">
        <v>428</v>
      </c>
      <c r="C39" s="22" t="s">
        <v>446</v>
      </c>
      <c r="D39" s="22" t="s">
        <v>428</v>
      </c>
      <c r="E39" s="22" t="s">
        <v>428</v>
      </c>
      <c r="F39" s="22" t="s">
        <v>19</v>
      </c>
      <c r="G39" s="23" t="n">
        <v>1</v>
      </c>
      <c r="H39" s="24" t="n">
        <v>21.69</v>
      </c>
      <c r="I39" s="24" t="n">
        <v>21.69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44315.541643519</v>
      </c>
      <c r="B40" s="16" t="s">
        <v>33</v>
      </c>
      <c r="C40" s="16" t="s">
        <v>440</v>
      </c>
      <c r="D40" s="16" t="s">
        <v>358</v>
      </c>
      <c r="E40" s="16" t="s">
        <v>17</v>
      </c>
      <c r="F40" s="16" t="s">
        <v>19</v>
      </c>
      <c r="G40" s="7" t="n">
        <v>1</v>
      </c>
      <c r="H40" s="6" t="n">
        <v>467.1</v>
      </c>
      <c r="I40" s="6" t="n">
        <v>-467.1</v>
      </c>
      <c r="J40" s="6" t="n">
        <v>0</v>
      </c>
      <c r="K40" s="6" t="n">
        <v>0</v>
      </c>
      <c r="L40" s="6" t="n">
        <v>-0.04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44334.083333333</v>
      </c>
      <c r="B41" s="22" t="s">
        <v>428</v>
      </c>
      <c r="C41" s="22" t="s">
        <v>447</v>
      </c>
      <c r="D41" s="22" t="s">
        <v>428</v>
      </c>
      <c r="E41" s="22" t="s">
        <v>428</v>
      </c>
      <c r="F41" s="22" t="s">
        <v>19</v>
      </c>
      <c r="G41" s="23" t="n">
        <v>1</v>
      </c>
      <c r="H41" s="24" t="n">
        <v>34</v>
      </c>
      <c r="I41" s="24" t="n">
        <v>34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44336.083333333</v>
      </c>
      <c r="B42" s="22" t="s">
        <v>428</v>
      </c>
      <c r="C42" s="22" t="s">
        <v>448</v>
      </c>
      <c r="D42" s="22" t="s">
        <v>428</v>
      </c>
      <c r="E42" s="22" t="s">
        <v>428</v>
      </c>
      <c r="F42" s="22" t="s">
        <v>19</v>
      </c>
      <c r="G42" s="23" t="n">
        <v>1</v>
      </c>
      <c r="H42" s="24" t="n">
        <v>18.08</v>
      </c>
      <c r="I42" s="24" t="n">
        <v>18.08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44340.083333333</v>
      </c>
      <c r="B43" s="22" t="s">
        <v>423</v>
      </c>
      <c r="C43" s="22" t="s">
        <v>134</v>
      </c>
      <c r="D43" s="22" t="s">
        <v>423</v>
      </c>
      <c r="E43" s="22" t="s">
        <v>423</v>
      </c>
      <c r="F43" s="22" t="s">
        <v>19</v>
      </c>
      <c r="G43" s="23" t="n">
        <v>1</v>
      </c>
      <c r="H43" s="24" t="n">
        <v>5000</v>
      </c>
      <c r="I43" s="24" t="n">
        <v>5000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44340.505462963</v>
      </c>
      <c r="B44" s="16" t="s">
        <v>67</v>
      </c>
      <c r="C44" s="16" t="s">
        <v>449</v>
      </c>
      <c r="D44" s="16" t="s">
        <v>358</v>
      </c>
      <c r="E44" s="16" t="s">
        <v>17</v>
      </c>
      <c r="F44" s="16" t="s">
        <v>19</v>
      </c>
      <c r="G44" s="7" t="n">
        <v>1000</v>
      </c>
      <c r="H44" s="6" t="n">
        <v>0.821</v>
      </c>
      <c r="I44" s="6" t="n">
        <v>-821</v>
      </c>
      <c r="J44" s="6" t="n">
        <v>0</v>
      </c>
      <c r="K44" s="6" t="n">
        <v>-0.49</v>
      </c>
      <c r="L44" s="6" t="n">
        <v>-0.07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44340.507048611</v>
      </c>
      <c r="B45" s="16" t="s">
        <v>42</v>
      </c>
      <c r="C45" s="16" t="s">
        <v>450</v>
      </c>
      <c r="D45" s="16" t="s">
        <v>358</v>
      </c>
      <c r="E45" s="16" t="s">
        <v>17</v>
      </c>
      <c r="F45" s="16" t="s">
        <v>19</v>
      </c>
      <c r="G45" s="7" t="n">
        <v>1</v>
      </c>
      <c r="H45" s="6" t="n">
        <v>1771.8</v>
      </c>
      <c r="I45" s="6" t="n">
        <v>-1771.8</v>
      </c>
      <c r="J45" s="6" t="n">
        <v>0</v>
      </c>
      <c r="K45" s="6" t="n">
        <v>-1.06</v>
      </c>
      <c r="L45" s="6" t="n">
        <v>-0.16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44340.507847222</v>
      </c>
      <c r="B46" s="16" t="s">
        <v>39</v>
      </c>
      <c r="C46" s="16" t="s">
        <v>434</v>
      </c>
      <c r="D46" s="16" t="s">
        <v>358</v>
      </c>
      <c r="E46" s="16" t="s">
        <v>17</v>
      </c>
      <c r="F46" s="16" t="s">
        <v>19</v>
      </c>
      <c r="G46" s="7" t="n">
        <v>1</v>
      </c>
      <c r="H46" s="6" t="n">
        <v>756</v>
      </c>
      <c r="I46" s="6" t="n">
        <v>-756</v>
      </c>
      <c r="J46" s="6" t="n">
        <v>0</v>
      </c>
      <c r="K46" s="6" t="n">
        <v>-0.46</v>
      </c>
      <c r="L46" s="6" t="n">
        <v>-0.07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44347.083333333</v>
      </c>
      <c r="B47" s="22" t="s">
        <v>428</v>
      </c>
      <c r="C47" s="22" t="s">
        <v>451</v>
      </c>
      <c r="D47" s="22" t="s">
        <v>428</v>
      </c>
      <c r="E47" s="22" t="s">
        <v>428</v>
      </c>
      <c r="F47" s="22" t="s">
        <v>19</v>
      </c>
      <c r="G47" s="23" t="n">
        <v>1</v>
      </c>
      <c r="H47" s="24" t="n">
        <v>163</v>
      </c>
      <c r="I47" s="24" t="n">
        <v>163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44350.083333333</v>
      </c>
      <c r="B48" s="22" t="s">
        <v>428</v>
      </c>
      <c r="C48" s="22" t="s">
        <v>452</v>
      </c>
      <c r="D48" s="22" t="s">
        <v>428</v>
      </c>
      <c r="E48" s="22" t="s">
        <v>428</v>
      </c>
      <c r="F48" s="22" t="s">
        <v>19</v>
      </c>
      <c r="G48" s="23" t="n">
        <v>1</v>
      </c>
      <c r="H48" s="24" t="n">
        <v>65.41</v>
      </c>
      <c r="I48" s="24" t="n">
        <v>65.41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1" t="n">
        <v>44357.083333333</v>
      </c>
      <c r="B49" s="22" t="s">
        <v>428</v>
      </c>
      <c r="C49" s="22" t="s">
        <v>453</v>
      </c>
      <c r="D49" s="22" t="s">
        <v>428</v>
      </c>
      <c r="E49" s="22" t="s">
        <v>428</v>
      </c>
      <c r="F49" s="22" t="s">
        <v>19</v>
      </c>
      <c r="G49" s="23" t="n">
        <v>1</v>
      </c>
      <c r="H49" s="24" t="n">
        <v>31.27</v>
      </c>
      <c r="I49" s="24" t="n">
        <v>31.27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44358.083333333</v>
      </c>
      <c r="B50" s="22" t="s">
        <v>428</v>
      </c>
      <c r="C50" s="22" t="s">
        <v>453</v>
      </c>
      <c r="D50" s="22" t="s">
        <v>428</v>
      </c>
      <c r="E50" s="22" t="s">
        <v>428</v>
      </c>
      <c r="F50" s="22" t="s">
        <v>19</v>
      </c>
      <c r="G50" s="23" t="n">
        <v>1</v>
      </c>
      <c r="H50" s="24" t="n">
        <v>40.77</v>
      </c>
      <c r="I50" s="24" t="n">
        <v>40.77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44368.083333333</v>
      </c>
      <c r="B51" s="22" t="s">
        <v>428</v>
      </c>
      <c r="C51" s="22" t="s">
        <v>454</v>
      </c>
      <c r="D51" s="22" t="s">
        <v>428</v>
      </c>
      <c r="E51" s="22" t="s">
        <v>428</v>
      </c>
      <c r="F51" s="22" t="s">
        <v>19</v>
      </c>
      <c r="G51" s="23" t="n">
        <v>1</v>
      </c>
      <c r="H51" s="24" t="n">
        <v>18.08</v>
      </c>
      <c r="I51" s="24" t="n">
        <v>18.08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44377.083333333</v>
      </c>
      <c r="B52" s="22" t="s">
        <v>423</v>
      </c>
      <c r="C52" s="22" t="s">
        <v>134</v>
      </c>
      <c r="D52" s="22" t="s">
        <v>423</v>
      </c>
      <c r="E52" s="22" t="s">
        <v>423</v>
      </c>
      <c r="F52" s="22" t="s">
        <v>19</v>
      </c>
      <c r="G52" s="23" t="n">
        <v>1</v>
      </c>
      <c r="H52" s="24" t="n">
        <v>5000</v>
      </c>
      <c r="I52" s="24" t="n">
        <v>5000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44382.510289352</v>
      </c>
      <c r="B53" s="16" t="s">
        <v>93</v>
      </c>
      <c r="C53" s="16" t="s">
        <v>455</v>
      </c>
      <c r="D53" s="16" t="s">
        <v>358</v>
      </c>
      <c r="E53" s="16" t="s">
        <v>91</v>
      </c>
      <c r="F53" s="16" t="s">
        <v>19</v>
      </c>
      <c r="G53" s="7" t="n">
        <v>5</v>
      </c>
      <c r="H53" s="6" t="n">
        <v>92.22</v>
      </c>
      <c r="I53" s="6" t="n">
        <v>-461.1</v>
      </c>
      <c r="J53" s="6" t="n">
        <v>0</v>
      </c>
      <c r="K53" s="6" t="n">
        <v>0</v>
      </c>
      <c r="L53" s="6" t="n">
        <v>-0.04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44382.510729167</v>
      </c>
      <c r="B54" s="16" t="s">
        <v>97</v>
      </c>
      <c r="C54" s="16" t="s">
        <v>456</v>
      </c>
      <c r="D54" s="16" t="s">
        <v>358</v>
      </c>
      <c r="E54" s="16" t="s">
        <v>91</v>
      </c>
      <c r="F54" s="16" t="s">
        <v>19</v>
      </c>
      <c r="G54" s="7" t="n">
        <v>270</v>
      </c>
      <c r="H54" s="6" t="n">
        <v>1.8541</v>
      </c>
      <c r="I54" s="6" t="n">
        <v>-500.61</v>
      </c>
      <c r="J54" s="6" t="n">
        <v>0</v>
      </c>
      <c r="K54" s="6" t="n">
        <v>0</v>
      </c>
      <c r="L54" s="6" t="n">
        <v>-0.05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44383.50630787</v>
      </c>
      <c r="B55" s="16" t="s">
        <v>369</v>
      </c>
      <c r="C55" s="16" t="s">
        <v>457</v>
      </c>
      <c r="D55" s="16" t="s">
        <v>358</v>
      </c>
      <c r="E55" s="16" t="s">
        <v>113</v>
      </c>
      <c r="F55" s="16" t="s">
        <v>19</v>
      </c>
      <c r="G55" s="7" t="n">
        <v>1</v>
      </c>
      <c r="H55" s="6" t="n">
        <v>100.25</v>
      </c>
      <c r="I55" s="6" t="n">
        <v>-1002.5</v>
      </c>
      <c r="J55" s="6" t="n">
        <v>-4.19</v>
      </c>
      <c r="K55" s="6" t="n">
        <v>-0.6</v>
      </c>
      <c r="L55" s="6" t="n">
        <v>-0.12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44384.083333333</v>
      </c>
      <c r="B56" s="22" t="s">
        <v>428</v>
      </c>
      <c r="C56" s="22" t="s">
        <v>458</v>
      </c>
      <c r="D56" s="22" t="s">
        <v>428</v>
      </c>
      <c r="E56" s="22" t="s">
        <v>428</v>
      </c>
      <c r="F56" s="22" t="s">
        <v>19</v>
      </c>
      <c r="G56" s="23" t="n">
        <v>1</v>
      </c>
      <c r="H56" s="24" t="n">
        <v>220.77</v>
      </c>
      <c r="I56" s="24" t="n">
        <v>220.77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44384.566724537</v>
      </c>
      <c r="B57" s="16" t="s">
        <v>42</v>
      </c>
      <c r="C57" s="16" t="s">
        <v>450</v>
      </c>
      <c r="D57" s="16" t="s">
        <v>358</v>
      </c>
      <c r="E57" s="16" t="s">
        <v>17</v>
      </c>
      <c r="F57" s="16" t="s">
        <v>19</v>
      </c>
      <c r="G57" s="7" t="n">
        <v>1</v>
      </c>
      <c r="H57" s="6" t="n">
        <v>1553.6</v>
      </c>
      <c r="I57" s="6" t="n">
        <v>-1553.6</v>
      </c>
      <c r="J57" s="6" t="n">
        <v>0</v>
      </c>
      <c r="K57" s="6" t="n">
        <v>-0.93</v>
      </c>
      <c r="L57" s="6" t="n">
        <v>-0.14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44397.083333333</v>
      </c>
      <c r="B58" s="22" t="s">
        <v>428</v>
      </c>
      <c r="C58" s="22" t="s">
        <v>459</v>
      </c>
      <c r="D58" s="22" t="s">
        <v>428</v>
      </c>
      <c r="E58" s="22" t="s">
        <v>428</v>
      </c>
      <c r="F58" s="22" t="s">
        <v>19</v>
      </c>
      <c r="G58" s="23" t="n">
        <v>1</v>
      </c>
      <c r="H58" s="24" t="n">
        <v>18.08</v>
      </c>
      <c r="I58" s="24" t="n">
        <v>18.08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44398.083333333</v>
      </c>
      <c r="B59" s="22" t="s">
        <v>428</v>
      </c>
      <c r="C59" s="22" t="s">
        <v>460</v>
      </c>
      <c r="D59" s="22" t="s">
        <v>428</v>
      </c>
      <c r="E59" s="22" t="s">
        <v>428</v>
      </c>
      <c r="F59" s="22" t="s">
        <v>19</v>
      </c>
      <c r="G59" s="23" t="n">
        <v>1</v>
      </c>
      <c r="H59" s="24" t="n">
        <v>52.04</v>
      </c>
      <c r="I59" s="24" t="n">
        <v>52.04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44399.782395833</v>
      </c>
      <c r="B60" s="16" t="s">
        <v>48</v>
      </c>
      <c r="C60" s="16" t="s">
        <v>461</v>
      </c>
      <c r="D60" s="16" t="s">
        <v>358</v>
      </c>
      <c r="E60" s="16" t="s">
        <v>17</v>
      </c>
      <c r="F60" s="16" t="s">
        <v>19</v>
      </c>
      <c r="G60" s="7" t="n">
        <v>10</v>
      </c>
      <c r="H60" s="6" t="n">
        <v>65.26</v>
      </c>
      <c r="I60" s="6" t="n">
        <v>-652.6</v>
      </c>
      <c r="J60" s="6" t="n">
        <v>0</v>
      </c>
      <c r="K60" s="6" t="n">
        <v>-0.39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44399.782858796</v>
      </c>
      <c r="B61" s="16" t="s">
        <v>90</v>
      </c>
      <c r="C61" s="16" t="s">
        <v>462</v>
      </c>
      <c r="D61" s="16" t="s">
        <v>358</v>
      </c>
      <c r="E61" s="16" t="s">
        <v>91</v>
      </c>
      <c r="F61" s="16" t="s">
        <v>19</v>
      </c>
      <c r="G61" s="7" t="n">
        <v>76</v>
      </c>
      <c r="H61" s="6" t="n">
        <v>6.538</v>
      </c>
      <c r="I61" s="6" t="n">
        <v>-496.89</v>
      </c>
      <c r="J61" s="6" t="n">
        <v>0</v>
      </c>
      <c r="K61" s="6" t="n">
        <v>0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44399.78337963</v>
      </c>
      <c r="B62" s="16" t="s">
        <v>105</v>
      </c>
      <c r="C62" s="16" t="s">
        <v>463</v>
      </c>
      <c r="D62" s="16" t="s">
        <v>358</v>
      </c>
      <c r="E62" s="16" t="s">
        <v>91</v>
      </c>
      <c r="F62" s="16" t="s">
        <v>19</v>
      </c>
      <c r="G62" s="7" t="n">
        <v>71</v>
      </c>
      <c r="H62" s="6" t="n">
        <v>6.974</v>
      </c>
      <c r="I62" s="6" t="n">
        <v>-495.15</v>
      </c>
      <c r="J62" s="6" t="n">
        <v>0</v>
      </c>
      <c r="K62" s="6" t="n">
        <v>0</v>
      </c>
      <c r="L62" s="6" t="n">
        <v>-0.05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44399.784618056</v>
      </c>
      <c r="B63" s="16" t="s">
        <v>33</v>
      </c>
      <c r="C63" s="16" t="s">
        <v>440</v>
      </c>
      <c r="D63" s="16" t="s">
        <v>358</v>
      </c>
      <c r="E63" s="16" t="s">
        <v>17</v>
      </c>
      <c r="F63" s="16" t="s">
        <v>19</v>
      </c>
      <c r="G63" s="7" t="n">
        <v>1</v>
      </c>
      <c r="H63" s="6" t="n">
        <v>457.6</v>
      </c>
      <c r="I63" s="6" t="n">
        <v>-457.6</v>
      </c>
      <c r="J63" s="6" t="n">
        <v>0</v>
      </c>
      <c r="K63" s="6" t="n">
        <v>-0.28</v>
      </c>
      <c r="L63" s="6" t="n">
        <v>-0.04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44399.7859375</v>
      </c>
      <c r="B64" s="16" t="s">
        <v>368</v>
      </c>
      <c r="C64" s="16" t="s">
        <v>437</v>
      </c>
      <c r="D64" s="16" t="s">
        <v>358</v>
      </c>
      <c r="E64" s="16" t="s">
        <v>113</v>
      </c>
      <c r="F64" s="16" t="s">
        <v>19</v>
      </c>
      <c r="G64" s="7" t="n">
        <v>1</v>
      </c>
      <c r="H64" s="6" t="n">
        <v>103.2</v>
      </c>
      <c r="I64" s="6" t="n">
        <v>-1032</v>
      </c>
      <c r="J64" s="6" t="n">
        <v>-20.74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44400.083333333</v>
      </c>
      <c r="B65" s="22" t="s">
        <v>428</v>
      </c>
      <c r="C65" s="22" t="s">
        <v>464</v>
      </c>
      <c r="D65" s="22" t="s">
        <v>428</v>
      </c>
      <c r="E65" s="22" t="s">
        <v>428</v>
      </c>
      <c r="F65" s="22" t="s">
        <v>19</v>
      </c>
      <c r="G65" s="23" t="n">
        <v>1</v>
      </c>
      <c r="H65" s="24" t="n">
        <v>233.1</v>
      </c>
      <c r="I65" s="24" t="n">
        <v>233.1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44403.083333333</v>
      </c>
      <c r="B66" s="22" t="s">
        <v>423</v>
      </c>
      <c r="C66" s="22" t="s">
        <v>134</v>
      </c>
      <c r="D66" s="22" t="s">
        <v>423</v>
      </c>
      <c r="E66" s="22" t="s">
        <v>423</v>
      </c>
      <c r="F66" s="22" t="s">
        <v>19</v>
      </c>
      <c r="G66" s="23" t="n">
        <v>1</v>
      </c>
      <c r="H66" s="24" t="n">
        <v>5000</v>
      </c>
      <c r="I66" s="24" t="n">
        <v>5000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0" t="n">
        <v>44403.510196759</v>
      </c>
      <c r="B67" s="16" t="s">
        <v>67</v>
      </c>
      <c r="C67" s="16" t="s">
        <v>449</v>
      </c>
      <c r="D67" s="16" t="s">
        <v>358</v>
      </c>
      <c r="E67" s="16" t="s">
        <v>17</v>
      </c>
      <c r="F67" s="16" t="s">
        <v>19</v>
      </c>
      <c r="G67" s="7" t="n">
        <v>1000</v>
      </c>
      <c r="H67" s="6" t="n">
        <v>0.6815</v>
      </c>
      <c r="I67" s="6" t="n">
        <v>-681.5</v>
      </c>
      <c r="J67" s="6" t="n">
        <v>0</v>
      </c>
      <c r="K67" s="6" t="n">
        <v>-0.41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44403.529050926</v>
      </c>
      <c r="B68" s="16" t="s">
        <v>101</v>
      </c>
      <c r="C68" s="16" t="s">
        <v>465</v>
      </c>
      <c r="D68" s="16" t="s">
        <v>358</v>
      </c>
      <c r="E68" s="16" t="s">
        <v>91</v>
      </c>
      <c r="F68" s="16" t="s">
        <v>19</v>
      </c>
      <c r="G68" s="7" t="n">
        <v>6</v>
      </c>
      <c r="H68" s="6" t="n">
        <v>71.8</v>
      </c>
      <c r="I68" s="6" t="n">
        <v>-430.8</v>
      </c>
      <c r="J68" s="6" t="n">
        <v>0</v>
      </c>
      <c r="K68" s="6" t="n">
        <v>0</v>
      </c>
      <c r="L68" s="6" t="n">
        <v>-0.04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44403.590115741</v>
      </c>
      <c r="B69" s="16" t="s">
        <v>27</v>
      </c>
      <c r="C69" s="16" t="s">
        <v>466</v>
      </c>
      <c r="D69" s="16" t="s">
        <v>358</v>
      </c>
      <c r="E69" s="16" t="s">
        <v>17</v>
      </c>
      <c r="F69" s="16" t="s">
        <v>19</v>
      </c>
      <c r="G69" s="7" t="n">
        <v>100</v>
      </c>
      <c r="H69" s="6" t="n">
        <v>38.415</v>
      </c>
      <c r="I69" s="6" t="n">
        <v>-3841.5</v>
      </c>
      <c r="J69" s="6" t="n">
        <v>0</v>
      </c>
      <c r="K69" s="6" t="n">
        <v>-2.31</v>
      </c>
      <c r="L69" s="6" t="n">
        <v>-0.36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44403.590578704</v>
      </c>
      <c r="B70" s="16" t="s">
        <v>39</v>
      </c>
      <c r="C70" s="16" t="s">
        <v>434</v>
      </c>
      <c r="D70" s="16" t="s">
        <v>358</v>
      </c>
      <c r="E70" s="16" t="s">
        <v>17</v>
      </c>
      <c r="F70" s="16" t="s">
        <v>19</v>
      </c>
      <c r="G70" s="7" t="n">
        <v>1</v>
      </c>
      <c r="H70" s="6" t="n">
        <v>752.8</v>
      </c>
      <c r="I70" s="6" t="n">
        <v>-752.8</v>
      </c>
      <c r="J70" s="6" t="n">
        <v>0</v>
      </c>
      <c r="K70" s="6" t="n">
        <v>-0.45</v>
      </c>
      <c r="L70" s="6" t="n">
        <v>-0.07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44403.591793981</v>
      </c>
      <c r="B71" s="16" t="s">
        <v>109</v>
      </c>
      <c r="C71" s="16" t="s">
        <v>467</v>
      </c>
      <c r="D71" s="16" t="s">
        <v>358</v>
      </c>
      <c r="E71" s="16" t="s">
        <v>91</v>
      </c>
      <c r="F71" s="16" t="s">
        <v>19</v>
      </c>
      <c r="G71" s="7" t="n">
        <v>43</v>
      </c>
      <c r="H71" s="6" t="n">
        <v>10.208</v>
      </c>
      <c r="I71" s="6" t="n">
        <v>-438.94</v>
      </c>
      <c r="J71" s="6" t="n">
        <v>0</v>
      </c>
      <c r="K71" s="6" t="n">
        <v>0</v>
      </c>
      <c r="L71" s="6" t="n">
        <v>-0.04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44404.083333333</v>
      </c>
      <c r="B72" s="22" t="s">
        <v>428</v>
      </c>
      <c r="C72" s="22" t="s">
        <v>468</v>
      </c>
      <c r="D72" s="22" t="s">
        <v>428</v>
      </c>
      <c r="E72" s="22" t="s">
        <v>428</v>
      </c>
      <c r="F72" s="22" t="s">
        <v>19</v>
      </c>
      <c r="G72" s="23" t="n">
        <v>1</v>
      </c>
      <c r="H72" s="24" t="n">
        <v>46.87</v>
      </c>
      <c r="I72" s="24" t="n">
        <v>46.87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44405.083333333</v>
      </c>
      <c r="B73" s="22" t="s">
        <v>428</v>
      </c>
      <c r="C73" s="22" t="s">
        <v>469</v>
      </c>
      <c r="D73" s="22" t="s">
        <v>428</v>
      </c>
      <c r="E73" s="22" t="s">
        <v>428</v>
      </c>
      <c r="F73" s="22" t="s">
        <v>19</v>
      </c>
      <c r="G73" s="23" t="n">
        <v>1</v>
      </c>
      <c r="H73" s="24" t="n">
        <v>21.6</v>
      </c>
      <c r="I73" s="24" t="n">
        <v>21.6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44405.083333333</v>
      </c>
      <c r="B74" s="22" t="s">
        <v>428</v>
      </c>
      <c r="C74" s="22" t="s">
        <v>470</v>
      </c>
      <c r="D74" s="22" t="s">
        <v>428</v>
      </c>
      <c r="E74" s="22" t="s">
        <v>428</v>
      </c>
      <c r="F74" s="22" t="s">
        <v>19</v>
      </c>
      <c r="G74" s="23" t="n">
        <v>1</v>
      </c>
      <c r="H74" s="24" t="n">
        <v>10.3</v>
      </c>
      <c r="I74" s="24" t="n">
        <v>10.3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44405.083333333</v>
      </c>
      <c r="B75" s="22" t="s">
        <v>428</v>
      </c>
      <c r="C75" s="22" t="s">
        <v>471</v>
      </c>
      <c r="D75" s="22" t="s">
        <v>428</v>
      </c>
      <c r="E75" s="22" t="s">
        <v>428</v>
      </c>
      <c r="F75" s="22" t="s">
        <v>19</v>
      </c>
      <c r="G75" s="23" t="n">
        <v>1</v>
      </c>
      <c r="H75" s="24" t="n">
        <v>43.38</v>
      </c>
      <c r="I75" s="24" t="n">
        <v>43.38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44420.083333333</v>
      </c>
      <c r="B76" s="22" t="s">
        <v>428</v>
      </c>
      <c r="C76" s="22" t="s">
        <v>472</v>
      </c>
      <c r="D76" s="22" t="s">
        <v>428</v>
      </c>
      <c r="E76" s="22" t="s">
        <v>428</v>
      </c>
      <c r="F76" s="22" t="s">
        <v>19</v>
      </c>
      <c r="G76" s="23" t="n">
        <v>1</v>
      </c>
      <c r="H76" s="24" t="n">
        <v>44.38</v>
      </c>
      <c r="I76" s="24" t="n">
        <v>44.38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44421.083333333</v>
      </c>
      <c r="B77" s="22" t="s">
        <v>423</v>
      </c>
      <c r="C77" s="22" t="s">
        <v>134</v>
      </c>
      <c r="D77" s="22" t="s">
        <v>423</v>
      </c>
      <c r="E77" s="22" t="s">
        <v>423</v>
      </c>
      <c r="F77" s="22" t="s">
        <v>19</v>
      </c>
      <c r="G77" s="23" t="n">
        <v>1</v>
      </c>
      <c r="H77" s="24" t="n">
        <v>1000</v>
      </c>
      <c r="I77" s="24" t="n">
        <v>1000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44421.567060185</v>
      </c>
      <c r="B78" s="16" t="s">
        <v>69</v>
      </c>
      <c r="C78" s="16" t="s">
        <v>473</v>
      </c>
      <c r="D78" s="16" t="s">
        <v>358</v>
      </c>
      <c r="E78" s="16" t="s">
        <v>17</v>
      </c>
      <c r="F78" s="16" t="s">
        <v>19</v>
      </c>
      <c r="G78" s="7" t="n">
        <v>1</v>
      </c>
      <c r="H78" s="6" t="n">
        <v>1045.5</v>
      </c>
      <c r="I78" s="6" t="n">
        <v>-1045.5</v>
      </c>
      <c r="J78" s="6" t="n">
        <v>0</v>
      </c>
      <c r="K78" s="6" t="n">
        <v>-0.63</v>
      </c>
      <c r="L78" s="6" t="n">
        <v>-0.1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44425.083333333</v>
      </c>
      <c r="B79" s="22" t="s">
        <v>428</v>
      </c>
      <c r="C79" s="22" t="s">
        <v>474</v>
      </c>
      <c r="D79" s="22" t="s">
        <v>428</v>
      </c>
      <c r="E79" s="22" t="s">
        <v>428</v>
      </c>
      <c r="F79" s="22" t="s">
        <v>19</v>
      </c>
      <c r="G79" s="23" t="n">
        <v>1</v>
      </c>
      <c r="H79" s="24" t="n">
        <v>18.08</v>
      </c>
      <c r="I79" s="24" t="n">
        <v>18.08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44434.083333333</v>
      </c>
      <c r="B80" s="22" t="s">
        <v>423</v>
      </c>
      <c r="C80" s="22" t="s">
        <v>134</v>
      </c>
      <c r="D80" s="22" t="s">
        <v>423</v>
      </c>
      <c r="E80" s="22" t="s">
        <v>423</v>
      </c>
      <c r="F80" s="22" t="s">
        <v>19</v>
      </c>
      <c r="G80" s="23" t="n">
        <v>1</v>
      </c>
      <c r="H80" s="24" t="n">
        <v>4700</v>
      </c>
      <c r="I80" s="24" t="n">
        <v>4700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44434.536168981</v>
      </c>
      <c r="B81" s="16" t="s">
        <v>93</v>
      </c>
      <c r="C81" s="16" t="s">
        <v>455</v>
      </c>
      <c r="D81" s="16" t="s">
        <v>358</v>
      </c>
      <c r="E81" s="16" t="s">
        <v>91</v>
      </c>
      <c r="F81" s="16" t="s">
        <v>19</v>
      </c>
      <c r="G81" s="7" t="n">
        <v>5</v>
      </c>
      <c r="H81" s="6" t="n">
        <v>97.57</v>
      </c>
      <c r="I81" s="6" t="n">
        <v>-487.85</v>
      </c>
      <c r="J81" s="6" t="n">
        <v>0</v>
      </c>
      <c r="K81" s="6" t="n">
        <v>0</v>
      </c>
      <c r="L81" s="6" t="n">
        <v>-0.05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44434.537372685</v>
      </c>
      <c r="B82" s="16" t="s">
        <v>87</v>
      </c>
      <c r="C82" s="16" t="s">
        <v>475</v>
      </c>
      <c r="D82" s="16" t="s">
        <v>358</v>
      </c>
      <c r="E82" s="16" t="s">
        <v>17</v>
      </c>
      <c r="F82" s="16" t="s">
        <v>19</v>
      </c>
      <c r="G82" s="7" t="n">
        <v>1000</v>
      </c>
      <c r="H82" s="6" t="n">
        <v>0.831</v>
      </c>
      <c r="I82" s="6" t="n">
        <v>-831</v>
      </c>
      <c r="J82" s="6" t="n">
        <v>0</v>
      </c>
      <c r="K82" s="6" t="n">
        <v>-0.5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44434.540763889</v>
      </c>
      <c r="B83" s="16" t="s">
        <v>370</v>
      </c>
      <c r="C83" s="16" t="s">
        <v>476</v>
      </c>
      <c r="D83" s="16" t="s">
        <v>358</v>
      </c>
      <c r="E83" s="16" t="s">
        <v>17</v>
      </c>
      <c r="F83" s="16" t="s">
        <v>19</v>
      </c>
      <c r="G83" s="7" t="n">
        <v>1</v>
      </c>
      <c r="H83" s="6" t="n">
        <v>1155</v>
      </c>
      <c r="I83" s="6" t="n">
        <v>-1155</v>
      </c>
      <c r="J83" s="6" t="n">
        <v>0</v>
      </c>
      <c r="K83" s="6" t="n">
        <v>-0.69</v>
      </c>
      <c r="L83" s="6" t="n">
        <v>-0.11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44434.541666667</v>
      </c>
      <c r="B84" s="16" t="s">
        <v>371</v>
      </c>
      <c r="C84" s="16" t="s">
        <v>477</v>
      </c>
      <c r="D84" s="16" t="s">
        <v>358</v>
      </c>
      <c r="E84" s="16" t="s">
        <v>91</v>
      </c>
      <c r="F84" s="16" t="s">
        <v>19</v>
      </c>
      <c r="G84" s="7" t="n">
        <v>2100</v>
      </c>
      <c r="H84" s="6" t="n">
        <v>1.0722</v>
      </c>
      <c r="I84" s="6" t="n">
        <v>-2251.62</v>
      </c>
      <c r="J84" s="6" t="n">
        <v>0</v>
      </c>
      <c r="K84" s="6" t="n">
        <v>0</v>
      </c>
      <c r="L84" s="6" t="n">
        <v>-0.21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44440.083333333</v>
      </c>
      <c r="B85" s="22" t="s">
        <v>428</v>
      </c>
      <c r="C85" s="22" t="s">
        <v>478</v>
      </c>
      <c r="D85" s="22" t="s">
        <v>428</v>
      </c>
      <c r="E85" s="22" t="s">
        <v>428</v>
      </c>
      <c r="F85" s="22" t="s">
        <v>19</v>
      </c>
      <c r="G85" s="23" t="n">
        <v>1</v>
      </c>
      <c r="H85" s="24" t="n">
        <v>32.41</v>
      </c>
      <c r="I85" s="24" t="n">
        <v>32.41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44454.083333333</v>
      </c>
      <c r="B86" s="22" t="s">
        <v>428</v>
      </c>
      <c r="C86" s="22" t="s">
        <v>479</v>
      </c>
      <c r="D86" s="22" t="s">
        <v>428</v>
      </c>
      <c r="E86" s="22" t="s">
        <v>428</v>
      </c>
      <c r="F86" s="22" t="s">
        <v>19</v>
      </c>
      <c r="G86" s="23" t="n">
        <v>1</v>
      </c>
      <c r="H86" s="24" t="n">
        <v>146.9</v>
      </c>
      <c r="I86" s="24" t="n">
        <v>146.9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44454.52875</v>
      </c>
      <c r="B87" s="16" t="s">
        <v>95</v>
      </c>
      <c r="C87" s="16" t="s">
        <v>480</v>
      </c>
      <c r="D87" s="16" t="s">
        <v>358</v>
      </c>
      <c r="E87" s="16" t="s">
        <v>91</v>
      </c>
      <c r="F87" s="16" t="s">
        <v>19</v>
      </c>
      <c r="G87" s="7" t="n">
        <v>135</v>
      </c>
      <c r="H87" s="6" t="n">
        <v>1.0949</v>
      </c>
      <c r="I87" s="6" t="n">
        <v>-147.81</v>
      </c>
      <c r="J87" s="6" t="n">
        <v>0</v>
      </c>
      <c r="K87" s="6" t="n">
        <v>0</v>
      </c>
      <c r="L87" s="6" t="n">
        <v>-0.02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44455.083333333</v>
      </c>
      <c r="B88" s="22" t="s">
        <v>423</v>
      </c>
      <c r="C88" s="22" t="s">
        <v>134</v>
      </c>
      <c r="D88" s="22" t="s">
        <v>423</v>
      </c>
      <c r="E88" s="22" t="s">
        <v>423</v>
      </c>
      <c r="F88" s="22" t="s">
        <v>19</v>
      </c>
      <c r="G88" s="23" t="n">
        <v>1</v>
      </c>
      <c r="H88" s="24" t="n">
        <v>5000</v>
      </c>
      <c r="I88" s="24" t="n">
        <v>5000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44455.083333333</v>
      </c>
      <c r="B89" s="22" t="s">
        <v>428</v>
      </c>
      <c r="C89" s="22" t="s">
        <v>481</v>
      </c>
      <c r="D89" s="22" t="s">
        <v>428</v>
      </c>
      <c r="E89" s="22" t="s">
        <v>428</v>
      </c>
      <c r="F89" s="22" t="s">
        <v>19</v>
      </c>
      <c r="G89" s="23" t="n">
        <v>1</v>
      </c>
      <c r="H89" s="24" t="n">
        <v>18.08</v>
      </c>
      <c r="I89" s="24" t="n">
        <v>18.08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1" t="n">
        <v>44459.083333333</v>
      </c>
      <c r="B90" s="22" t="s">
        <v>423</v>
      </c>
      <c r="C90" s="22" t="s">
        <v>134</v>
      </c>
      <c r="D90" s="22" t="s">
        <v>423</v>
      </c>
      <c r="E90" s="22" t="s">
        <v>423</v>
      </c>
      <c r="F90" s="22" t="s">
        <v>19</v>
      </c>
      <c r="G90" s="23" t="n">
        <v>1</v>
      </c>
      <c r="H90" s="24" t="n">
        <v>5000</v>
      </c>
      <c r="I90" s="24" t="n">
        <v>5000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0" t="n">
        <v>44459.526099537</v>
      </c>
      <c r="B91" s="16" t="s">
        <v>75</v>
      </c>
      <c r="C91" s="16" t="s">
        <v>438</v>
      </c>
      <c r="D91" s="16" t="s">
        <v>358</v>
      </c>
      <c r="E91" s="16" t="s">
        <v>17</v>
      </c>
      <c r="F91" s="16" t="s">
        <v>19</v>
      </c>
      <c r="G91" s="7" t="n">
        <v>1</v>
      </c>
      <c r="H91" s="6" t="n">
        <v>1342.9</v>
      </c>
      <c r="I91" s="6" t="n">
        <v>-1342.9</v>
      </c>
      <c r="J91" s="6" t="n">
        <v>0</v>
      </c>
      <c r="K91" s="6" t="n">
        <v>-0.81</v>
      </c>
      <c r="L91" s="6" t="n">
        <v>-0.12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44459.688333333</v>
      </c>
      <c r="B92" s="16" t="s">
        <v>67</v>
      </c>
      <c r="C92" s="16" t="s">
        <v>449</v>
      </c>
      <c r="D92" s="16" t="s">
        <v>358</v>
      </c>
      <c r="E92" s="16" t="s">
        <v>17</v>
      </c>
      <c r="F92" s="16" t="s">
        <v>19</v>
      </c>
      <c r="G92" s="7" t="n">
        <v>1000</v>
      </c>
      <c r="H92" s="6" t="n">
        <v>0.6734</v>
      </c>
      <c r="I92" s="6" t="n">
        <v>-673.4</v>
      </c>
      <c r="J92" s="6" t="n">
        <v>0</v>
      </c>
      <c r="K92" s="6" t="n">
        <v>-0.4</v>
      </c>
      <c r="L92" s="6" t="n">
        <v>-0.07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44460.083333333</v>
      </c>
      <c r="B93" s="22" t="s">
        <v>428</v>
      </c>
      <c r="C93" s="22" t="s">
        <v>482</v>
      </c>
      <c r="D93" s="22" t="s">
        <v>428</v>
      </c>
      <c r="E93" s="22" t="s">
        <v>428</v>
      </c>
      <c r="F93" s="22" t="s">
        <v>19</v>
      </c>
      <c r="G93" s="23" t="n">
        <v>1</v>
      </c>
      <c r="H93" s="24" t="n">
        <v>65.27</v>
      </c>
      <c r="I93" s="24" t="n">
        <v>65.27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44461.97005787</v>
      </c>
      <c r="B94" s="16" t="s">
        <v>372</v>
      </c>
      <c r="C94" s="16" t="s">
        <v>483</v>
      </c>
      <c r="D94" s="16" t="s">
        <v>358</v>
      </c>
      <c r="E94" s="16" t="s">
        <v>17</v>
      </c>
      <c r="F94" s="16" t="s">
        <v>19</v>
      </c>
      <c r="G94" s="7" t="n">
        <v>1</v>
      </c>
      <c r="H94" s="6" t="n">
        <v>3965</v>
      </c>
      <c r="I94" s="6" t="n">
        <v>-3965</v>
      </c>
      <c r="J94" s="6" t="n">
        <v>0</v>
      </c>
      <c r="K94" s="6" t="n">
        <v>-2.38</v>
      </c>
      <c r="L94" s="6" t="n">
        <v>-0.37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44462.531273148</v>
      </c>
      <c r="B95" s="16" t="s">
        <v>73</v>
      </c>
      <c r="C95" s="16" t="s">
        <v>441</v>
      </c>
      <c r="D95" s="16" t="s">
        <v>358</v>
      </c>
      <c r="E95" s="16" t="s">
        <v>17</v>
      </c>
      <c r="F95" s="16" t="s">
        <v>19</v>
      </c>
      <c r="G95" s="7" t="n">
        <v>1000</v>
      </c>
      <c r="H95" s="6" t="n">
        <v>0.8472</v>
      </c>
      <c r="I95" s="6" t="n">
        <v>-847.2</v>
      </c>
      <c r="J95" s="6" t="n">
        <v>0</v>
      </c>
      <c r="K95" s="6" t="n">
        <v>0</v>
      </c>
      <c r="L95" s="6" t="n">
        <v>-0.08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44462.532071759</v>
      </c>
      <c r="B96" s="16" t="s">
        <v>109</v>
      </c>
      <c r="C96" s="16" t="s">
        <v>467</v>
      </c>
      <c r="D96" s="16" t="s">
        <v>358</v>
      </c>
      <c r="E96" s="16" t="s">
        <v>91</v>
      </c>
      <c r="F96" s="16" t="s">
        <v>19</v>
      </c>
      <c r="G96" s="7" t="n">
        <v>46</v>
      </c>
      <c r="H96" s="6" t="n">
        <v>10.657</v>
      </c>
      <c r="I96" s="6" t="n">
        <v>-490.22</v>
      </c>
      <c r="J96" s="6" t="n">
        <v>0</v>
      </c>
      <c r="K96" s="6" t="n">
        <v>0</v>
      </c>
      <c r="L96" s="6" t="n">
        <v>-0.05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44462.532384259</v>
      </c>
      <c r="B97" s="16" t="s">
        <v>371</v>
      </c>
      <c r="C97" s="16" t="s">
        <v>477</v>
      </c>
      <c r="D97" s="16" t="s">
        <v>358</v>
      </c>
      <c r="E97" s="16" t="s">
        <v>91</v>
      </c>
      <c r="F97" s="16" t="s">
        <v>19</v>
      </c>
      <c r="G97" s="7" t="n">
        <v>1392</v>
      </c>
      <c r="H97" s="6" t="n">
        <v>1.0772</v>
      </c>
      <c r="I97" s="6" t="n">
        <v>-1499.46</v>
      </c>
      <c r="J97" s="6" t="n">
        <v>0</v>
      </c>
      <c r="K97" s="6" t="n">
        <v>0</v>
      </c>
      <c r="L97" s="6" t="n">
        <v>-0.14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44467.5725</v>
      </c>
      <c r="B98" s="16" t="s">
        <v>56</v>
      </c>
      <c r="C98" s="16" t="s">
        <v>484</v>
      </c>
      <c r="D98" s="16" t="s">
        <v>358</v>
      </c>
      <c r="E98" s="16" t="s">
        <v>17</v>
      </c>
      <c r="F98" s="16" t="s">
        <v>19</v>
      </c>
      <c r="G98" s="7" t="n">
        <v>10</v>
      </c>
      <c r="H98" s="6" t="n">
        <v>74.49</v>
      </c>
      <c r="I98" s="6" t="n">
        <v>-744.9</v>
      </c>
      <c r="J98" s="6" t="n">
        <v>0</v>
      </c>
      <c r="K98" s="6" t="n">
        <v>-0.45</v>
      </c>
      <c r="L98" s="6" t="n">
        <v>-0.07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44470.083333333</v>
      </c>
      <c r="B99" s="22" t="s">
        <v>428</v>
      </c>
      <c r="C99" s="22" t="s">
        <v>485</v>
      </c>
      <c r="D99" s="22" t="s">
        <v>428</v>
      </c>
      <c r="E99" s="22" t="s">
        <v>428</v>
      </c>
      <c r="F99" s="22" t="s">
        <v>19</v>
      </c>
      <c r="G99" s="23" t="n">
        <v>1</v>
      </c>
      <c r="H99" s="24" t="n">
        <v>30.3</v>
      </c>
      <c r="I99" s="24" t="n">
        <v>30.3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5" t="n">
        <v>44470.801296296</v>
      </c>
      <c r="B100" s="26" t="s">
        <v>363</v>
      </c>
      <c r="C100" s="26" t="s">
        <v>424</v>
      </c>
      <c r="D100" s="26" t="s">
        <v>360</v>
      </c>
      <c r="E100" s="26" t="s">
        <v>17</v>
      </c>
      <c r="F100" s="26" t="s">
        <v>19</v>
      </c>
      <c r="G100" s="27" t="n">
        <v>-1</v>
      </c>
      <c r="H100" s="28" t="n">
        <v>528.7</v>
      </c>
      <c r="I100" s="28" t="n">
        <v>528.7</v>
      </c>
      <c r="J100" s="28" t="n">
        <v>0</v>
      </c>
      <c r="K100" s="28" t="n">
        <v>-0.32</v>
      </c>
      <c r="L100" s="28" t="n">
        <v>-0.05</v>
      </c>
      <c r="M100" s="6" t="s">
        <f>=I100+J100+K100+L100</f>
      </c>
      <c r="N100" s="26"/>
    </row>
    <row collapsed="false" customFormat="false" customHeight="false" hidden="false" ht="12.1" outlineLevel="0" r="101">
      <c r="A101" s="20" t="n">
        <v>44470.801851852</v>
      </c>
      <c r="B101" s="16" t="s">
        <v>33</v>
      </c>
      <c r="C101" s="16" t="s">
        <v>440</v>
      </c>
      <c r="D101" s="16" t="s">
        <v>358</v>
      </c>
      <c r="E101" s="16" t="s">
        <v>17</v>
      </c>
      <c r="F101" s="16" t="s">
        <v>19</v>
      </c>
      <c r="G101" s="7" t="n">
        <v>1</v>
      </c>
      <c r="H101" s="6" t="n">
        <v>486.6</v>
      </c>
      <c r="I101" s="6" t="n">
        <v>-486.6</v>
      </c>
      <c r="J101" s="6" t="n">
        <v>0</v>
      </c>
      <c r="K101" s="6" t="n">
        <v>-0.29</v>
      </c>
      <c r="L101" s="6" t="n">
        <v>-0.05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44473.083333333</v>
      </c>
      <c r="B102" s="22" t="s">
        <v>428</v>
      </c>
      <c r="C102" s="22" t="s">
        <v>452</v>
      </c>
      <c r="D102" s="22" t="s">
        <v>428</v>
      </c>
      <c r="E102" s="22" t="s">
        <v>428</v>
      </c>
      <c r="F102" s="22" t="s">
        <v>19</v>
      </c>
      <c r="G102" s="23" t="n">
        <v>1</v>
      </c>
      <c r="H102" s="24" t="n">
        <v>32.81</v>
      </c>
      <c r="I102" s="24" t="n">
        <v>32.81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44477.562199074</v>
      </c>
      <c r="B103" s="26" t="s">
        <v>371</v>
      </c>
      <c r="C103" s="26" t="s">
        <v>477</v>
      </c>
      <c r="D103" s="26" t="s">
        <v>360</v>
      </c>
      <c r="E103" s="26" t="s">
        <v>91</v>
      </c>
      <c r="F103" s="26" t="s">
        <v>19</v>
      </c>
      <c r="G103" s="27" t="n">
        <v>-700</v>
      </c>
      <c r="H103" s="28" t="n">
        <v>1.0798</v>
      </c>
      <c r="I103" s="28" t="n">
        <v>755.86</v>
      </c>
      <c r="J103" s="28" t="n">
        <v>0</v>
      </c>
      <c r="K103" s="28" t="n">
        <v>0</v>
      </c>
      <c r="L103" s="28" t="n">
        <v>-0.07</v>
      </c>
      <c r="M103" s="6" t="s">
        <f>=I103+J103+K103+L103</f>
      </c>
      <c r="N103" s="26"/>
    </row>
    <row collapsed="false" customFormat="false" customHeight="false" hidden="false" ht="12.1" outlineLevel="0" r="104">
      <c r="A104" s="20" t="n">
        <v>44477.562534722</v>
      </c>
      <c r="B104" s="16" t="s">
        <v>75</v>
      </c>
      <c r="C104" s="16" t="s">
        <v>438</v>
      </c>
      <c r="D104" s="16" t="s">
        <v>358</v>
      </c>
      <c r="E104" s="16" t="s">
        <v>17</v>
      </c>
      <c r="F104" s="16" t="s">
        <v>19</v>
      </c>
      <c r="G104" s="7" t="n">
        <v>1</v>
      </c>
      <c r="H104" s="6" t="n">
        <v>1246</v>
      </c>
      <c r="I104" s="6" t="n">
        <v>-1246</v>
      </c>
      <c r="J104" s="6" t="n">
        <v>0</v>
      </c>
      <c r="K104" s="6" t="n">
        <v>-0.75</v>
      </c>
      <c r="L104" s="6" t="n">
        <v>-0.12</v>
      </c>
      <c r="M104" s="6" t="s">
        <f>=I104+J104+K104+L104</f>
      </c>
      <c r="N104" s="16"/>
    </row>
    <row collapsed="false" customFormat="false" customHeight="false" hidden="false" ht="12.1" outlineLevel="0" r="105">
      <c r="A105" s="25" t="n">
        <v>44480.505231481</v>
      </c>
      <c r="B105" s="26" t="s">
        <v>371</v>
      </c>
      <c r="C105" s="26" t="s">
        <v>477</v>
      </c>
      <c r="D105" s="26" t="s">
        <v>360</v>
      </c>
      <c r="E105" s="26" t="s">
        <v>91</v>
      </c>
      <c r="F105" s="26" t="s">
        <v>19</v>
      </c>
      <c r="G105" s="27" t="n">
        <v>-1800</v>
      </c>
      <c r="H105" s="28" t="n">
        <v>1.0801</v>
      </c>
      <c r="I105" s="28" t="n">
        <v>1944.18</v>
      </c>
      <c r="J105" s="28" t="n">
        <v>0</v>
      </c>
      <c r="K105" s="28" t="n">
        <v>0</v>
      </c>
      <c r="L105" s="28" t="n">
        <v>-0.18</v>
      </c>
      <c r="M105" s="6" t="s">
        <f>=I105+J105+K105+L105</f>
      </c>
      <c r="N105" s="26"/>
    </row>
    <row collapsed="false" customFormat="false" customHeight="false" hidden="false" ht="12.1" outlineLevel="0" r="106">
      <c r="A106" s="20" t="n">
        <v>44480.534976852</v>
      </c>
      <c r="B106" s="16" t="s">
        <v>373</v>
      </c>
      <c r="C106" s="16" t="s">
        <v>486</v>
      </c>
      <c r="D106" s="16" t="s">
        <v>358</v>
      </c>
      <c r="E106" s="16" t="s">
        <v>17</v>
      </c>
      <c r="F106" s="16" t="s">
        <v>19</v>
      </c>
      <c r="G106" s="7" t="n">
        <v>1</v>
      </c>
      <c r="H106" s="6" t="n">
        <v>839</v>
      </c>
      <c r="I106" s="6" t="n">
        <v>-839</v>
      </c>
      <c r="J106" s="6" t="n">
        <v>0</v>
      </c>
      <c r="K106" s="6" t="n">
        <v>-0.5</v>
      </c>
      <c r="L106" s="6" t="n">
        <v>-0.07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44480.648159722</v>
      </c>
      <c r="B107" s="16" t="s">
        <v>87</v>
      </c>
      <c r="C107" s="16" t="s">
        <v>475</v>
      </c>
      <c r="D107" s="16" t="s">
        <v>358</v>
      </c>
      <c r="E107" s="16" t="s">
        <v>17</v>
      </c>
      <c r="F107" s="16" t="s">
        <v>19</v>
      </c>
      <c r="G107" s="7" t="n">
        <v>1000</v>
      </c>
      <c r="H107" s="6" t="n">
        <v>0.8072</v>
      </c>
      <c r="I107" s="6" t="n">
        <v>-807.2</v>
      </c>
      <c r="J107" s="6" t="n">
        <v>0</v>
      </c>
      <c r="K107" s="6" t="n">
        <v>-0.49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44480.648530093</v>
      </c>
      <c r="B108" s="16" t="s">
        <v>90</v>
      </c>
      <c r="C108" s="16" t="s">
        <v>462</v>
      </c>
      <c r="D108" s="16" t="s">
        <v>358</v>
      </c>
      <c r="E108" s="16" t="s">
        <v>91</v>
      </c>
      <c r="F108" s="16" t="s">
        <v>19</v>
      </c>
      <c r="G108" s="7" t="n">
        <v>73</v>
      </c>
      <c r="H108" s="6" t="n">
        <v>7.494</v>
      </c>
      <c r="I108" s="6" t="n">
        <v>-547.06</v>
      </c>
      <c r="J108" s="6" t="n">
        <v>0</v>
      </c>
      <c r="K108" s="6" t="n">
        <v>0</v>
      </c>
      <c r="L108" s="6" t="n">
        <v>-0.05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44487.083333333</v>
      </c>
      <c r="B109" s="22" t="s">
        <v>428</v>
      </c>
      <c r="C109" s="22" t="s">
        <v>487</v>
      </c>
      <c r="D109" s="22" t="s">
        <v>428</v>
      </c>
      <c r="E109" s="22" t="s">
        <v>428</v>
      </c>
      <c r="F109" s="22" t="s">
        <v>19</v>
      </c>
      <c r="G109" s="23" t="n">
        <v>1</v>
      </c>
      <c r="H109" s="24" t="n">
        <v>18.08</v>
      </c>
      <c r="I109" s="24" t="n">
        <v>18.08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44491.083333333</v>
      </c>
      <c r="B110" s="22" t="s">
        <v>423</v>
      </c>
      <c r="C110" s="22" t="s">
        <v>134</v>
      </c>
      <c r="D110" s="22" t="s">
        <v>423</v>
      </c>
      <c r="E110" s="22" t="s">
        <v>423</v>
      </c>
      <c r="F110" s="22" t="s">
        <v>19</v>
      </c>
      <c r="G110" s="23" t="n">
        <v>1</v>
      </c>
      <c r="H110" s="24" t="n">
        <v>5000</v>
      </c>
      <c r="I110" s="24" t="n">
        <v>5000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44491.965752315</v>
      </c>
      <c r="B111" s="16" t="s">
        <v>48</v>
      </c>
      <c r="C111" s="16" t="s">
        <v>461</v>
      </c>
      <c r="D111" s="16" t="s">
        <v>358</v>
      </c>
      <c r="E111" s="16" t="s">
        <v>17</v>
      </c>
      <c r="F111" s="16" t="s">
        <v>19</v>
      </c>
      <c r="G111" s="7" t="n">
        <v>10</v>
      </c>
      <c r="H111" s="6" t="n">
        <v>70.2</v>
      </c>
      <c r="I111" s="6" t="n">
        <v>-702</v>
      </c>
      <c r="J111" s="6" t="n">
        <v>0</v>
      </c>
      <c r="K111" s="6" t="n">
        <v>-0.42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5" t="n">
        <v>44491.970497685</v>
      </c>
      <c r="B112" s="26" t="s">
        <v>373</v>
      </c>
      <c r="C112" s="26" t="s">
        <v>486</v>
      </c>
      <c r="D112" s="26" t="s">
        <v>360</v>
      </c>
      <c r="E112" s="26" t="s">
        <v>17</v>
      </c>
      <c r="F112" s="26" t="s">
        <v>19</v>
      </c>
      <c r="G112" s="27" t="n">
        <v>-1</v>
      </c>
      <c r="H112" s="28" t="n">
        <v>929</v>
      </c>
      <c r="I112" s="28" t="n">
        <v>929</v>
      </c>
      <c r="J112" s="28" t="n">
        <v>0</v>
      </c>
      <c r="K112" s="28" t="n">
        <v>-0.56</v>
      </c>
      <c r="L112" s="28" t="n">
        <v>-0.09</v>
      </c>
      <c r="M112" s="6" t="s">
        <f>=I112+J112+K112+L112</f>
      </c>
      <c r="N112" s="26"/>
    </row>
    <row collapsed="false" customFormat="false" customHeight="false" hidden="false" ht="12.1" outlineLevel="0" r="113">
      <c r="A113" s="20" t="n">
        <v>44491.98099537</v>
      </c>
      <c r="B113" s="16" t="s">
        <v>367</v>
      </c>
      <c r="C113" s="16" t="s">
        <v>436</v>
      </c>
      <c r="D113" s="16" t="s">
        <v>358</v>
      </c>
      <c r="E113" s="16" t="s">
        <v>113</v>
      </c>
      <c r="F113" s="16" t="s">
        <v>19</v>
      </c>
      <c r="G113" s="7" t="n">
        <v>1</v>
      </c>
      <c r="H113" s="6" t="n">
        <v>97.492</v>
      </c>
      <c r="I113" s="6" t="n">
        <v>-974.92</v>
      </c>
      <c r="J113" s="6" t="n">
        <v>-9.62</v>
      </c>
      <c r="K113" s="6" t="n">
        <v>-0.58</v>
      </c>
      <c r="L113" s="6" t="n">
        <v>-0.09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44494.083333333</v>
      </c>
      <c r="B114" s="22" t="s">
        <v>428</v>
      </c>
      <c r="C114" s="22" t="s">
        <v>464</v>
      </c>
      <c r="D114" s="22" t="s">
        <v>428</v>
      </c>
      <c r="E114" s="22" t="s">
        <v>428</v>
      </c>
      <c r="F114" s="22" t="s">
        <v>19</v>
      </c>
      <c r="G114" s="23" t="n">
        <v>1</v>
      </c>
      <c r="H114" s="24" t="n">
        <v>92.5</v>
      </c>
      <c r="I114" s="24" t="n">
        <v>92.5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44494.655196759</v>
      </c>
      <c r="B115" s="16" t="s">
        <v>24</v>
      </c>
      <c r="C115" s="16" t="s">
        <v>431</v>
      </c>
      <c r="D115" s="16" t="s">
        <v>358</v>
      </c>
      <c r="E115" s="16" t="s">
        <v>17</v>
      </c>
      <c r="F115" s="16" t="s">
        <v>19</v>
      </c>
      <c r="G115" s="7" t="n">
        <v>10</v>
      </c>
      <c r="H115" s="6" t="n">
        <v>315.5</v>
      </c>
      <c r="I115" s="6" t="n">
        <v>-3155</v>
      </c>
      <c r="J115" s="6" t="n">
        <v>0</v>
      </c>
      <c r="K115" s="6" t="n">
        <v>-1.89</v>
      </c>
      <c r="L115" s="6" t="n">
        <v>-0.29</v>
      </c>
      <c r="M115" s="6" t="s">
        <f>=I115+J115+K115+L115</f>
      </c>
      <c r="N115" s="16"/>
    </row>
    <row collapsed="false" customFormat="false" customHeight="false" hidden="false" ht="12.1" outlineLevel="0" r="116">
      <c r="A116" s="25" t="n">
        <v>44494.655509259</v>
      </c>
      <c r="B116" s="26" t="s">
        <v>371</v>
      </c>
      <c r="C116" s="26" t="s">
        <v>477</v>
      </c>
      <c r="D116" s="26" t="s">
        <v>360</v>
      </c>
      <c r="E116" s="26" t="s">
        <v>91</v>
      </c>
      <c r="F116" s="26" t="s">
        <v>19</v>
      </c>
      <c r="G116" s="27" t="n">
        <v>-992</v>
      </c>
      <c r="H116" s="28" t="n">
        <v>1.0826</v>
      </c>
      <c r="I116" s="28" t="n">
        <v>1073.94</v>
      </c>
      <c r="J116" s="28" t="n">
        <v>0</v>
      </c>
      <c r="K116" s="28" t="n">
        <v>0</v>
      </c>
      <c r="L116" s="28" t="n">
        <v>-0.1</v>
      </c>
      <c r="M116" s="6" t="s">
        <f>=I116+J116+K116+L116</f>
      </c>
      <c r="N116" s="26"/>
    </row>
    <row collapsed="false" customFormat="false" customHeight="false" hidden="false" ht="12.1" outlineLevel="0" r="117">
      <c r="A117" s="20" t="n">
        <v>44494.656087963</v>
      </c>
      <c r="B117" s="16" t="s">
        <v>367</v>
      </c>
      <c r="C117" s="16" t="s">
        <v>436</v>
      </c>
      <c r="D117" s="16" t="s">
        <v>358</v>
      </c>
      <c r="E117" s="16" t="s">
        <v>113</v>
      </c>
      <c r="F117" s="16" t="s">
        <v>19</v>
      </c>
      <c r="G117" s="7" t="n">
        <v>1</v>
      </c>
      <c r="H117" s="6" t="n">
        <v>97.133</v>
      </c>
      <c r="I117" s="6" t="n">
        <v>-971.33</v>
      </c>
      <c r="J117" s="6" t="n">
        <v>-9.79</v>
      </c>
      <c r="K117" s="6" t="n">
        <v>-0.58</v>
      </c>
      <c r="L117" s="6" t="n">
        <v>-0.09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44494.656331019</v>
      </c>
      <c r="B118" s="16" t="s">
        <v>48</v>
      </c>
      <c r="C118" s="16" t="s">
        <v>461</v>
      </c>
      <c r="D118" s="16" t="s">
        <v>358</v>
      </c>
      <c r="E118" s="16" t="s">
        <v>17</v>
      </c>
      <c r="F118" s="16" t="s">
        <v>19</v>
      </c>
      <c r="G118" s="7" t="n">
        <v>10</v>
      </c>
      <c r="H118" s="6" t="n">
        <v>68.855</v>
      </c>
      <c r="I118" s="6" t="n">
        <v>-688.55</v>
      </c>
      <c r="J118" s="6" t="n">
        <v>0</v>
      </c>
      <c r="K118" s="6" t="n">
        <v>-0.42</v>
      </c>
      <c r="L118" s="6" t="n">
        <v>-0.07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44494.656747685</v>
      </c>
      <c r="B119" s="16" t="s">
        <v>109</v>
      </c>
      <c r="C119" s="16" t="s">
        <v>467</v>
      </c>
      <c r="D119" s="16" t="s">
        <v>358</v>
      </c>
      <c r="E119" s="16" t="s">
        <v>91</v>
      </c>
      <c r="F119" s="16" t="s">
        <v>19</v>
      </c>
      <c r="G119" s="7" t="n">
        <v>45</v>
      </c>
      <c r="H119" s="6" t="n">
        <v>10.93</v>
      </c>
      <c r="I119" s="6" t="n">
        <v>-491.85</v>
      </c>
      <c r="J119" s="6" t="n">
        <v>0</v>
      </c>
      <c r="K119" s="6" t="n">
        <v>0</v>
      </c>
      <c r="L119" s="6" t="n">
        <v>-0.05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44494.808101852</v>
      </c>
      <c r="B120" s="16" t="s">
        <v>95</v>
      </c>
      <c r="C120" s="16" t="s">
        <v>480</v>
      </c>
      <c r="D120" s="16" t="s">
        <v>358</v>
      </c>
      <c r="E120" s="16" t="s">
        <v>91</v>
      </c>
      <c r="F120" s="16" t="s">
        <v>19</v>
      </c>
      <c r="G120" s="7" t="n">
        <v>43</v>
      </c>
      <c r="H120" s="6" t="n">
        <v>1.0511</v>
      </c>
      <c r="I120" s="6" t="n">
        <v>-45.2</v>
      </c>
      <c r="J120" s="6" t="n">
        <v>0</v>
      </c>
      <c r="K120" s="6" t="n">
        <v>0</v>
      </c>
      <c r="L120" s="6" t="n">
        <v>-0.02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44495.083333333</v>
      </c>
      <c r="B121" s="22" t="s">
        <v>428</v>
      </c>
      <c r="C121" s="22" t="s">
        <v>488</v>
      </c>
      <c r="D121" s="22" t="s">
        <v>428</v>
      </c>
      <c r="E121" s="22" t="s">
        <v>428</v>
      </c>
      <c r="F121" s="22" t="s">
        <v>19</v>
      </c>
      <c r="G121" s="23" t="n">
        <v>1</v>
      </c>
      <c r="H121" s="24" t="n">
        <v>43.38</v>
      </c>
      <c r="I121" s="24" t="n">
        <v>43.38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44496.083333333</v>
      </c>
      <c r="B122" s="22" t="s">
        <v>428</v>
      </c>
      <c r="C122" s="22" t="s">
        <v>489</v>
      </c>
      <c r="D122" s="22" t="s">
        <v>428</v>
      </c>
      <c r="E122" s="22" t="s">
        <v>428</v>
      </c>
      <c r="F122" s="22" t="s">
        <v>19</v>
      </c>
      <c r="G122" s="23" t="n">
        <v>1</v>
      </c>
      <c r="H122" s="24" t="n">
        <v>57.08</v>
      </c>
      <c r="I122" s="24" t="n">
        <v>57.08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44498.532199074</v>
      </c>
      <c r="B123" s="16" t="s">
        <v>95</v>
      </c>
      <c r="C123" s="16" t="s">
        <v>480</v>
      </c>
      <c r="D123" s="16" t="s">
        <v>358</v>
      </c>
      <c r="E123" s="16" t="s">
        <v>91</v>
      </c>
      <c r="F123" s="16" t="s">
        <v>19</v>
      </c>
      <c r="G123" s="7" t="n">
        <v>140</v>
      </c>
      <c r="H123" s="6" t="n">
        <v>1.0525</v>
      </c>
      <c r="I123" s="6" t="n">
        <v>-147.35</v>
      </c>
      <c r="J123" s="6" t="n">
        <v>0</v>
      </c>
      <c r="K123" s="6" t="n">
        <v>0</v>
      </c>
      <c r="L123" s="6" t="n">
        <v>-0.02</v>
      </c>
      <c r="M123" s="6" t="s">
        <f>=I123+J123+K123+L123</f>
      </c>
      <c r="N123" s="16"/>
    </row>
    <row collapsed="false" customFormat="false" customHeight="false" hidden="false" ht="12.1" outlineLevel="0" r="124">
      <c r="A124" s="21" t="n">
        <v>44501.435266204</v>
      </c>
      <c r="B124" s="22" t="s">
        <v>423</v>
      </c>
      <c r="C124" s="22" t="s">
        <v>134</v>
      </c>
      <c r="D124" s="22" t="s">
        <v>423</v>
      </c>
      <c r="E124" s="22" t="s">
        <v>423</v>
      </c>
      <c r="F124" s="22" t="s">
        <v>19</v>
      </c>
      <c r="G124" s="23" t="n">
        <v>1</v>
      </c>
      <c r="H124" s="24" t="n">
        <v>5000</v>
      </c>
      <c r="I124" s="24" t="n">
        <v>5000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44501.510405093</v>
      </c>
      <c r="B125" s="16" t="s">
        <v>51</v>
      </c>
      <c r="C125" s="16" t="s">
        <v>490</v>
      </c>
      <c r="D125" s="16" t="s">
        <v>358</v>
      </c>
      <c r="E125" s="16" t="s">
        <v>17</v>
      </c>
      <c r="F125" s="16" t="s">
        <v>19</v>
      </c>
      <c r="G125" s="7" t="n">
        <v>1</v>
      </c>
      <c r="H125" s="6" t="n">
        <v>3514</v>
      </c>
      <c r="I125" s="6" t="n">
        <v>-3514</v>
      </c>
      <c r="J125" s="6" t="n">
        <v>0</v>
      </c>
      <c r="K125" s="6" t="n">
        <v>0</v>
      </c>
      <c r="L125" s="6" t="n">
        <v>-0.33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44502.564375</v>
      </c>
      <c r="B126" s="16" t="s">
        <v>48</v>
      </c>
      <c r="C126" s="16" t="s">
        <v>461</v>
      </c>
      <c r="D126" s="16" t="s">
        <v>358</v>
      </c>
      <c r="E126" s="16" t="s">
        <v>17</v>
      </c>
      <c r="F126" s="16" t="s">
        <v>19</v>
      </c>
      <c r="G126" s="7" t="n">
        <v>10</v>
      </c>
      <c r="H126" s="6" t="n">
        <v>66.21</v>
      </c>
      <c r="I126" s="6" t="n">
        <v>-662.1</v>
      </c>
      <c r="J126" s="6" t="n">
        <v>0</v>
      </c>
      <c r="K126" s="6" t="n">
        <v>-0.4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5" t="n">
        <v>44502.763888889</v>
      </c>
      <c r="B127" s="26" t="s">
        <v>366</v>
      </c>
      <c r="C127" s="26" t="s">
        <v>432</v>
      </c>
      <c r="D127" s="26" t="s">
        <v>360</v>
      </c>
      <c r="E127" s="26" t="s">
        <v>113</v>
      </c>
      <c r="F127" s="26" t="s">
        <v>19</v>
      </c>
      <c r="G127" s="27" t="n">
        <v>-1</v>
      </c>
      <c r="H127" s="28" t="n">
        <v>93.93</v>
      </c>
      <c r="I127" s="28" t="n">
        <v>939.3</v>
      </c>
      <c r="J127" s="28" t="n">
        <v>5.42</v>
      </c>
      <c r="K127" s="28" t="n">
        <v>-0.56</v>
      </c>
      <c r="L127" s="28" t="n">
        <v>-0.12</v>
      </c>
      <c r="M127" s="6" t="s">
        <f>=I127+J127+K127+L127</f>
      </c>
      <c r="N127" s="26"/>
    </row>
    <row collapsed="false" customFormat="false" customHeight="false" hidden="false" ht="12.1" outlineLevel="0" r="128">
      <c r="A128" s="20" t="n">
        <v>44502.765925926</v>
      </c>
      <c r="B128" s="16" t="s">
        <v>112</v>
      </c>
      <c r="C128" s="16" t="s">
        <v>439</v>
      </c>
      <c r="D128" s="16" t="s">
        <v>358</v>
      </c>
      <c r="E128" s="16" t="s">
        <v>113</v>
      </c>
      <c r="F128" s="16" t="s">
        <v>19</v>
      </c>
      <c r="G128" s="7" t="n">
        <v>1</v>
      </c>
      <c r="H128" s="6" t="n">
        <v>100.54</v>
      </c>
      <c r="I128" s="6" t="n">
        <v>-1005.4</v>
      </c>
      <c r="J128" s="6" t="n">
        <v>-20.48</v>
      </c>
      <c r="K128" s="6" t="n">
        <v>-0.6</v>
      </c>
      <c r="L128" s="6" t="n">
        <v>-0.12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44508.527789352</v>
      </c>
      <c r="B129" s="16" t="s">
        <v>48</v>
      </c>
      <c r="C129" s="16" t="s">
        <v>461</v>
      </c>
      <c r="D129" s="16" t="s">
        <v>358</v>
      </c>
      <c r="E129" s="16" t="s">
        <v>17</v>
      </c>
      <c r="F129" s="16" t="s">
        <v>19</v>
      </c>
      <c r="G129" s="7" t="n">
        <v>10</v>
      </c>
      <c r="H129" s="6" t="n">
        <v>63.995</v>
      </c>
      <c r="I129" s="6" t="n">
        <v>-639.95</v>
      </c>
      <c r="J129" s="6" t="n">
        <v>0</v>
      </c>
      <c r="K129" s="6" t="n">
        <v>-0.38</v>
      </c>
      <c r="L129" s="6" t="n">
        <v>-0.06</v>
      </c>
      <c r="M129" s="6" t="s">
        <f>=I129+J129+K129+L129</f>
      </c>
      <c r="N129" s="16"/>
    </row>
    <row collapsed="false" customFormat="false" customHeight="false" hidden="false" ht="12.1" outlineLevel="0" r="130">
      <c r="A130" s="25" t="n">
        <v>44510.554166667</v>
      </c>
      <c r="B130" s="26" t="s">
        <v>366</v>
      </c>
      <c r="C130" s="26" t="s">
        <v>432</v>
      </c>
      <c r="D130" s="26" t="s">
        <v>360</v>
      </c>
      <c r="E130" s="26" t="s">
        <v>113</v>
      </c>
      <c r="F130" s="26" t="s">
        <v>19</v>
      </c>
      <c r="G130" s="27" t="n">
        <v>-1</v>
      </c>
      <c r="H130" s="28" t="n">
        <v>93.9</v>
      </c>
      <c r="I130" s="28" t="n">
        <v>939</v>
      </c>
      <c r="J130" s="28" t="n">
        <v>7.84</v>
      </c>
      <c r="K130" s="28" t="n">
        <v>-0.56</v>
      </c>
      <c r="L130" s="28" t="n">
        <v>-0.12</v>
      </c>
      <c r="M130" s="6" t="s">
        <f>=I130+J130+K130+L130</f>
      </c>
      <c r="N130" s="26"/>
    </row>
    <row collapsed="false" customFormat="false" customHeight="false" hidden="false" ht="12.1" outlineLevel="0" r="131">
      <c r="A131" s="20" t="n">
        <v>44510.554884259</v>
      </c>
      <c r="B131" s="16" t="s">
        <v>368</v>
      </c>
      <c r="C131" s="16" t="s">
        <v>437</v>
      </c>
      <c r="D131" s="16" t="s">
        <v>358</v>
      </c>
      <c r="E131" s="16" t="s">
        <v>113</v>
      </c>
      <c r="F131" s="16" t="s">
        <v>19</v>
      </c>
      <c r="G131" s="7" t="n">
        <v>1</v>
      </c>
      <c r="H131" s="6" t="n">
        <v>100.25</v>
      </c>
      <c r="I131" s="6" t="n">
        <v>-1002.5</v>
      </c>
      <c r="J131" s="6" t="n">
        <v>-3.81</v>
      </c>
      <c r="K131" s="6" t="n">
        <v>-0.6</v>
      </c>
      <c r="L131" s="6" t="n">
        <v>-0.12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44529.083333333</v>
      </c>
      <c r="B132" s="22" t="s">
        <v>423</v>
      </c>
      <c r="C132" s="22" t="s">
        <v>134</v>
      </c>
      <c r="D132" s="22" t="s">
        <v>423</v>
      </c>
      <c r="E132" s="22" t="s">
        <v>423</v>
      </c>
      <c r="F132" s="22" t="s">
        <v>19</v>
      </c>
      <c r="G132" s="23" t="n">
        <v>1</v>
      </c>
      <c r="H132" s="24" t="n">
        <v>5000</v>
      </c>
      <c r="I132" s="24" t="n">
        <v>5000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44531.601759259</v>
      </c>
      <c r="B133" s="16" t="s">
        <v>59</v>
      </c>
      <c r="C133" s="16" t="s">
        <v>491</v>
      </c>
      <c r="D133" s="16" t="s">
        <v>358</v>
      </c>
      <c r="E133" s="16" t="s">
        <v>17</v>
      </c>
      <c r="F133" s="16" t="s">
        <v>19</v>
      </c>
      <c r="G133" s="7" t="n">
        <v>10</v>
      </c>
      <c r="H133" s="6" t="n">
        <v>79.5</v>
      </c>
      <c r="I133" s="6" t="n">
        <v>-795</v>
      </c>
      <c r="J133" s="6" t="n">
        <v>0</v>
      </c>
      <c r="K133" s="6" t="n">
        <v>-0.48</v>
      </c>
      <c r="L133" s="6" t="n">
        <v>-0.07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44531.603078704</v>
      </c>
      <c r="B134" s="16" t="s">
        <v>36</v>
      </c>
      <c r="C134" s="16" t="s">
        <v>492</v>
      </c>
      <c r="D134" s="16" t="s">
        <v>358</v>
      </c>
      <c r="E134" s="16" t="s">
        <v>17</v>
      </c>
      <c r="F134" s="16" t="s">
        <v>19</v>
      </c>
      <c r="G134" s="7" t="n">
        <v>10</v>
      </c>
      <c r="H134" s="6" t="n">
        <v>343.89</v>
      </c>
      <c r="I134" s="6" t="n">
        <v>-3438.9</v>
      </c>
      <c r="J134" s="6" t="n">
        <v>0</v>
      </c>
      <c r="K134" s="6" t="n">
        <v>-2.06</v>
      </c>
      <c r="L134" s="6" t="n">
        <v>-0.32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44533.083333333</v>
      </c>
      <c r="B135" s="22" t="s">
        <v>428</v>
      </c>
      <c r="C135" s="22" t="s">
        <v>493</v>
      </c>
      <c r="D135" s="22" t="s">
        <v>428</v>
      </c>
      <c r="E135" s="22" t="s">
        <v>428</v>
      </c>
      <c r="F135" s="22" t="s">
        <v>19</v>
      </c>
      <c r="G135" s="23" t="n">
        <v>1</v>
      </c>
      <c r="H135" s="24" t="n">
        <v>22.96</v>
      </c>
      <c r="I135" s="24" t="n">
        <v>22.96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44533.510798611</v>
      </c>
      <c r="B136" s="16" t="s">
        <v>67</v>
      </c>
      <c r="C136" s="16" t="s">
        <v>449</v>
      </c>
      <c r="D136" s="16" t="s">
        <v>358</v>
      </c>
      <c r="E136" s="16" t="s">
        <v>17</v>
      </c>
      <c r="F136" s="16" t="s">
        <v>19</v>
      </c>
      <c r="G136" s="7" t="n">
        <v>1000</v>
      </c>
      <c r="H136" s="6" t="n">
        <v>0.6044</v>
      </c>
      <c r="I136" s="6" t="n">
        <v>-604.4</v>
      </c>
      <c r="J136" s="6" t="n">
        <v>0</v>
      </c>
      <c r="K136" s="6" t="n">
        <v>-0.36</v>
      </c>
      <c r="L136" s="6" t="n">
        <v>-0.05</v>
      </c>
      <c r="M136" s="6" t="s">
        <f>=I136+J136+K136+L136</f>
      </c>
      <c r="N136" s="16"/>
    </row>
    <row collapsed="false" customFormat="false" customHeight="false" hidden="false" ht="12.1" outlineLevel="0" r="137">
      <c r="A137" s="21" t="n">
        <v>44540.724618056</v>
      </c>
      <c r="B137" s="22" t="s">
        <v>423</v>
      </c>
      <c r="C137" s="22" t="s">
        <v>134</v>
      </c>
      <c r="D137" s="22" t="s">
        <v>423</v>
      </c>
      <c r="E137" s="22" t="s">
        <v>423</v>
      </c>
      <c r="F137" s="22" t="s">
        <v>19</v>
      </c>
      <c r="G137" s="23" t="n">
        <v>1</v>
      </c>
      <c r="H137" s="24" t="n">
        <v>3000</v>
      </c>
      <c r="I137" s="24" t="n">
        <v>3000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0" t="n">
        <v>44540.832175926</v>
      </c>
      <c r="B138" s="16" t="s">
        <v>16</v>
      </c>
      <c r="C138" s="16" t="s">
        <v>442</v>
      </c>
      <c r="D138" s="16" t="s">
        <v>358</v>
      </c>
      <c r="E138" s="16" t="s">
        <v>17</v>
      </c>
      <c r="F138" s="16" t="s">
        <v>19</v>
      </c>
      <c r="G138" s="7" t="n">
        <v>10</v>
      </c>
      <c r="H138" s="6" t="n">
        <v>277.7</v>
      </c>
      <c r="I138" s="6" t="n">
        <v>-2777</v>
      </c>
      <c r="J138" s="6" t="n">
        <v>0</v>
      </c>
      <c r="K138" s="6" t="n">
        <v>0</v>
      </c>
      <c r="L138" s="6" t="n">
        <v>-0.26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44543.083333333</v>
      </c>
      <c r="B139" s="22" t="s">
        <v>428</v>
      </c>
      <c r="C139" s="22" t="s">
        <v>494</v>
      </c>
      <c r="D139" s="22" t="s">
        <v>428</v>
      </c>
      <c r="E139" s="22" t="s">
        <v>428</v>
      </c>
      <c r="F139" s="22" t="s">
        <v>19</v>
      </c>
      <c r="G139" s="23" t="n">
        <v>1</v>
      </c>
      <c r="H139" s="24" t="n">
        <v>33.16</v>
      </c>
      <c r="I139" s="24" t="n">
        <v>33.16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5" t="n">
        <v>44545.516122685</v>
      </c>
      <c r="B140" s="26" t="s">
        <v>93</v>
      </c>
      <c r="C140" s="26" t="s">
        <v>455</v>
      </c>
      <c r="D140" s="26" t="s">
        <v>360</v>
      </c>
      <c r="E140" s="26" t="s">
        <v>91</v>
      </c>
      <c r="F140" s="26" t="s">
        <v>19</v>
      </c>
      <c r="G140" s="27" t="n">
        <v>-2</v>
      </c>
      <c r="H140" s="28" t="n">
        <v>100.5</v>
      </c>
      <c r="I140" s="28" t="n">
        <v>201</v>
      </c>
      <c r="J140" s="28" t="n">
        <v>0</v>
      </c>
      <c r="K140" s="28" t="n">
        <v>-0.12</v>
      </c>
      <c r="L140" s="28" t="n">
        <v>-0.02</v>
      </c>
      <c r="M140" s="6" t="s">
        <f>=I140+J140+K140+L140</f>
      </c>
      <c r="N140" s="26"/>
    </row>
    <row collapsed="false" customFormat="false" customHeight="false" hidden="false" ht="12.1" outlineLevel="0" r="141">
      <c r="A141" s="20" t="n">
        <v>44545.516365741</v>
      </c>
      <c r="B141" s="16" t="s">
        <v>39</v>
      </c>
      <c r="C141" s="16" t="s">
        <v>434</v>
      </c>
      <c r="D141" s="16" t="s">
        <v>358</v>
      </c>
      <c r="E141" s="16" t="s">
        <v>17</v>
      </c>
      <c r="F141" s="16" t="s">
        <v>19</v>
      </c>
      <c r="G141" s="7" t="n">
        <v>1</v>
      </c>
      <c r="H141" s="6" t="n">
        <v>637</v>
      </c>
      <c r="I141" s="6" t="n">
        <v>-637</v>
      </c>
      <c r="J141" s="6" t="n">
        <v>0</v>
      </c>
      <c r="K141" s="6" t="n">
        <v>-0.38</v>
      </c>
      <c r="L141" s="6" t="n">
        <v>-0.06</v>
      </c>
      <c r="M141" s="6" t="s">
        <f>=I141+J141+K141+L141</f>
      </c>
      <c r="N141" s="16"/>
    </row>
    <row collapsed="false" customFormat="false" customHeight="false" hidden="false" ht="12.1" outlineLevel="0" r="142">
      <c r="A142" s="29" t="n">
        <v>44547.083333333</v>
      </c>
      <c r="B142" s="30" t="s">
        <v>495</v>
      </c>
      <c r="C142" s="30" t="s">
        <v>496</v>
      </c>
      <c r="D142" s="30" t="s">
        <v>497</v>
      </c>
      <c r="E142" s="30" t="s">
        <v>497</v>
      </c>
      <c r="F142" s="30" t="s">
        <v>19</v>
      </c>
      <c r="G142" s="31" t="n">
        <v>1</v>
      </c>
      <c r="H142" s="32" t="n">
        <v>-1.48</v>
      </c>
      <c r="I142" s="32" t="n">
        <v>-1.48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21" t="n">
        <v>44550.083333333</v>
      </c>
      <c r="B143" s="22" t="s">
        <v>428</v>
      </c>
      <c r="C143" s="22" t="s">
        <v>498</v>
      </c>
      <c r="D143" s="22" t="s">
        <v>428</v>
      </c>
      <c r="E143" s="22" t="s">
        <v>428</v>
      </c>
      <c r="F143" s="22" t="s">
        <v>19</v>
      </c>
      <c r="G143" s="23" t="n">
        <v>1</v>
      </c>
      <c r="H143" s="24" t="n">
        <v>28.02</v>
      </c>
      <c r="I143" s="24" t="n">
        <v>28.02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44551.083333333</v>
      </c>
      <c r="B144" s="22" t="s">
        <v>428</v>
      </c>
      <c r="C144" s="22" t="s">
        <v>479</v>
      </c>
      <c r="D144" s="22" t="s">
        <v>428</v>
      </c>
      <c r="E144" s="22" t="s">
        <v>428</v>
      </c>
      <c r="F144" s="22" t="s">
        <v>19</v>
      </c>
      <c r="G144" s="23" t="n">
        <v>1</v>
      </c>
      <c r="H144" s="24" t="n">
        <v>149.86</v>
      </c>
      <c r="I144" s="24" t="n">
        <v>149.86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44558.083333333</v>
      </c>
      <c r="B145" s="22" t="s">
        <v>428</v>
      </c>
      <c r="C145" s="22" t="s">
        <v>458</v>
      </c>
      <c r="D145" s="22" t="s">
        <v>428</v>
      </c>
      <c r="E145" s="22" t="s">
        <v>428</v>
      </c>
      <c r="F145" s="22" t="s">
        <v>19</v>
      </c>
      <c r="G145" s="23" t="n">
        <v>1</v>
      </c>
      <c r="H145" s="24" t="n">
        <v>331.65</v>
      </c>
      <c r="I145" s="24" t="n">
        <v>331.65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0" t="n">
        <v>44558.531064815</v>
      </c>
      <c r="B146" s="16" t="s">
        <v>103</v>
      </c>
      <c r="C146" s="16" t="s">
        <v>499</v>
      </c>
      <c r="D146" s="16" t="s">
        <v>358</v>
      </c>
      <c r="E146" s="16" t="s">
        <v>91</v>
      </c>
      <c r="F146" s="16" t="s">
        <v>19</v>
      </c>
      <c r="G146" s="7" t="n">
        <v>1</v>
      </c>
      <c r="H146" s="6" t="n">
        <v>75.94</v>
      </c>
      <c r="I146" s="6" t="n">
        <v>-75.94</v>
      </c>
      <c r="J146" s="6" t="n">
        <v>0</v>
      </c>
      <c r="K146" s="6" t="n">
        <v>-0.05</v>
      </c>
      <c r="L146" s="6" t="n">
        <v>-0.02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44564.083333333</v>
      </c>
      <c r="B147" s="22" t="s">
        <v>423</v>
      </c>
      <c r="C147" s="22" t="s">
        <v>134</v>
      </c>
      <c r="D147" s="22" t="s">
        <v>423</v>
      </c>
      <c r="E147" s="22" t="s">
        <v>423</v>
      </c>
      <c r="F147" s="22" t="s">
        <v>19</v>
      </c>
      <c r="G147" s="23" t="n">
        <v>1</v>
      </c>
      <c r="H147" s="24" t="n">
        <v>2000</v>
      </c>
      <c r="I147" s="24" t="n">
        <v>2000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44564.748981481</v>
      </c>
      <c r="B148" s="16" t="s">
        <v>39</v>
      </c>
      <c r="C148" s="16" t="s">
        <v>434</v>
      </c>
      <c r="D148" s="16" t="s">
        <v>358</v>
      </c>
      <c r="E148" s="16" t="s">
        <v>17</v>
      </c>
      <c r="F148" s="16" t="s">
        <v>19</v>
      </c>
      <c r="G148" s="7" t="n">
        <v>1</v>
      </c>
      <c r="H148" s="6" t="n">
        <v>616</v>
      </c>
      <c r="I148" s="6" t="n">
        <v>-616</v>
      </c>
      <c r="J148" s="6" t="n">
        <v>0</v>
      </c>
      <c r="K148" s="6" t="n">
        <v>-0.37</v>
      </c>
      <c r="L148" s="6" t="n">
        <v>-0.05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44564.775393519</v>
      </c>
      <c r="B149" s="16" t="s">
        <v>119</v>
      </c>
      <c r="C149" s="16" t="s">
        <v>500</v>
      </c>
      <c r="D149" s="16" t="s">
        <v>358</v>
      </c>
      <c r="E149" s="16" t="s">
        <v>113</v>
      </c>
      <c r="F149" s="16" t="s">
        <v>19</v>
      </c>
      <c r="G149" s="7" t="n">
        <v>1</v>
      </c>
      <c r="H149" s="6" t="n">
        <v>98.12</v>
      </c>
      <c r="I149" s="6" t="n">
        <v>-981.2</v>
      </c>
      <c r="J149" s="6" t="n">
        <v>-22.08</v>
      </c>
      <c r="K149" s="6" t="n">
        <v>-0.59</v>
      </c>
      <c r="L149" s="6" t="n">
        <v>-0.1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44573.549791667</v>
      </c>
      <c r="B150" s="16" t="s">
        <v>107</v>
      </c>
      <c r="C150" s="16" t="s">
        <v>501</v>
      </c>
      <c r="D150" s="16" t="s">
        <v>358</v>
      </c>
      <c r="E150" s="16" t="s">
        <v>91</v>
      </c>
      <c r="F150" s="16" t="s">
        <v>19</v>
      </c>
      <c r="G150" s="7" t="n">
        <v>11</v>
      </c>
      <c r="H150" s="6" t="n">
        <v>8.968</v>
      </c>
      <c r="I150" s="6" t="n">
        <v>-98.65</v>
      </c>
      <c r="J150" s="6" t="n">
        <v>0</v>
      </c>
      <c r="K150" s="6" t="n">
        <v>0</v>
      </c>
      <c r="L150" s="6" t="n">
        <v>-0.02</v>
      </c>
      <c r="M150" s="6" t="s">
        <f>=I150+J150+K150+L150</f>
      </c>
      <c r="N150" s="16"/>
    </row>
    <row collapsed="false" customFormat="false" customHeight="false" hidden="false" ht="12.1" outlineLevel="0" r="151">
      <c r="A151" s="21" t="n">
        <v>44578.473194444</v>
      </c>
      <c r="B151" s="22" t="s">
        <v>423</v>
      </c>
      <c r="C151" s="22" t="s">
        <v>134</v>
      </c>
      <c r="D151" s="22" t="s">
        <v>423</v>
      </c>
      <c r="E151" s="22" t="s">
        <v>423</v>
      </c>
      <c r="F151" s="22" t="s">
        <v>19</v>
      </c>
      <c r="G151" s="23" t="n">
        <v>1</v>
      </c>
      <c r="H151" s="24" t="n">
        <v>5000</v>
      </c>
      <c r="I151" s="24" t="n">
        <v>5000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0" t="n">
        <v>44578.475706019</v>
      </c>
      <c r="B152" s="16" t="s">
        <v>16</v>
      </c>
      <c r="C152" s="16" t="s">
        <v>442</v>
      </c>
      <c r="D152" s="16" t="s">
        <v>358</v>
      </c>
      <c r="E152" s="16" t="s">
        <v>17</v>
      </c>
      <c r="F152" s="16" t="s">
        <v>19</v>
      </c>
      <c r="G152" s="7" t="n">
        <v>10</v>
      </c>
      <c r="H152" s="6" t="n">
        <v>253.89</v>
      </c>
      <c r="I152" s="6" t="n">
        <v>-2538.9</v>
      </c>
      <c r="J152" s="6" t="n">
        <v>0</v>
      </c>
      <c r="K152" s="6" t="n">
        <v>0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44578.502013889</v>
      </c>
      <c r="B153" s="16" t="s">
        <v>103</v>
      </c>
      <c r="C153" s="16" t="s">
        <v>499</v>
      </c>
      <c r="D153" s="16" t="s">
        <v>358</v>
      </c>
      <c r="E153" s="16" t="s">
        <v>91</v>
      </c>
      <c r="F153" s="16" t="s">
        <v>19</v>
      </c>
      <c r="G153" s="7" t="n">
        <v>2</v>
      </c>
      <c r="H153" s="6" t="n">
        <v>77.42</v>
      </c>
      <c r="I153" s="6" t="n">
        <v>-154.84</v>
      </c>
      <c r="J153" s="6" t="n">
        <v>0</v>
      </c>
      <c r="K153" s="6" t="n">
        <v>0</v>
      </c>
      <c r="L153" s="6" t="n">
        <v>-0.04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44578.50224537</v>
      </c>
      <c r="B154" s="16" t="s">
        <v>107</v>
      </c>
      <c r="C154" s="16" t="s">
        <v>501</v>
      </c>
      <c r="D154" s="16" t="s">
        <v>358</v>
      </c>
      <c r="E154" s="16" t="s">
        <v>91</v>
      </c>
      <c r="F154" s="16" t="s">
        <v>19</v>
      </c>
      <c r="G154" s="7" t="n">
        <v>15</v>
      </c>
      <c r="H154" s="6" t="n">
        <v>9.751</v>
      </c>
      <c r="I154" s="6" t="n">
        <v>-146.27</v>
      </c>
      <c r="J154" s="6" t="n">
        <v>0</v>
      </c>
      <c r="K154" s="6" t="n">
        <v>0</v>
      </c>
      <c r="L154" s="6" t="n">
        <v>-0.02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44579.779074074</v>
      </c>
      <c r="B155" s="16" t="s">
        <v>48</v>
      </c>
      <c r="C155" s="16" t="s">
        <v>461</v>
      </c>
      <c r="D155" s="16" t="s">
        <v>358</v>
      </c>
      <c r="E155" s="16" t="s">
        <v>17</v>
      </c>
      <c r="F155" s="16" t="s">
        <v>19</v>
      </c>
      <c r="G155" s="7" t="n">
        <v>10</v>
      </c>
      <c r="H155" s="6" t="n">
        <v>59.47</v>
      </c>
      <c r="I155" s="6" t="n">
        <v>-594.7</v>
      </c>
      <c r="J155" s="6" t="n">
        <v>0</v>
      </c>
      <c r="K155" s="6" t="n">
        <v>-0.36</v>
      </c>
      <c r="L155" s="6" t="n">
        <v>-0.05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44579.781365741</v>
      </c>
      <c r="B156" s="16" t="s">
        <v>67</v>
      </c>
      <c r="C156" s="16" t="s">
        <v>449</v>
      </c>
      <c r="D156" s="16" t="s">
        <v>358</v>
      </c>
      <c r="E156" s="16" t="s">
        <v>17</v>
      </c>
      <c r="F156" s="16" t="s">
        <v>19</v>
      </c>
      <c r="G156" s="7" t="n">
        <v>1000</v>
      </c>
      <c r="H156" s="6" t="n">
        <v>0.5815</v>
      </c>
      <c r="I156" s="6" t="n">
        <v>-581.5</v>
      </c>
      <c r="J156" s="6" t="n">
        <v>0</v>
      </c>
      <c r="K156" s="6" t="n">
        <v>-0.35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44580.083333333</v>
      </c>
      <c r="B157" s="22" t="s">
        <v>423</v>
      </c>
      <c r="C157" s="22" t="s">
        <v>134</v>
      </c>
      <c r="D157" s="22" t="s">
        <v>423</v>
      </c>
      <c r="E157" s="22" t="s">
        <v>423</v>
      </c>
      <c r="F157" s="22" t="s">
        <v>19</v>
      </c>
      <c r="G157" s="23" t="n">
        <v>1</v>
      </c>
      <c r="H157" s="24" t="n">
        <v>2000</v>
      </c>
      <c r="I157" s="24" t="n">
        <v>2000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0" t="n">
        <v>44580.528344907</v>
      </c>
      <c r="B158" s="16" t="s">
        <v>36</v>
      </c>
      <c r="C158" s="16" t="s">
        <v>492</v>
      </c>
      <c r="D158" s="16" t="s">
        <v>358</v>
      </c>
      <c r="E158" s="16" t="s">
        <v>17</v>
      </c>
      <c r="F158" s="16" t="s">
        <v>19</v>
      </c>
      <c r="G158" s="7" t="n">
        <v>10</v>
      </c>
      <c r="H158" s="6" t="n">
        <v>305.84</v>
      </c>
      <c r="I158" s="6" t="n">
        <v>-3058.4</v>
      </c>
      <c r="J158" s="6" t="n">
        <v>0</v>
      </c>
      <c r="K158" s="6" t="n">
        <v>-1.84</v>
      </c>
      <c r="L158" s="6" t="n">
        <v>-0.28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44580.528668981</v>
      </c>
      <c r="B159" s="16" t="s">
        <v>71</v>
      </c>
      <c r="C159" s="16" t="s">
        <v>425</v>
      </c>
      <c r="D159" s="16" t="s">
        <v>358</v>
      </c>
      <c r="E159" s="16" t="s">
        <v>17</v>
      </c>
      <c r="F159" s="16" t="s">
        <v>19</v>
      </c>
      <c r="G159" s="7" t="n">
        <v>10</v>
      </c>
      <c r="H159" s="6" t="n">
        <v>54.76</v>
      </c>
      <c r="I159" s="6" t="n">
        <v>-547.6</v>
      </c>
      <c r="J159" s="6" t="n">
        <v>0</v>
      </c>
      <c r="K159" s="6" t="n">
        <v>-0.33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44580.528969907</v>
      </c>
      <c r="B160" s="16" t="s">
        <v>90</v>
      </c>
      <c r="C160" s="16" t="s">
        <v>462</v>
      </c>
      <c r="D160" s="16" t="s">
        <v>358</v>
      </c>
      <c r="E160" s="16" t="s">
        <v>91</v>
      </c>
      <c r="F160" s="16" t="s">
        <v>19</v>
      </c>
      <c r="G160" s="7" t="n">
        <v>26</v>
      </c>
      <c r="H160" s="6" t="n">
        <v>6.028</v>
      </c>
      <c r="I160" s="6" t="n">
        <v>-156.73</v>
      </c>
      <c r="J160" s="6" t="n">
        <v>0</v>
      </c>
      <c r="K160" s="6" t="n">
        <v>-0.09</v>
      </c>
      <c r="L160" s="6" t="n">
        <v>-0.02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44585.083333333</v>
      </c>
      <c r="B161" s="22" t="s">
        <v>428</v>
      </c>
      <c r="C161" s="22" t="s">
        <v>502</v>
      </c>
      <c r="D161" s="22" t="s">
        <v>428</v>
      </c>
      <c r="E161" s="22" t="s">
        <v>428</v>
      </c>
      <c r="F161" s="22" t="s">
        <v>19</v>
      </c>
      <c r="G161" s="23" t="n">
        <v>1</v>
      </c>
      <c r="H161" s="24" t="n">
        <v>46.87</v>
      </c>
      <c r="I161" s="24" t="n">
        <v>46.87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44586.083333333</v>
      </c>
      <c r="B162" s="22" t="s">
        <v>428</v>
      </c>
      <c r="C162" s="22" t="s">
        <v>489</v>
      </c>
      <c r="D162" s="22" t="s">
        <v>428</v>
      </c>
      <c r="E162" s="22" t="s">
        <v>428</v>
      </c>
      <c r="F162" s="22" t="s">
        <v>19</v>
      </c>
      <c r="G162" s="23" t="n">
        <v>1</v>
      </c>
      <c r="H162" s="24" t="n">
        <v>34.92</v>
      </c>
      <c r="I162" s="24" t="n">
        <v>34.92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44586.083333333</v>
      </c>
      <c r="B163" s="22" t="s">
        <v>428</v>
      </c>
      <c r="C163" s="22" t="s">
        <v>503</v>
      </c>
      <c r="D163" s="22" t="s">
        <v>428</v>
      </c>
      <c r="E163" s="22" t="s">
        <v>428</v>
      </c>
      <c r="F163" s="22" t="s">
        <v>19</v>
      </c>
      <c r="G163" s="23" t="n">
        <v>1</v>
      </c>
      <c r="H163" s="24" t="n">
        <v>65.07</v>
      </c>
      <c r="I163" s="24" t="n">
        <v>65.07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44589.083333333</v>
      </c>
      <c r="B164" s="22" t="s">
        <v>428</v>
      </c>
      <c r="C164" s="22" t="s">
        <v>504</v>
      </c>
      <c r="D164" s="22" t="s">
        <v>428</v>
      </c>
      <c r="E164" s="22" t="s">
        <v>428</v>
      </c>
      <c r="F164" s="22" t="s">
        <v>19</v>
      </c>
      <c r="G164" s="23" t="n">
        <v>1</v>
      </c>
      <c r="H164" s="24" t="n">
        <v>116.15</v>
      </c>
      <c r="I164" s="24" t="n">
        <v>116.15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44594.083333333</v>
      </c>
      <c r="B165" s="22" t="s">
        <v>423</v>
      </c>
      <c r="C165" s="22" t="s">
        <v>134</v>
      </c>
      <c r="D165" s="22" t="s">
        <v>423</v>
      </c>
      <c r="E165" s="22" t="s">
        <v>423</v>
      </c>
      <c r="F165" s="22" t="s">
        <v>19</v>
      </c>
      <c r="G165" s="23" t="n">
        <v>1</v>
      </c>
      <c r="H165" s="24" t="n">
        <v>3000</v>
      </c>
      <c r="I165" s="24" t="n">
        <v>3000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44594.711122685</v>
      </c>
      <c r="B166" s="16" t="s">
        <v>103</v>
      </c>
      <c r="C166" s="16" t="s">
        <v>499</v>
      </c>
      <c r="D166" s="16" t="s">
        <v>358</v>
      </c>
      <c r="E166" s="16" t="s">
        <v>91</v>
      </c>
      <c r="F166" s="16" t="s">
        <v>19</v>
      </c>
      <c r="G166" s="7" t="n">
        <v>1</v>
      </c>
      <c r="H166" s="6" t="n">
        <v>76.68</v>
      </c>
      <c r="I166" s="6" t="n">
        <v>-76.68</v>
      </c>
      <c r="J166" s="6" t="n">
        <v>0</v>
      </c>
      <c r="K166" s="6" t="n">
        <v>-0.05</v>
      </c>
      <c r="L166" s="6" t="n">
        <v>-0.02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44594.711493056</v>
      </c>
      <c r="B167" s="16" t="s">
        <v>107</v>
      </c>
      <c r="C167" s="16" t="s">
        <v>501</v>
      </c>
      <c r="D167" s="16" t="s">
        <v>358</v>
      </c>
      <c r="E167" s="16" t="s">
        <v>91</v>
      </c>
      <c r="F167" s="16" t="s">
        <v>19</v>
      </c>
      <c r="G167" s="7" t="n">
        <v>12</v>
      </c>
      <c r="H167" s="6" t="n">
        <v>8.073</v>
      </c>
      <c r="I167" s="6" t="n">
        <v>-96.88</v>
      </c>
      <c r="J167" s="6" t="n">
        <v>0</v>
      </c>
      <c r="K167" s="6" t="n">
        <v>0</v>
      </c>
      <c r="L167" s="6" t="n">
        <v>-0.02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44600.511423611</v>
      </c>
      <c r="B168" s="16" t="s">
        <v>364</v>
      </c>
      <c r="C168" s="16" t="s">
        <v>426</v>
      </c>
      <c r="D168" s="16" t="s">
        <v>358</v>
      </c>
      <c r="E168" s="16" t="s">
        <v>17</v>
      </c>
      <c r="F168" s="16" t="s">
        <v>19</v>
      </c>
      <c r="G168" s="7" t="n">
        <v>10</v>
      </c>
      <c r="H168" s="6" t="n">
        <v>101.92</v>
      </c>
      <c r="I168" s="6" t="n">
        <v>-1019.2</v>
      </c>
      <c r="J168" s="6" t="n">
        <v>0</v>
      </c>
      <c r="K168" s="6" t="n">
        <v>-0.61</v>
      </c>
      <c r="L168" s="6" t="n">
        <v>-0.09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44601.083333333</v>
      </c>
      <c r="B169" s="22" t="s">
        <v>428</v>
      </c>
      <c r="C169" s="22" t="s">
        <v>505</v>
      </c>
      <c r="D169" s="22" t="s">
        <v>428</v>
      </c>
      <c r="E169" s="22" t="s">
        <v>428</v>
      </c>
      <c r="F169" s="22" t="s">
        <v>19</v>
      </c>
      <c r="G169" s="23" t="n">
        <v>1</v>
      </c>
      <c r="H169" s="24" t="n">
        <v>88.76</v>
      </c>
      <c r="I169" s="24" t="n">
        <v>88.76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44602.034641204</v>
      </c>
      <c r="B170" s="16" t="s">
        <v>103</v>
      </c>
      <c r="C170" s="16" t="s">
        <v>499</v>
      </c>
      <c r="D170" s="16" t="s">
        <v>358</v>
      </c>
      <c r="E170" s="16" t="s">
        <v>91</v>
      </c>
      <c r="F170" s="16" t="s">
        <v>19</v>
      </c>
      <c r="G170" s="7" t="n">
        <v>1</v>
      </c>
      <c r="H170" s="6" t="n">
        <v>75.78</v>
      </c>
      <c r="I170" s="6" t="n">
        <v>-75.78</v>
      </c>
      <c r="J170" s="6" t="n">
        <v>0</v>
      </c>
      <c r="K170" s="6" t="n">
        <v>-0.05</v>
      </c>
      <c r="L170" s="6" t="n">
        <v>-0.02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44610.559085648</v>
      </c>
      <c r="B171" s="16" t="s">
        <v>116</v>
      </c>
      <c r="C171" s="16" t="s">
        <v>443</v>
      </c>
      <c r="D171" s="16" t="s">
        <v>358</v>
      </c>
      <c r="E171" s="16" t="s">
        <v>113</v>
      </c>
      <c r="F171" s="16" t="s">
        <v>19</v>
      </c>
      <c r="G171" s="7" t="n">
        <v>1</v>
      </c>
      <c r="H171" s="6" t="n">
        <v>97.79</v>
      </c>
      <c r="I171" s="6" t="n">
        <v>-977.9</v>
      </c>
      <c r="J171" s="6" t="n">
        <v>-7.21</v>
      </c>
      <c r="K171" s="6" t="n">
        <v>-0.59</v>
      </c>
      <c r="L171" s="6" t="n">
        <v>-0.12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44610.559363426</v>
      </c>
      <c r="B172" s="16" t="s">
        <v>59</v>
      </c>
      <c r="C172" s="16" t="s">
        <v>491</v>
      </c>
      <c r="D172" s="16" t="s">
        <v>358</v>
      </c>
      <c r="E172" s="16" t="s">
        <v>17</v>
      </c>
      <c r="F172" s="16" t="s">
        <v>19</v>
      </c>
      <c r="G172" s="7" t="n">
        <v>10</v>
      </c>
      <c r="H172" s="6" t="n">
        <v>67.85</v>
      </c>
      <c r="I172" s="6" t="n">
        <v>-678.5</v>
      </c>
      <c r="J172" s="6" t="n">
        <v>0</v>
      </c>
      <c r="K172" s="6" t="n">
        <v>-0.41</v>
      </c>
      <c r="L172" s="6" t="n">
        <v>-0.07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44610.5596875</v>
      </c>
      <c r="B173" s="16" t="s">
        <v>103</v>
      </c>
      <c r="C173" s="16" t="s">
        <v>499</v>
      </c>
      <c r="D173" s="16" t="s">
        <v>358</v>
      </c>
      <c r="E173" s="16" t="s">
        <v>91</v>
      </c>
      <c r="F173" s="16" t="s">
        <v>19</v>
      </c>
      <c r="G173" s="7" t="n">
        <v>2</v>
      </c>
      <c r="H173" s="6" t="n">
        <v>76.4</v>
      </c>
      <c r="I173" s="6" t="n">
        <v>-152.8</v>
      </c>
      <c r="J173" s="6" t="n">
        <v>0</v>
      </c>
      <c r="K173" s="6" t="n">
        <v>-0.09</v>
      </c>
      <c r="L173" s="6" t="n">
        <v>-0.02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44610.560173611</v>
      </c>
      <c r="B174" s="16" t="s">
        <v>105</v>
      </c>
      <c r="C174" s="16" t="s">
        <v>463</v>
      </c>
      <c r="D174" s="16" t="s">
        <v>358</v>
      </c>
      <c r="E174" s="16" t="s">
        <v>91</v>
      </c>
      <c r="F174" s="16" t="s">
        <v>19</v>
      </c>
      <c r="G174" s="7" t="n">
        <v>27</v>
      </c>
      <c r="H174" s="6" t="n">
        <v>5.749</v>
      </c>
      <c r="I174" s="6" t="n">
        <v>-155.22</v>
      </c>
      <c r="J174" s="6" t="n">
        <v>0</v>
      </c>
      <c r="K174" s="6" t="n">
        <v>-0.09</v>
      </c>
      <c r="L174" s="6" t="n">
        <v>-0.04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44610.560520833</v>
      </c>
      <c r="B175" s="16" t="s">
        <v>107</v>
      </c>
      <c r="C175" s="16" t="s">
        <v>501</v>
      </c>
      <c r="D175" s="16" t="s">
        <v>358</v>
      </c>
      <c r="E175" s="16" t="s">
        <v>91</v>
      </c>
      <c r="F175" s="16" t="s">
        <v>19</v>
      </c>
      <c r="G175" s="7" t="n">
        <v>12</v>
      </c>
      <c r="H175" s="6" t="n">
        <v>8.12</v>
      </c>
      <c r="I175" s="6" t="n">
        <v>-97.44</v>
      </c>
      <c r="J175" s="6" t="n">
        <v>0</v>
      </c>
      <c r="K175" s="6" t="n">
        <v>0</v>
      </c>
      <c r="L175" s="6" t="n">
        <v>-0.02</v>
      </c>
      <c r="M175" s="6" t="s">
        <f>=I175+J175+K175+L175</f>
      </c>
      <c r="N175" s="16"/>
    </row>
    <row collapsed="false" customFormat="false" customHeight="false" hidden="false" ht="12.1" outlineLevel="0" r="176">
      <c r="A176" s="21" t="n">
        <v>44614.083333333</v>
      </c>
      <c r="B176" s="22" t="s">
        <v>423</v>
      </c>
      <c r="C176" s="22" t="s">
        <v>134</v>
      </c>
      <c r="D176" s="22" t="s">
        <v>423</v>
      </c>
      <c r="E176" s="22" t="s">
        <v>423</v>
      </c>
      <c r="F176" s="22" t="s">
        <v>19</v>
      </c>
      <c r="G176" s="23" t="n">
        <v>1</v>
      </c>
      <c r="H176" s="24" t="n">
        <v>3000</v>
      </c>
      <c r="I176" s="24" t="n">
        <v>3000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44614.431134259</v>
      </c>
      <c r="B177" s="16" t="s">
        <v>21</v>
      </c>
      <c r="C177" s="16" t="s">
        <v>506</v>
      </c>
      <c r="D177" s="16" t="s">
        <v>358</v>
      </c>
      <c r="E177" s="16" t="s">
        <v>17</v>
      </c>
      <c r="F177" s="16" t="s">
        <v>19</v>
      </c>
      <c r="G177" s="7" t="n">
        <v>10</v>
      </c>
      <c r="H177" s="6" t="n">
        <v>200.4</v>
      </c>
      <c r="I177" s="6" t="n">
        <v>-2004</v>
      </c>
      <c r="J177" s="6" t="n">
        <v>0</v>
      </c>
      <c r="K177" s="6" t="n">
        <v>-1.2</v>
      </c>
      <c r="L177" s="6" t="n">
        <v>-0.19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44614.460358796</v>
      </c>
      <c r="B178" s="16" t="s">
        <v>33</v>
      </c>
      <c r="C178" s="16" t="s">
        <v>440</v>
      </c>
      <c r="D178" s="16" t="s">
        <v>358</v>
      </c>
      <c r="E178" s="16" t="s">
        <v>17</v>
      </c>
      <c r="F178" s="16" t="s">
        <v>19</v>
      </c>
      <c r="G178" s="7" t="n">
        <v>1</v>
      </c>
      <c r="H178" s="6" t="n">
        <v>375.5</v>
      </c>
      <c r="I178" s="6" t="n">
        <v>-375.5</v>
      </c>
      <c r="J178" s="6" t="n">
        <v>0</v>
      </c>
      <c r="K178" s="6" t="n">
        <v>-0.23</v>
      </c>
      <c r="L178" s="6" t="n">
        <v>-0.03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44616.848796296</v>
      </c>
      <c r="B179" s="16" t="s">
        <v>33</v>
      </c>
      <c r="C179" s="16" t="s">
        <v>440</v>
      </c>
      <c r="D179" s="16" t="s">
        <v>358</v>
      </c>
      <c r="E179" s="16" t="s">
        <v>17</v>
      </c>
      <c r="F179" s="16" t="s">
        <v>19</v>
      </c>
      <c r="G179" s="7" t="n">
        <v>1</v>
      </c>
      <c r="H179" s="6" t="n">
        <v>239.6</v>
      </c>
      <c r="I179" s="6" t="n">
        <v>-239.6</v>
      </c>
      <c r="J179" s="6" t="n">
        <v>0</v>
      </c>
      <c r="K179" s="6" t="n">
        <v>-0.15</v>
      </c>
      <c r="L179" s="6" t="n">
        <v>-0.02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44616.849259259</v>
      </c>
      <c r="B180" s="16" t="s">
        <v>71</v>
      </c>
      <c r="C180" s="16" t="s">
        <v>425</v>
      </c>
      <c r="D180" s="16" t="s">
        <v>358</v>
      </c>
      <c r="E180" s="16" t="s">
        <v>17</v>
      </c>
      <c r="F180" s="16" t="s">
        <v>19</v>
      </c>
      <c r="G180" s="7" t="n">
        <v>10</v>
      </c>
      <c r="H180" s="6" t="n">
        <v>35.56</v>
      </c>
      <c r="I180" s="6" t="n">
        <v>-355.6</v>
      </c>
      <c r="J180" s="6" t="n">
        <v>0</v>
      </c>
      <c r="K180" s="6" t="n">
        <v>-0.21</v>
      </c>
      <c r="L180" s="6" t="n">
        <v>-0.03</v>
      </c>
      <c r="M180" s="6" t="s">
        <f>=I180+J180+K180+L180</f>
      </c>
      <c r="N180" s="16"/>
    </row>
    <row collapsed="false" customFormat="false" customHeight="false" hidden="false" ht="12.1" outlineLevel="0" r="181">
      <c r="A181" s="25" t="n">
        <v>44616.855104167</v>
      </c>
      <c r="B181" s="26" t="s">
        <v>372</v>
      </c>
      <c r="C181" s="26" t="s">
        <v>483</v>
      </c>
      <c r="D181" s="26" t="s">
        <v>360</v>
      </c>
      <c r="E181" s="26" t="s">
        <v>17</v>
      </c>
      <c r="F181" s="26" t="s">
        <v>19</v>
      </c>
      <c r="G181" s="27" t="n">
        <v>-1</v>
      </c>
      <c r="H181" s="28" t="n">
        <v>4670</v>
      </c>
      <c r="I181" s="28" t="n">
        <v>4670</v>
      </c>
      <c r="J181" s="28" t="n">
        <v>0</v>
      </c>
      <c r="K181" s="28" t="n">
        <v>-2.8</v>
      </c>
      <c r="L181" s="28" t="n">
        <v>-0.43</v>
      </c>
      <c r="M181" s="6" t="s">
        <f>=I181+J181+K181+L181</f>
      </c>
      <c r="N181" s="26"/>
    </row>
    <row collapsed="false" customFormat="false" customHeight="false" hidden="false" ht="12.1" outlineLevel="0" r="182">
      <c r="A182" s="20" t="n">
        <v>44616.859201389</v>
      </c>
      <c r="B182" s="16" t="s">
        <v>42</v>
      </c>
      <c r="C182" s="16" t="s">
        <v>450</v>
      </c>
      <c r="D182" s="16" t="s">
        <v>358</v>
      </c>
      <c r="E182" s="16" t="s">
        <v>17</v>
      </c>
      <c r="F182" s="16" t="s">
        <v>19</v>
      </c>
      <c r="G182" s="7" t="n">
        <v>1</v>
      </c>
      <c r="H182" s="6" t="n">
        <v>1250.2</v>
      </c>
      <c r="I182" s="6" t="n">
        <v>-1250.2</v>
      </c>
      <c r="J182" s="6" t="n">
        <v>0</v>
      </c>
      <c r="K182" s="6" t="n">
        <v>-0.75</v>
      </c>
      <c r="L182" s="6" t="n">
        <v>-0.12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44616.859583333</v>
      </c>
      <c r="B183" s="16" t="s">
        <v>67</v>
      </c>
      <c r="C183" s="16" t="s">
        <v>449</v>
      </c>
      <c r="D183" s="16" t="s">
        <v>358</v>
      </c>
      <c r="E183" s="16" t="s">
        <v>17</v>
      </c>
      <c r="F183" s="16" t="s">
        <v>19</v>
      </c>
      <c r="G183" s="7" t="n">
        <v>2000</v>
      </c>
      <c r="H183" s="6" t="n">
        <v>0.3072</v>
      </c>
      <c r="I183" s="6" t="n">
        <v>-614.4</v>
      </c>
      <c r="J183" s="6" t="n">
        <v>0</v>
      </c>
      <c r="K183" s="6" t="n">
        <v>-0.37</v>
      </c>
      <c r="L183" s="6" t="n">
        <v>-0.05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44617.036377315</v>
      </c>
      <c r="B184" s="16" t="s">
        <v>90</v>
      </c>
      <c r="C184" s="16" t="s">
        <v>462</v>
      </c>
      <c r="D184" s="16" t="s">
        <v>358</v>
      </c>
      <c r="E184" s="16" t="s">
        <v>91</v>
      </c>
      <c r="F184" s="16" t="s">
        <v>19</v>
      </c>
      <c r="G184" s="7" t="n">
        <v>63</v>
      </c>
      <c r="H184" s="6" t="n">
        <v>4.72</v>
      </c>
      <c r="I184" s="6" t="n">
        <v>-297.36</v>
      </c>
      <c r="J184" s="6" t="n">
        <v>0</v>
      </c>
      <c r="K184" s="6" t="n">
        <v>-0.18</v>
      </c>
      <c r="L184" s="6" t="n">
        <v>-0.03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44617.062465278</v>
      </c>
      <c r="B185" s="16" t="s">
        <v>48</v>
      </c>
      <c r="C185" s="16" t="s">
        <v>461</v>
      </c>
      <c r="D185" s="16" t="s">
        <v>358</v>
      </c>
      <c r="E185" s="16" t="s">
        <v>17</v>
      </c>
      <c r="F185" s="16" t="s">
        <v>19</v>
      </c>
      <c r="G185" s="7" t="n">
        <v>10</v>
      </c>
      <c r="H185" s="6" t="n">
        <v>48.47</v>
      </c>
      <c r="I185" s="6" t="n">
        <v>-484.7</v>
      </c>
      <c r="J185" s="6" t="n">
        <v>0</v>
      </c>
      <c r="K185" s="6" t="n">
        <v>-0.29</v>
      </c>
      <c r="L185" s="6" t="n">
        <v>-0.05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44617.083333333</v>
      </c>
      <c r="B186" s="22" t="s">
        <v>423</v>
      </c>
      <c r="C186" s="22" t="s">
        <v>134</v>
      </c>
      <c r="D186" s="22" t="s">
        <v>423</v>
      </c>
      <c r="E186" s="22" t="s">
        <v>423</v>
      </c>
      <c r="F186" s="22" t="s">
        <v>19</v>
      </c>
      <c r="G186" s="23" t="n">
        <v>1</v>
      </c>
      <c r="H186" s="24" t="n">
        <v>1500</v>
      </c>
      <c r="I186" s="24" t="n">
        <v>1500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44617.5084375</v>
      </c>
      <c r="B187" s="16" t="s">
        <v>21</v>
      </c>
      <c r="C187" s="16" t="s">
        <v>506</v>
      </c>
      <c r="D187" s="16" t="s">
        <v>358</v>
      </c>
      <c r="E187" s="16" t="s">
        <v>17</v>
      </c>
      <c r="F187" s="16" t="s">
        <v>19</v>
      </c>
      <c r="G187" s="7" t="n">
        <v>10</v>
      </c>
      <c r="H187" s="6" t="n">
        <v>150.76</v>
      </c>
      <c r="I187" s="6" t="n">
        <v>-1507.6</v>
      </c>
      <c r="J187" s="6" t="n">
        <v>0</v>
      </c>
      <c r="K187" s="6" t="n">
        <v>-0.91</v>
      </c>
      <c r="L187" s="6" t="n">
        <v>-0.14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44617.508912037</v>
      </c>
      <c r="B188" s="16" t="s">
        <v>33</v>
      </c>
      <c r="C188" s="16" t="s">
        <v>440</v>
      </c>
      <c r="D188" s="16" t="s">
        <v>358</v>
      </c>
      <c r="E188" s="16" t="s">
        <v>17</v>
      </c>
      <c r="F188" s="16" t="s">
        <v>19</v>
      </c>
      <c r="G188" s="7" t="n">
        <v>1</v>
      </c>
      <c r="H188" s="6" t="n">
        <v>317.8</v>
      </c>
      <c r="I188" s="6" t="n">
        <v>-317.8</v>
      </c>
      <c r="J188" s="6" t="n">
        <v>0</v>
      </c>
      <c r="K188" s="6" t="n">
        <v>-0.19</v>
      </c>
      <c r="L188" s="6" t="n">
        <v>-0.03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44623.083333333</v>
      </c>
      <c r="B189" s="22" t="s">
        <v>428</v>
      </c>
      <c r="C189" s="22" t="s">
        <v>507</v>
      </c>
      <c r="D189" s="22" t="s">
        <v>428</v>
      </c>
      <c r="E189" s="22" t="s">
        <v>428</v>
      </c>
      <c r="F189" s="22" t="s">
        <v>19</v>
      </c>
      <c r="G189" s="23" t="n">
        <v>1</v>
      </c>
      <c r="H189" s="24" t="n">
        <v>97.23</v>
      </c>
      <c r="I189" s="24" t="n">
        <v>97.23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44643.083333333</v>
      </c>
      <c r="B190" s="22" t="s">
        <v>428</v>
      </c>
      <c r="C190" s="22" t="s">
        <v>508</v>
      </c>
      <c r="D190" s="22" t="s">
        <v>428</v>
      </c>
      <c r="E190" s="22" t="s">
        <v>428</v>
      </c>
      <c r="F190" s="22" t="s">
        <v>19</v>
      </c>
      <c r="G190" s="23" t="n">
        <v>1</v>
      </c>
      <c r="H190" s="24" t="n">
        <v>38.64</v>
      </c>
      <c r="I190" s="24" t="n">
        <v>38.64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44644.083333333</v>
      </c>
      <c r="B191" s="22" t="s">
        <v>423</v>
      </c>
      <c r="C191" s="22" t="s">
        <v>134</v>
      </c>
      <c r="D191" s="22" t="s">
        <v>423</v>
      </c>
      <c r="E191" s="22" t="s">
        <v>423</v>
      </c>
      <c r="F191" s="22" t="s">
        <v>19</v>
      </c>
      <c r="G191" s="23" t="n">
        <v>1</v>
      </c>
      <c r="H191" s="24" t="n">
        <v>3000</v>
      </c>
      <c r="I191" s="24" t="n">
        <v>3000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0" t="n">
        <v>44644.604965278</v>
      </c>
      <c r="B192" s="16" t="s">
        <v>81</v>
      </c>
      <c r="C192" s="16" t="s">
        <v>509</v>
      </c>
      <c r="D192" s="16" t="s">
        <v>358</v>
      </c>
      <c r="E192" s="16" t="s">
        <v>17</v>
      </c>
      <c r="F192" s="16" t="s">
        <v>19</v>
      </c>
      <c r="G192" s="7" t="n">
        <v>10</v>
      </c>
      <c r="H192" s="6" t="n">
        <v>91.18</v>
      </c>
      <c r="I192" s="6" t="n">
        <v>-911.8</v>
      </c>
      <c r="J192" s="6" t="n">
        <v>0</v>
      </c>
      <c r="K192" s="6" t="n">
        <v>-0.54</v>
      </c>
      <c r="L192" s="6" t="n">
        <v>-0.09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44644.656365741</v>
      </c>
      <c r="B193" s="16" t="s">
        <v>21</v>
      </c>
      <c r="C193" s="16" t="s">
        <v>506</v>
      </c>
      <c r="D193" s="16" t="s">
        <v>358</v>
      </c>
      <c r="E193" s="16" t="s">
        <v>17</v>
      </c>
      <c r="F193" s="16" t="s">
        <v>19</v>
      </c>
      <c r="G193" s="7" t="n">
        <v>10</v>
      </c>
      <c r="H193" s="6" t="n">
        <v>136.24</v>
      </c>
      <c r="I193" s="6" t="n">
        <v>-1362.4</v>
      </c>
      <c r="J193" s="6" t="n">
        <v>0</v>
      </c>
      <c r="K193" s="6" t="n">
        <v>-0.82</v>
      </c>
      <c r="L193" s="6" t="n">
        <v>-0.12</v>
      </c>
      <c r="M193" s="6" t="s">
        <f>=I193+J193+K193+L193</f>
      </c>
      <c r="N193" s="16"/>
    </row>
    <row collapsed="false" customFormat="false" customHeight="false" hidden="false" ht="12.1" outlineLevel="0" r="194">
      <c r="A194" s="21" t="n">
        <v>44645.083333333</v>
      </c>
      <c r="B194" s="22" t="s">
        <v>423</v>
      </c>
      <c r="C194" s="22" t="s">
        <v>134</v>
      </c>
      <c r="D194" s="22" t="s">
        <v>423</v>
      </c>
      <c r="E194" s="22" t="s">
        <v>423</v>
      </c>
      <c r="F194" s="22" t="s">
        <v>19</v>
      </c>
      <c r="G194" s="23" t="n">
        <v>1</v>
      </c>
      <c r="H194" s="24" t="n">
        <v>2000</v>
      </c>
      <c r="I194" s="24" t="n">
        <v>2000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0" t="n">
        <v>44648.509259259</v>
      </c>
      <c r="B195" s="16" t="s">
        <v>67</v>
      </c>
      <c r="C195" s="16" t="s">
        <v>449</v>
      </c>
      <c r="D195" s="16" t="s">
        <v>358</v>
      </c>
      <c r="E195" s="16" t="s">
        <v>17</v>
      </c>
      <c r="F195" s="16" t="s">
        <v>19</v>
      </c>
      <c r="G195" s="7" t="n">
        <v>1000</v>
      </c>
      <c r="H195" s="6" t="n">
        <v>0.3177</v>
      </c>
      <c r="I195" s="6" t="n">
        <v>-317.7</v>
      </c>
      <c r="J195" s="6" t="n">
        <v>0</v>
      </c>
      <c r="K195" s="6" t="n">
        <v>0</v>
      </c>
      <c r="L195" s="6" t="n">
        <v>-0.03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44648.548831019</v>
      </c>
      <c r="B196" s="16" t="s">
        <v>364</v>
      </c>
      <c r="C196" s="16" t="s">
        <v>426</v>
      </c>
      <c r="D196" s="16" t="s">
        <v>358</v>
      </c>
      <c r="E196" s="16" t="s">
        <v>17</v>
      </c>
      <c r="F196" s="16" t="s">
        <v>19</v>
      </c>
      <c r="G196" s="7" t="n">
        <v>10</v>
      </c>
      <c r="H196" s="6" t="n">
        <v>75.54</v>
      </c>
      <c r="I196" s="6" t="n">
        <v>-755.4</v>
      </c>
      <c r="J196" s="6" t="n">
        <v>0</v>
      </c>
      <c r="K196" s="6" t="n">
        <v>0</v>
      </c>
      <c r="L196" s="6" t="n">
        <v>-0.07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44650.515127315</v>
      </c>
      <c r="B197" s="16" t="s">
        <v>75</v>
      </c>
      <c r="C197" s="16" t="s">
        <v>438</v>
      </c>
      <c r="D197" s="16" t="s">
        <v>358</v>
      </c>
      <c r="E197" s="16" t="s">
        <v>17</v>
      </c>
      <c r="F197" s="16" t="s">
        <v>19</v>
      </c>
      <c r="G197" s="7" t="n">
        <v>1</v>
      </c>
      <c r="H197" s="6" t="n">
        <v>928.8</v>
      </c>
      <c r="I197" s="6" t="n">
        <v>-928.8</v>
      </c>
      <c r="J197" s="6" t="n">
        <v>0</v>
      </c>
      <c r="K197" s="6" t="n">
        <v>-0.56</v>
      </c>
      <c r="L197" s="6" t="n">
        <v>-0.09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44651.499768519</v>
      </c>
      <c r="B198" s="16" t="s">
        <v>53</v>
      </c>
      <c r="C198" s="16" t="s">
        <v>510</v>
      </c>
      <c r="D198" s="16" t="s">
        <v>358</v>
      </c>
      <c r="E198" s="16" t="s">
        <v>17</v>
      </c>
      <c r="F198" s="16" t="s">
        <v>19</v>
      </c>
      <c r="G198" s="7" t="n">
        <v>500</v>
      </c>
      <c r="H198" s="6" t="n">
        <v>2.585</v>
      </c>
      <c r="I198" s="6" t="n">
        <v>-1292.5</v>
      </c>
      <c r="J198" s="6" t="n">
        <v>0</v>
      </c>
      <c r="K198" s="6" t="n">
        <v>-0.78</v>
      </c>
      <c r="L198" s="6" t="n">
        <v>-0.15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44670.684282407</v>
      </c>
      <c r="B199" s="16" t="s">
        <v>16</v>
      </c>
      <c r="C199" s="16" t="s">
        <v>442</v>
      </c>
      <c r="D199" s="16" t="s">
        <v>358</v>
      </c>
      <c r="E199" s="16" t="s">
        <v>17</v>
      </c>
      <c r="F199" s="16" t="s">
        <v>19</v>
      </c>
      <c r="G199" s="7" t="n">
        <v>10</v>
      </c>
      <c r="H199" s="6" t="n">
        <v>122.28</v>
      </c>
      <c r="I199" s="6" t="n">
        <v>-1222.8</v>
      </c>
      <c r="J199" s="6" t="n">
        <v>0</v>
      </c>
      <c r="K199" s="6" t="n">
        <v>-0.73</v>
      </c>
      <c r="L199" s="6" t="n">
        <v>-0.12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44676.083333333</v>
      </c>
      <c r="B200" s="22" t="s">
        <v>423</v>
      </c>
      <c r="C200" s="22" t="s">
        <v>134</v>
      </c>
      <c r="D200" s="22" t="s">
        <v>423</v>
      </c>
      <c r="E200" s="22" t="s">
        <v>423</v>
      </c>
      <c r="F200" s="22" t="s">
        <v>19</v>
      </c>
      <c r="G200" s="23" t="n">
        <v>2</v>
      </c>
      <c r="H200" s="24" t="n">
        <v>2500</v>
      </c>
      <c r="I200" s="24" t="n">
        <v>5000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44676.535729167</v>
      </c>
      <c r="B201" s="16" t="s">
        <v>59</v>
      </c>
      <c r="C201" s="16" t="s">
        <v>491</v>
      </c>
      <c r="D201" s="16" t="s">
        <v>358</v>
      </c>
      <c r="E201" s="16" t="s">
        <v>17</v>
      </c>
      <c r="F201" s="16" t="s">
        <v>19</v>
      </c>
      <c r="G201" s="7" t="n">
        <v>10</v>
      </c>
      <c r="H201" s="6" t="n">
        <v>57.65</v>
      </c>
      <c r="I201" s="6" t="n">
        <v>-576.5</v>
      </c>
      <c r="J201" s="6" t="n">
        <v>0</v>
      </c>
      <c r="K201" s="6" t="n">
        <v>-0.35</v>
      </c>
      <c r="L201" s="6" t="n">
        <v>-0.05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44676.53650463</v>
      </c>
      <c r="B202" s="16" t="s">
        <v>99</v>
      </c>
      <c r="C202" s="16" t="s">
        <v>511</v>
      </c>
      <c r="D202" s="16" t="s">
        <v>358</v>
      </c>
      <c r="E202" s="16" t="s">
        <v>91</v>
      </c>
      <c r="F202" s="16" t="s">
        <v>19</v>
      </c>
      <c r="G202" s="7" t="n">
        <v>15</v>
      </c>
      <c r="H202" s="6" t="n">
        <v>11.068</v>
      </c>
      <c r="I202" s="6" t="n">
        <v>-166.02</v>
      </c>
      <c r="J202" s="6" t="n">
        <v>0</v>
      </c>
      <c r="K202" s="6" t="n">
        <v>0</v>
      </c>
      <c r="L202" s="6" t="n">
        <v>-0.02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44676.537152778</v>
      </c>
      <c r="B203" s="16" t="s">
        <v>90</v>
      </c>
      <c r="C203" s="16" t="s">
        <v>462</v>
      </c>
      <c r="D203" s="16" t="s">
        <v>358</v>
      </c>
      <c r="E203" s="16" t="s">
        <v>91</v>
      </c>
      <c r="F203" s="16" t="s">
        <v>19</v>
      </c>
      <c r="G203" s="7" t="n">
        <v>100</v>
      </c>
      <c r="H203" s="6" t="n">
        <v>3.846</v>
      </c>
      <c r="I203" s="6" t="n">
        <v>-384.6</v>
      </c>
      <c r="J203" s="6" t="n">
        <v>0</v>
      </c>
      <c r="K203" s="6" t="n">
        <v>-0.23</v>
      </c>
      <c r="L203" s="6" t="n">
        <v>-0.04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44676.538206019</v>
      </c>
      <c r="B204" s="16" t="s">
        <v>65</v>
      </c>
      <c r="C204" s="16" t="s">
        <v>512</v>
      </c>
      <c r="D204" s="16" t="s">
        <v>358</v>
      </c>
      <c r="E204" s="16" t="s">
        <v>17</v>
      </c>
      <c r="F204" s="16" t="s">
        <v>19</v>
      </c>
      <c r="G204" s="7" t="n">
        <v>3</v>
      </c>
      <c r="H204" s="6" t="n">
        <v>394.15</v>
      </c>
      <c r="I204" s="6" t="n">
        <v>-1182.45</v>
      </c>
      <c r="J204" s="6" t="n">
        <v>0</v>
      </c>
      <c r="K204" s="6" t="n">
        <v>-0.71</v>
      </c>
      <c r="L204" s="6" t="n">
        <v>-0.11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44676.540023148</v>
      </c>
      <c r="B205" s="16" t="s">
        <v>62</v>
      </c>
      <c r="C205" s="16" t="s">
        <v>513</v>
      </c>
      <c r="D205" s="16" t="s">
        <v>358</v>
      </c>
      <c r="E205" s="16" t="s">
        <v>17</v>
      </c>
      <c r="F205" s="16" t="s">
        <v>19</v>
      </c>
      <c r="G205" s="7" t="n">
        <v>1</v>
      </c>
      <c r="H205" s="6" t="n">
        <v>960.6</v>
      </c>
      <c r="I205" s="6" t="n">
        <v>-960.6</v>
      </c>
      <c r="J205" s="6" t="n">
        <v>0</v>
      </c>
      <c r="K205" s="6" t="n">
        <v>-0.58</v>
      </c>
      <c r="L205" s="6" t="n">
        <v>-0.09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44676.540671296</v>
      </c>
      <c r="B206" s="16" t="s">
        <v>77</v>
      </c>
      <c r="C206" s="16" t="s">
        <v>514</v>
      </c>
      <c r="D206" s="16" t="s">
        <v>358</v>
      </c>
      <c r="E206" s="16" t="s">
        <v>17</v>
      </c>
      <c r="F206" s="16" t="s">
        <v>19</v>
      </c>
      <c r="G206" s="7" t="n">
        <v>5</v>
      </c>
      <c r="H206" s="6" t="n">
        <v>220.3</v>
      </c>
      <c r="I206" s="6" t="n">
        <v>-1101.5</v>
      </c>
      <c r="J206" s="6" t="n">
        <v>0</v>
      </c>
      <c r="K206" s="6" t="n">
        <v>-0.66</v>
      </c>
      <c r="L206" s="6" t="n">
        <v>-0.1</v>
      </c>
      <c r="M206" s="6" t="s">
        <f>=I206+J206+K206+L206</f>
      </c>
      <c r="N206" s="16"/>
    </row>
    <row collapsed="false" customFormat="false" customHeight="false" hidden="false" ht="12.1" outlineLevel="0" r="207">
      <c r="A207" s="20" t="n">
        <v>44676.542395833</v>
      </c>
      <c r="B207" s="16" t="s">
        <v>33</v>
      </c>
      <c r="C207" s="16" t="s">
        <v>440</v>
      </c>
      <c r="D207" s="16" t="s">
        <v>358</v>
      </c>
      <c r="E207" s="16" t="s">
        <v>17</v>
      </c>
      <c r="F207" s="16" t="s">
        <v>19</v>
      </c>
      <c r="G207" s="7" t="n">
        <v>1</v>
      </c>
      <c r="H207" s="6" t="n">
        <v>305.8</v>
      </c>
      <c r="I207" s="6" t="n">
        <v>-305.8</v>
      </c>
      <c r="J207" s="6" t="n">
        <v>0</v>
      </c>
      <c r="K207" s="6" t="n">
        <v>-0.18</v>
      </c>
      <c r="L207" s="6" t="n">
        <v>-0.03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44676.542569444</v>
      </c>
      <c r="B208" s="16" t="s">
        <v>48</v>
      </c>
      <c r="C208" s="16" t="s">
        <v>461</v>
      </c>
      <c r="D208" s="16" t="s">
        <v>358</v>
      </c>
      <c r="E208" s="16" t="s">
        <v>17</v>
      </c>
      <c r="F208" s="16" t="s">
        <v>19</v>
      </c>
      <c r="G208" s="7" t="n">
        <v>20</v>
      </c>
      <c r="H208" s="6" t="n">
        <v>41.155</v>
      </c>
      <c r="I208" s="6" t="n">
        <v>-823.1</v>
      </c>
      <c r="J208" s="6" t="n">
        <v>0</v>
      </c>
      <c r="K208" s="6" t="n">
        <v>-0.49</v>
      </c>
      <c r="L208" s="6" t="n">
        <v>-0.07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44677.083333333</v>
      </c>
      <c r="B209" s="22" t="s">
        <v>428</v>
      </c>
      <c r="C209" s="22" t="s">
        <v>515</v>
      </c>
      <c r="D209" s="22" t="s">
        <v>428</v>
      </c>
      <c r="E209" s="22" t="s">
        <v>428</v>
      </c>
      <c r="F209" s="22" t="s">
        <v>19</v>
      </c>
      <c r="G209" s="23" t="n">
        <v>1</v>
      </c>
      <c r="H209" s="24" t="n">
        <v>65.07</v>
      </c>
      <c r="I209" s="24" t="n">
        <v>65.07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44705.083333333</v>
      </c>
      <c r="B210" s="22" t="s">
        <v>428</v>
      </c>
      <c r="C210" s="22" t="s">
        <v>516</v>
      </c>
      <c r="D210" s="22" t="s">
        <v>428</v>
      </c>
      <c r="E210" s="22" t="s">
        <v>428</v>
      </c>
      <c r="F210" s="22" t="s">
        <v>19</v>
      </c>
      <c r="G210" s="23" t="n">
        <v>1</v>
      </c>
      <c r="H210" s="24" t="n">
        <v>37.77</v>
      </c>
      <c r="I210" s="24" t="n">
        <v>37.77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44706.083333333</v>
      </c>
      <c r="B211" s="22" t="s">
        <v>423</v>
      </c>
      <c r="C211" s="22" t="s">
        <v>134</v>
      </c>
      <c r="D211" s="22" t="s">
        <v>423</v>
      </c>
      <c r="E211" s="22" t="s">
        <v>423</v>
      </c>
      <c r="F211" s="22" t="s">
        <v>19</v>
      </c>
      <c r="G211" s="23" t="n">
        <v>2</v>
      </c>
      <c r="H211" s="24" t="n">
        <v>2500</v>
      </c>
      <c r="I211" s="24" t="n">
        <v>5000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0" t="n">
        <v>44706.591157407</v>
      </c>
      <c r="B212" s="16" t="s">
        <v>33</v>
      </c>
      <c r="C212" s="16" t="s">
        <v>440</v>
      </c>
      <c r="D212" s="16" t="s">
        <v>358</v>
      </c>
      <c r="E212" s="16" t="s">
        <v>17</v>
      </c>
      <c r="F212" s="16" t="s">
        <v>19</v>
      </c>
      <c r="G212" s="7" t="n">
        <v>1</v>
      </c>
      <c r="H212" s="6" t="n">
        <v>337.1</v>
      </c>
      <c r="I212" s="6" t="n">
        <v>-337.1</v>
      </c>
      <c r="J212" s="6" t="n">
        <v>0</v>
      </c>
      <c r="K212" s="6" t="n">
        <v>-0.2</v>
      </c>
      <c r="L212" s="6" t="n">
        <v>-0.03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44707.553668981</v>
      </c>
      <c r="B213" s="16" t="s">
        <v>45</v>
      </c>
      <c r="C213" s="16" t="s">
        <v>517</v>
      </c>
      <c r="D213" s="16" t="s">
        <v>358</v>
      </c>
      <c r="E213" s="16" t="s">
        <v>17</v>
      </c>
      <c r="F213" s="16" t="s">
        <v>19</v>
      </c>
      <c r="G213" s="7" t="n">
        <v>1</v>
      </c>
      <c r="H213" s="6" t="n">
        <v>4243</v>
      </c>
      <c r="I213" s="6" t="n">
        <v>-4243</v>
      </c>
      <c r="J213" s="6" t="n">
        <v>0</v>
      </c>
      <c r="K213" s="6" t="n">
        <v>-2.55</v>
      </c>
      <c r="L213" s="6" t="n">
        <v>-0.4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44707.554548611</v>
      </c>
      <c r="B214" s="16" t="s">
        <v>77</v>
      </c>
      <c r="C214" s="16" t="s">
        <v>514</v>
      </c>
      <c r="D214" s="16" t="s">
        <v>358</v>
      </c>
      <c r="E214" s="16" t="s">
        <v>17</v>
      </c>
      <c r="F214" s="16" t="s">
        <v>19</v>
      </c>
      <c r="G214" s="7" t="n">
        <v>2</v>
      </c>
      <c r="H214" s="6" t="n">
        <v>204.5</v>
      </c>
      <c r="I214" s="6" t="n">
        <v>-409</v>
      </c>
      <c r="J214" s="6" t="n">
        <v>0</v>
      </c>
      <c r="K214" s="6" t="n">
        <v>-0.24</v>
      </c>
      <c r="L214" s="6" t="n">
        <v>-0.04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44719.083333333</v>
      </c>
      <c r="B215" s="22" t="s">
        <v>423</v>
      </c>
      <c r="C215" s="22" t="s">
        <v>134</v>
      </c>
      <c r="D215" s="22" t="s">
        <v>423</v>
      </c>
      <c r="E215" s="22" t="s">
        <v>423</v>
      </c>
      <c r="F215" s="22" t="s">
        <v>19</v>
      </c>
      <c r="G215" s="23" t="n">
        <v>1</v>
      </c>
      <c r="H215" s="24" t="n">
        <v>5000</v>
      </c>
      <c r="I215" s="24" t="n">
        <v>5000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44719.716006944</v>
      </c>
      <c r="B216" s="16" t="s">
        <v>62</v>
      </c>
      <c r="C216" s="16" t="s">
        <v>513</v>
      </c>
      <c r="D216" s="16" t="s">
        <v>358</v>
      </c>
      <c r="E216" s="16" t="s">
        <v>17</v>
      </c>
      <c r="F216" s="16" t="s">
        <v>19</v>
      </c>
      <c r="G216" s="7" t="n">
        <v>1</v>
      </c>
      <c r="H216" s="6" t="n">
        <v>808.8</v>
      </c>
      <c r="I216" s="6" t="n">
        <v>-808.8</v>
      </c>
      <c r="J216" s="6" t="n">
        <v>0</v>
      </c>
      <c r="K216" s="6" t="n">
        <v>-0.49</v>
      </c>
      <c r="L216" s="6" t="n">
        <v>-0.07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44719.716319444</v>
      </c>
      <c r="B217" s="16" t="s">
        <v>48</v>
      </c>
      <c r="C217" s="16" t="s">
        <v>461</v>
      </c>
      <c r="D217" s="16" t="s">
        <v>358</v>
      </c>
      <c r="E217" s="16" t="s">
        <v>17</v>
      </c>
      <c r="F217" s="16" t="s">
        <v>19</v>
      </c>
      <c r="G217" s="7" t="n">
        <v>50</v>
      </c>
      <c r="H217" s="6" t="n">
        <v>31.085</v>
      </c>
      <c r="I217" s="6" t="n">
        <v>-1554.25</v>
      </c>
      <c r="J217" s="6" t="n">
        <v>0</v>
      </c>
      <c r="K217" s="6" t="n">
        <v>-0.93</v>
      </c>
      <c r="L217" s="6" t="n">
        <v>-0.14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44719.716516204</v>
      </c>
      <c r="B218" s="16" t="s">
        <v>83</v>
      </c>
      <c r="C218" s="16" t="s">
        <v>518</v>
      </c>
      <c r="D218" s="16" t="s">
        <v>358</v>
      </c>
      <c r="E218" s="16" t="s">
        <v>17</v>
      </c>
      <c r="F218" s="16" t="s">
        <v>19</v>
      </c>
      <c r="G218" s="7" t="n">
        <v>10</v>
      </c>
      <c r="H218" s="6" t="n">
        <v>128.78</v>
      </c>
      <c r="I218" s="6" t="n">
        <v>-1287.8</v>
      </c>
      <c r="J218" s="6" t="n">
        <v>0</v>
      </c>
      <c r="K218" s="6" t="n">
        <v>-0.77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44719.717118056</v>
      </c>
      <c r="B219" s="16" t="s">
        <v>39</v>
      </c>
      <c r="C219" s="16" t="s">
        <v>434</v>
      </c>
      <c r="D219" s="16" t="s">
        <v>358</v>
      </c>
      <c r="E219" s="16" t="s">
        <v>17</v>
      </c>
      <c r="F219" s="16" t="s">
        <v>19</v>
      </c>
      <c r="G219" s="7" t="n">
        <v>1</v>
      </c>
      <c r="H219" s="6" t="n">
        <v>477.8</v>
      </c>
      <c r="I219" s="6" t="n">
        <v>-477.8</v>
      </c>
      <c r="J219" s="6" t="n">
        <v>0</v>
      </c>
      <c r="K219" s="6" t="n">
        <v>-0.29</v>
      </c>
      <c r="L219" s="6" t="n">
        <v>-0.05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44719.717326389</v>
      </c>
      <c r="B220" s="16" t="s">
        <v>53</v>
      </c>
      <c r="C220" s="16" t="s">
        <v>510</v>
      </c>
      <c r="D220" s="16" t="s">
        <v>358</v>
      </c>
      <c r="E220" s="16" t="s">
        <v>17</v>
      </c>
      <c r="F220" s="16" t="s">
        <v>19</v>
      </c>
      <c r="G220" s="7" t="n">
        <v>300</v>
      </c>
      <c r="H220" s="6" t="n">
        <v>3.2315</v>
      </c>
      <c r="I220" s="6" t="n">
        <v>-969.45</v>
      </c>
      <c r="J220" s="6" t="n">
        <v>0</v>
      </c>
      <c r="K220" s="6" t="n">
        <v>-0.58</v>
      </c>
      <c r="L220" s="6" t="n">
        <v>-0.09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44721.668055556</v>
      </c>
      <c r="B221" s="22" t="s">
        <v>423</v>
      </c>
      <c r="C221" s="22" t="s">
        <v>211</v>
      </c>
      <c r="D221" s="22" t="s">
        <v>423</v>
      </c>
      <c r="E221" s="22" t="s">
        <v>423</v>
      </c>
      <c r="F221" s="22" t="s">
        <v>19</v>
      </c>
      <c r="G221" s="23" t="n">
        <v>1</v>
      </c>
      <c r="H221" s="24" t="n">
        <v>495.61</v>
      </c>
      <c r="I221" s="24" t="n">
        <v>495.61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44726.083333333</v>
      </c>
      <c r="B222" s="22" t="s">
        <v>428</v>
      </c>
      <c r="C222" s="22" t="s">
        <v>519</v>
      </c>
      <c r="D222" s="22" t="s">
        <v>428</v>
      </c>
      <c r="E222" s="22" t="s">
        <v>428</v>
      </c>
      <c r="F222" s="22" t="s">
        <v>19</v>
      </c>
      <c r="G222" s="23" t="n">
        <v>1</v>
      </c>
      <c r="H222" s="24" t="n">
        <v>42.38</v>
      </c>
      <c r="I222" s="24" t="n">
        <v>42.38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44732.083333333</v>
      </c>
      <c r="B223" s="22" t="s">
        <v>423</v>
      </c>
      <c r="C223" s="22" t="s">
        <v>134</v>
      </c>
      <c r="D223" s="22" t="s">
        <v>423</v>
      </c>
      <c r="E223" s="22" t="s">
        <v>423</v>
      </c>
      <c r="F223" s="22" t="s">
        <v>19</v>
      </c>
      <c r="G223" s="23" t="n">
        <v>1</v>
      </c>
      <c r="H223" s="24" t="n">
        <v>5000</v>
      </c>
      <c r="I223" s="24" t="n">
        <v>5000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44732.514652778</v>
      </c>
      <c r="B224" s="16" t="s">
        <v>30</v>
      </c>
      <c r="C224" s="16" t="s">
        <v>445</v>
      </c>
      <c r="D224" s="16" t="s">
        <v>358</v>
      </c>
      <c r="E224" s="16" t="s">
        <v>17</v>
      </c>
      <c r="F224" s="16" t="s">
        <v>19</v>
      </c>
      <c r="G224" s="7" t="n">
        <v>1000</v>
      </c>
      <c r="H224" s="6" t="n">
        <v>1.432</v>
      </c>
      <c r="I224" s="6" t="n">
        <v>-1432</v>
      </c>
      <c r="J224" s="6" t="n">
        <v>0</v>
      </c>
      <c r="K224" s="6" t="n">
        <v>-0.86</v>
      </c>
      <c r="L224" s="6" t="n">
        <v>-0.14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44732.514895833</v>
      </c>
      <c r="B225" s="16" t="s">
        <v>42</v>
      </c>
      <c r="C225" s="16" t="s">
        <v>450</v>
      </c>
      <c r="D225" s="16" t="s">
        <v>358</v>
      </c>
      <c r="E225" s="16" t="s">
        <v>17</v>
      </c>
      <c r="F225" s="16" t="s">
        <v>19</v>
      </c>
      <c r="G225" s="7" t="n">
        <v>1</v>
      </c>
      <c r="H225" s="6" t="n">
        <v>740.4</v>
      </c>
      <c r="I225" s="6" t="n">
        <v>-740.4</v>
      </c>
      <c r="J225" s="6" t="n">
        <v>0</v>
      </c>
      <c r="K225" s="6" t="n">
        <v>-0.44</v>
      </c>
      <c r="L225" s="6" t="n">
        <v>-0.07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44732.515219907</v>
      </c>
      <c r="B226" s="16" t="s">
        <v>65</v>
      </c>
      <c r="C226" s="16" t="s">
        <v>512</v>
      </c>
      <c r="D226" s="16" t="s">
        <v>358</v>
      </c>
      <c r="E226" s="16" t="s">
        <v>17</v>
      </c>
      <c r="F226" s="16" t="s">
        <v>19</v>
      </c>
      <c r="G226" s="7" t="n">
        <v>2</v>
      </c>
      <c r="H226" s="6" t="n">
        <v>384.5</v>
      </c>
      <c r="I226" s="6" t="n">
        <v>-769</v>
      </c>
      <c r="J226" s="6" t="n">
        <v>0</v>
      </c>
      <c r="K226" s="6" t="n">
        <v>-0.46</v>
      </c>
      <c r="L226" s="6" t="n">
        <v>-0.07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44732.515462963</v>
      </c>
      <c r="B227" s="16" t="s">
        <v>16</v>
      </c>
      <c r="C227" s="16" t="s">
        <v>442</v>
      </c>
      <c r="D227" s="16" t="s">
        <v>358</v>
      </c>
      <c r="E227" s="16" t="s">
        <v>17</v>
      </c>
      <c r="F227" s="16" t="s">
        <v>19</v>
      </c>
      <c r="G227" s="7" t="n">
        <v>10</v>
      </c>
      <c r="H227" s="6" t="n">
        <v>119.35</v>
      </c>
      <c r="I227" s="6" t="n">
        <v>-1193.5</v>
      </c>
      <c r="J227" s="6" t="n">
        <v>0</v>
      </c>
      <c r="K227" s="6" t="n">
        <v>-0.72</v>
      </c>
      <c r="L227" s="6" t="n">
        <v>-0.11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44732.515844907</v>
      </c>
      <c r="B228" s="16" t="s">
        <v>77</v>
      </c>
      <c r="C228" s="16" t="s">
        <v>514</v>
      </c>
      <c r="D228" s="16" t="s">
        <v>358</v>
      </c>
      <c r="E228" s="16" t="s">
        <v>17</v>
      </c>
      <c r="F228" s="16" t="s">
        <v>19</v>
      </c>
      <c r="G228" s="7" t="n">
        <v>4</v>
      </c>
      <c r="H228" s="6" t="n">
        <v>194.1</v>
      </c>
      <c r="I228" s="6" t="n">
        <v>-776.4</v>
      </c>
      <c r="J228" s="6" t="n">
        <v>0</v>
      </c>
      <c r="K228" s="6" t="n">
        <v>-0.47</v>
      </c>
      <c r="L228" s="6" t="n">
        <v>-0.07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44732.51625</v>
      </c>
      <c r="B229" s="16" t="s">
        <v>90</v>
      </c>
      <c r="C229" s="16" t="s">
        <v>462</v>
      </c>
      <c r="D229" s="16" t="s">
        <v>358</v>
      </c>
      <c r="E229" s="16" t="s">
        <v>91</v>
      </c>
      <c r="F229" s="16" t="s">
        <v>19</v>
      </c>
      <c r="G229" s="7" t="n">
        <v>50</v>
      </c>
      <c r="H229" s="6" t="n">
        <v>4.219</v>
      </c>
      <c r="I229" s="6" t="n">
        <v>-210.95</v>
      </c>
      <c r="J229" s="6" t="n">
        <v>0</v>
      </c>
      <c r="K229" s="6" t="n">
        <v>-0.13</v>
      </c>
      <c r="L229" s="6" t="n">
        <v>-0.06</v>
      </c>
      <c r="M229" s="6" t="s">
        <f>=I229+J229+K229+L229</f>
      </c>
      <c r="N229" s="16"/>
    </row>
    <row collapsed="false" customFormat="false" customHeight="false" hidden="false" ht="12.1" outlineLevel="0" r="230">
      <c r="A230" s="21" t="n">
        <v>44739.083333333</v>
      </c>
      <c r="B230" s="22" t="s">
        <v>423</v>
      </c>
      <c r="C230" s="22" t="s">
        <v>134</v>
      </c>
      <c r="D230" s="22" t="s">
        <v>423</v>
      </c>
      <c r="E230" s="22" t="s">
        <v>423</v>
      </c>
      <c r="F230" s="22" t="s">
        <v>19</v>
      </c>
      <c r="G230" s="23" t="n">
        <v>1</v>
      </c>
      <c r="H230" s="24" t="n">
        <v>5000</v>
      </c>
      <c r="I230" s="24" t="n">
        <v>5000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44739.083333333</v>
      </c>
      <c r="B231" s="22" t="s">
        <v>428</v>
      </c>
      <c r="C231" s="22" t="s">
        <v>520</v>
      </c>
      <c r="D231" s="22" t="s">
        <v>428</v>
      </c>
      <c r="E231" s="22" t="s">
        <v>428</v>
      </c>
      <c r="F231" s="22" t="s">
        <v>19</v>
      </c>
      <c r="G231" s="23" t="n">
        <v>1</v>
      </c>
      <c r="H231" s="24" t="n">
        <v>81.63</v>
      </c>
      <c r="I231" s="24" t="n">
        <v>81.63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44739.083333333</v>
      </c>
      <c r="B232" s="22" t="s">
        <v>428</v>
      </c>
      <c r="C232" s="22" t="s">
        <v>520</v>
      </c>
      <c r="D232" s="22" t="s">
        <v>428</v>
      </c>
      <c r="E232" s="22" t="s">
        <v>428</v>
      </c>
      <c r="F232" s="22" t="s">
        <v>19</v>
      </c>
      <c r="G232" s="23" t="n">
        <v>1</v>
      </c>
      <c r="H232" s="24" t="n">
        <v>82.63</v>
      </c>
      <c r="I232" s="24" t="n">
        <v>82.63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44740.528900463</v>
      </c>
      <c r="B233" s="16" t="s">
        <v>42</v>
      </c>
      <c r="C233" s="16" t="s">
        <v>450</v>
      </c>
      <c r="D233" s="16" t="s">
        <v>358</v>
      </c>
      <c r="E233" s="16" t="s">
        <v>17</v>
      </c>
      <c r="F233" s="16" t="s">
        <v>19</v>
      </c>
      <c r="G233" s="7" t="n">
        <v>1</v>
      </c>
      <c r="H233" s="6" t="n">
        <v>829.4</v>
      </c>
      <c r="I233" s="6" t="n">
        <v>-829.4</v>
      </c>
      <c r="J233" s="6" t="n">
        <v>0</v>
      </c>
      <c r="K233" s="6" t="n">
        <v>-0.5</v>
      </c>
      <c r="L233" s="6" t="n">
        <v>-0.07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44740.529097222</v>
      </c>
      <c r="B234" s="16" t="s">
        <v>21</v>
      </c>
      <c r="C234" s="16" t="s">
        <v>506</v>
      </c>
      <c r="D234" s="16" t="s">
        <v>358</v>
      </c>
      <c r="E234" s="16" t="s">
        <v>17</v>
      </c>
      <c r="F234" s="16" t="s">
        <v>19</v>
      </c>
      <c r="G234" s="7" t="n">
        <v>10</v>
      </c>
      <c r="H234" s="6" t="n">
        <v>140.08</v>
      </c>
      <c r="I234" s="6" t="n">
        <v>-1400.8</v>
      </c>
      <c r="J234" s="6" t="n">
        <v>0</v>
      </c>
      <c r="K234" s="6" t="n">
        <v>-0.84</v>
      </c>
      <c r="L234" s="6" t="n">
        <v>-0.13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44740.529571759</v>
      </c>
      <c r="B235" s="16" t="s">
        <v>33</v>
      </c>
      <c r="C235" s="16" t="s">
        <v>440</v>
      </c>
      <c r="D235" s="16" t="s">
        <v>358</v>
      </c>
      <c r="E235" s="16" t="s">
        <v>17</v>
      </c>
      <c r="F235" s="16" t="s">
        <v>19</v>
      </c>
      <c r="G235" s="7" t="n">
        <v>1</v>
      </c>
      <c r="H235" s="6" t="n">
        <v>408.6</v>
      </c>
      <c r="I235" s="6" t="n">
        <v>-408.6</v>
      </c>
      <c r="J235" s="6" t="n">
        <v>0</v>
      </c>
      <c r="K235" s="6" t="n">
        <v>-0.24</v>
      </c>
      <c r="L235" s="6" t="n">
        <v>-0.04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44740.529791667</v>
      </c>
      <c r="B236" s="16" t="s">
        <v>30</v>
      </c>
      <c r="C236" s="16" t="s">
        <v>445</v>
      </c>
      <c r="D236" s="16" t="s">
        <v>358</v>
      </c>
      <c r="E236" s="16" t="s">
        <v>17</v>
      </c>
      <c r="F236" s="16" t="s">
        <v>19</v>
      </c>
      <c r="G236" s="7" t="n">
        <v>1000</v>
      </c>
      <c r="H236" s="6" t="n">
        <v>1.462</v>
      </c>
      <c r="I236" s="6" t="n">
        <v>-1462</v>
      </c>
      <c r="J236" s="6" t="n">
        <v>0</v>
      </c>
      <c r="K236" s="6" t="n">
        <v>-0.88</v>
      </c>
      <c r="L236" s="6" t="n">
        <v>-0.14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44740.530034722</v>
      </c>
      <c r="B237" s="16" t="s">
        <v>59</v>
      </c>
      <c r="C237" s="16" t="s">
        <v>491</v>
      </c>
      <c r="D237" s="16" t="s">
        <v>358</v>
      </c>
      <c r="E237" s="16" t="s">
        <v>17</v>
      </c>
      <c r="F237" s="16" t="s">
        <v>19</v>
      </c>
      <c r="G237" s="7" t="n">
        <v>10</v>
      </c>
      <c r="H237" s="6" t="n">
        <v>61.7</v>
      </c>
      <c r="I237" s="6" t="n">
        <v>-617</v>
      </c>
      <c r="J237" s="6" t="n">
        <v>0</v>
      </c>
      <c r="K237" s="6" t="n">
        <v>-0.37</v>
      </c>
      <c r="L237" s="6" t="n">
        <v>-0.05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44740.530891204</v>
      </c>
      <c r="B238" s="16" t="s">
        <v>99</v>
      </c>
      <c r="C238" s="16" t="s">
        <v>511</v>
      </c>
      <c r="D238" s="16" t="s">
        <v>358</v>
      </c>
      <c r="E238" s="16" t="s">
        <v>91</v>
      </c>
      <c r="F238" s="16" t="s">
        <v>19</v>
      </c>
      <c r="G238" s="7" t="n">
        <v>28</v>
      </c>
      <c r="H238" s="6" t="n">
        <v>12.226</v>
      </c>
      <c r="I238" s="6" t="n">
        <v>-342.33</v>
      </c>
      <c r="J238" s="6" t="n">
        <v>0</v>
      </c>
      <c r="K238" s="6" t="n">
        <v>0</v>
      </c>
      <c r="L238" s="6" t="n">
        <v>-0.03</v>
      </c>
      <c r="M238" s="6" t="s">
        <f>=I238+J238+K238+L238</f>
      </c>
      <c r="N238" s="16"/>
    </row>
    <row collapsed="false" customFormat="false" customHeight="false" hidden="false" ht="12.1" outlineLevel="0" r="239">
      <c r="A239" s="21" t="n">
        <v>44764.083333333</v>
      </c>
      <c r="B239" s="22" t="s">
        <v>428</v>
      </c>
      <c r="C239" s="22" t="s">
        <v>521</v>
      </c>
      <c r="D239" s="22" t="s">
        <v>428</v>
      </c>
      <c r="E239" s="22" t="s">
        <v>428</v>
      </c>
      <c r="F239" s="22" t="s">
        <v>19</v>
      </c>
      <c r="G239" s="23" t="n">
        <v>1</v>
      </c>
      <c r="H239" s="24" t="n">
        <v>92.09</v>
      </c>
      <c r="I239" s="24" t="n">
        <v>92.09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44767.083333333</v>
      </c>
      <c r="B240" s="22" t="s">
        <v>428</v>
      </c>
      <c r="C240" s="22" t="s">
        <v>469</v>
      </c>
      <c r="D240" s="22" t="s">
        <v>428</v>
      </c>
      <c r="E240" s="22" t="s">
        <v>428</v>
      </c>
      <c r="F240" s="22" t="s">
        <v>19</v>
      </c>
      <c r="G240" s="23" t="n">
        <v>1</v>
      </c>
      <c r="H240" s="24" t="n">
        <v>28.28</v>
      </c>
      <c r="I240" s="24" t="n">
        <v>28.28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44767.083333333</v>
      </c>
      <c r="B241" s="22" t="s">
        <v>423</v>
      </c>
      <c r="C241" s="22" t="s">
        <v>134</v>
      </c>
      <c r="D241" s="22" t="s">
        <v>423</v>
      </c>
      <c r="E241" s="22" t="s">
        <v>423</v>
      </c>
      <c r="F241" s="22" t="s">
        <v>19</v>
      </c>
      <c r="G241" s="23" t="n">
        <v>1</v>
      </c>
      <c r="H241" s="24" t="n">
        <v>5000</v>
      </c>
      <c r="I241" s="24" t="n">
        <v>5000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44767.083333333</v>
      </c>
      <c r="B242" s="22" t="s">
        <v>428</v>
      </c>
      <c r="C242" s="22" t="s">
        <v>522</v>
      </c>
      <c r="D242" s="22" t="s">
        <v>428</v>
      </c>
      <c r="E242" s="22" t="s">
        <v>428</v>
      </c>
      <c r="F242" s="22" t="s">
        <v>19</v>
      </c>
      <c r="G242" s="23" t="n">
        <v>1</v>
      </c>
      <c r="H242" s="24" t="n">
        <v>672.42</v>
      </c>
      <c r="I242" s="24" t="n">
        <v>672.42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44767.083333333</v>
      </c>
      <c r="B243" s="22" t="s">
        <v>428</v>
      </c>
      <c r="C243" s="22" t="s">
        <v>523</v>
      </c>
      <c r="D243" s="22" t="s">
        <v>428</v>
      </c>
      <c r="E243" s="22" t="s">
        <v>428</v>
      </c>
      <c r="F243" s="22" t="s">
        <v>19</v>
      </c>
      <c r="G243" s="23" t="n">
        <v>1</v>
      </c>
      <c r="H243" s="24" t="n">
        <v>112.12</v>
      </c>
      <c r="I243" s="24" t="n">
        <v>112.12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44767.083333333</v>
      </c>
      <c r="B244" s="22" t="s">
        <v>428</v>
      </c>
      <c r="C244" s="22" t="s">
        <v>524</v>
      </c>
      <c r="D244" s="22" t="s">
        <v>428</v>
      </c>
      <c r="E244" s="22" t="s">
        <v>428</v>
      </c>
      <c r="F244" s="22" t="s">
        <v>19</v>
      </c>
      <c r="G244" s="23" t="n">
        <v>1</v>
      </c>
      <c r="H244" s="24" t="n">
        <v>93.74</v>
      </c>
      <c r="I244" s="24" t="n">
        <v>93.74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44767.707928241</v>
      </c>
      <c r="B245" s="16" t="s">
        <v>48</v>
      </c>
      <c r="C245" s="16" t="s">
        <v>461</v>
      </c>
      <c r="D245" s="16" t="s">
        <v>358</v>
      </c>
      <c r="E245" s="16" t="s">
        <v>17</v>
      </c>
      <c r="F245" s="16" t="s">
        <v>19</v>
      </c>
      <c r="G245" s="7" t="n">
        <v>20</v>
      </c>
      <c r="H245" s="6" t="n">
        <v>26.705</v>
      </c>
      <c r="I245" s="6" t="n">
        <v>-534.1</v>
      </c>
      <c r="J245" s="6" t="n">
        <v>0</v>
      </c>
      <c r="K245" s="6" t="n">
        <v>-0.32</v>
      </c>
      <c r="L245" s="6" t="n">
        <v>-0.05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44767.711782407</v>
      </c>
      <c r="B246" s="16" t="s">
        <v>42</v>
      </c>
      <c r="C246" s="16" t="s">
        <v>450</v>
      </c>
      <c r="D246" s="16" t="s">
        <v>358</v>
      </c>
      <c r="E246" s="16" t="s">
        <v>17</v>
      </c>
      <c r="F246" s="16" t="s">
        <v>19</v>
      </c>
      <c r="G246" s="7" t="n">
        <v>1</v>
      </c>
      <c r="H246" s="6" t="n">
        <v>690</v>
      </c>
      <c r="I246" s="6" t="n">
        <v>-690</v>
      </c>
      <c r="J246" s="6" t="n">
        <v>0</v>
      </c>
      <c r="K246" s="6" t="n">
        <v>-0.41</v>
      </c>
      <c r="L246" s="6" t="n">
        <v>-0.07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44767.712164352</v>
      </c>
      <c r="B247" s="16" t="s">
        <v>36</v>
      </c>
      <c r="C247" s="16" t="s">
        <v>492</v>
      </c>
      <c r="D247" s="16" t="s">
        <v>358</v>
      </c>
      <c r="E247" s="16" t="s">
        <v>17</v>
      </c>
      <c r="F247" s="16" t="s">
        <v>19</v>
      </c>
      <c r="G247" s="7" t="n">
        <v>10</v>
      </c>
      <c r="H247" s="6" t="n">
        <v>194.14</v>
      </c>
      <c r="I247" s="6" t="n">
        <v>-1941.4</v>
      </c>
      <c r="J247" s="6" t="n">
        <v>0</v>
      </c>
      <c r="K247" s="6" t="n">
        <v>-1.17</v>
      </c>
      <c r="L247" s="6" t="n">
        <v>-0.18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44767.713414352</v>
      </c>
      <c r="B248" s="16" t="s">
        <v>73</v>
      </c>
      <c r="C248" s="16" t="s">
        <v>441</v>
      </c>
      <c r="D248" s="16" t="s">
        <v>358</v>
      </c>
      <c r="E248" s="16" t="s">
        <v>17</v>
      </c>
      <c r="F248" s="16" t="s">
        <v>19</v>
      </c>
      <c r="G248" s="7" t="n">
        <v>1000</v>
      </c>
      <c r="H248" s="6" t="n">
        <v>0.449</v>
      </c>
      <c r="I248" s="6" t="n">
        <v>-449</v>
      </c>
      <c r="J248" s="6" t="n">
        <v>0</v>
      </c>
      <c r="K248" s="6" t="n">
        <v>-0.27</v>
      </c>
      <c r="L248" s="6" t="n">
        <v>-0.04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44767.713900463</v>
      </c>
      <c r="B249" s="16" t="s">
        <v>33</v>
      </c>
      <c r="C249" s="16" t="s">
        <v>440</v>
      </c>
      <c r="D249" s="16" t="s">
        <v>358</v>
      </c>
      <c r="E249" s="16" t="s">
        <v>17</v>
      </c>
      <c r="F249" s="16" t="s">
        <v>19</v>
      </c>
      <c r="G249" s="7" t="n">
        <v>1</v>
      </c>
      <c r="H249" s="6" t="n">
        <v>345.5</v>
      </c>
      <c r="I249" s="6" t="n">
        <v>-345.5</v>
      </c>
      <c r="J249" s="6" t="n">
        <v>0</v>
      </c>
      <c r="K249" s="6" t="n">
        <v>-0.21</v>
      </c>
      <c r="L249" s="6" t="n">
        <v>-0.03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44767.71412037</v>
      </c>
      <c r="B250" s="16" t="s">
        <v>53</v>
      </c>
      <c r="C250" s="16" t="s">
        <v>510</v>
      </c>
      <c r="D250" s="16" t="s">
        <v>358</v>
      </c>
      <c r="E250" s="16" t="s">
        <v>17</v>
      </c>
      <c r="F250" s="16" t="s">
        <v>19</v>
      </c>
      <c r="G250" s="7" t="n">
        <v>300</v>
      </c>
      <c r="H250" s="6" t="n">
        <v>3.277</v>
      </c>
      <c r="I250" s="6" t="n">
        <v>-983.1</v>
      </c>
      <c r="J250" s="6" t="n">
        <v>0</v>
      </c>
      <c r="K250" s="6" t="n">
        <v>-0.59</v>
      </c>
      <c r="L250" s="6" t="n">
        <v>-0.09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44767.714386574</v>
      </c>
      <c r="B251" s="16" t="s">
        <v>77</v>
      </c>
      <c r="C251" s="16" t="s">
        <v>514</v>
      </c>
      <c r="D251" s="16" t="s">
        <v>358</v>
      </c>
      <c r="E251" s="16" t="s">
        <v>17</v>
      </c>
      <c r="F251" s="16" t="s">
        <v>19</v>
      </c>
      <c r="G251" s="7" t="n">
        <v>1</v>
      </c>
      <c r="H251" s="6" t="n">
        <v>189.4</v>
      </c>
      <c r="I251" s="6" t="n">
        <v>-189.4</v>
      </c>
      <c r="J251" s="6" t="n">
        <v>0</v>
      </c>
      <c r="K251" s="6" t="n">
        <v>-0.11</v>
      </c>
      <c r="L251" s="6" t="n">
        <v>-0.02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44768.083333333</v>
      </c>
      <c r="B252" s="22" t="s">
        <v>428</v>
      </c>
      <c r="C252" s="22" t="s">
        <v>525</v>
      </c>
      <c r="D252" s="22" t="s">
        <v>428</v>
      </c>
      <c r="E252" s="22" t="s">
        <v>428</v>
      </c>
      <c r="F252" s="22" t="s">
        <v>19</v>
      </c>
      <c r="G252" s="23" t="n">
        <v>1</v>
      </c>
      <c r="H252" s="24" t="n">
        <v>102.29</v>
      </c>
      <c r="I252" s="24" t="n">
        <v>102.29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44768.083333333</v>
      </c>
      <c r="B253" s="22" t="s">
        <v>428</v>
      </c>
      <c r="C253" s="22" t="s">
        <v>526</v>
      </c>
      <c r="D253" s="22" t="s">
        <v>428</v>
      </c>
      <c r="E253" s="22" t="s">
        <v>428</v>
      </c>
      <c r="F253" s="22" t="s">
        <v>19</v>
      </c>
      <c r="G253" s="23" t="n">
        <v>1</v>
      </c>
      <c r="H253" s="24" t="n">
        <v>593</v>
      </c>
      <c r="I253" s="24" t="n">
        <v>593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44768.083333333</v>
      </c>
      <c r="B254" s="22" t="s">
        <v>428</v>
      </c>
      <c r="C254" s="22" t="s">
        <v>527</v>
      </c>
      <c r="D254" s="22" t="s">
        <v>428</v>
      </c>
      <c r="E254" s="22" t="s">
        <v>428</v>
      </c>
      <c r="F254" s="22" t="s">
        <v>19</v>
      </c>
      <c r="G254" s="23" t="n">
        <v>1</v>
      </c>
      <c r="H254" s="24" t="n">
        <v>65.07</v>
      </c>
      <c r="I254" s="24" t="n">
        <v>65.07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44768.503680556</v>
      </c>
      <c r="B255" s="16" t="s">
        <v>69</v>
      </c>
      <c r="C255" s="16" t="s">
        <v>473</v>
      </c>
      <c r="D255" s="16" t="s">
        <v>358</v>
      </c>
      <c r="E255" s="16" t="s">
        <v>17</v>
      </c>
      <c r="F255" s="16" t="s">
        <v>19</v>
      </c>
      <c r="G255" s="7" t="n">
        <v>1</v>
      </c>
      <c r="H255" s="6" t="n">
        <v>646</v>
      </c>
      <c r="I255" s="6" t="n">
        <v>-646</v>
      </c>
      <c r="J255" s="6" t="n">
        <v>0</v>
      </c>
      <c r="K255" s="6" t="n">
        <v>-0.39</v>
      </c>
      <c r="L255" s="6" t="n">
        <v>-0.06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44768.504085648</v>
      </c>
      <c r="B256" s="16" t="s">
        <v>77</v>
      </c>
      <c r="C256" s="16" t="s">
        <v>514</v>
      </c>
      <c r="D256" s="16" t="s">
        <v>358</v>
      </c>
      <c r="E256" s="16" t="s">
        <v>17</v>
      </c>
      <c r="F256" s="16" t="s">
        <v>19</v>
      </c>
      <c r="G256" s="7" t="n">
        <v>1</v>
      </c>
      <c r="H256" s="6" t="n">
        <v>191.9</v>
      </c>
      <c r="I256" s="6" t="n">
        <v>-191.9</v>
      </c>
      <c r="J256" s="6" t="n">
        <v>0</v>
      </c>
      <c r="K256" s="6" t="n">
        <v>-0.11</v>
      </c>
      <c r="L256" s="6" t="n">
        <v>-0.02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44769.501030093</v>
      </c>
      <c r="B257" s="16" t="s">
        <v>42</v>
      </c>
      <c r="C257" s="16" t="s">
        <v>450</v>
      </c>
      <c r="D257" s="16" t="s">
        <v>358</v>
      </c>
      <c r="E257" s="16" t="s">
        <v>17</v>
      </c>
      <c r="F257" s="16" t="s">
        <v>19</v>
      </c>
      <c r="G257" s="7" t="n">
        <v>1</v>
      </c>
      <c r="H257" s="6" t="n">
        <v>731</v>
      </c>
      <c r="I257" s="6" t="n">
        <v>-731</v>
      </c>
      <c r="J257" s="6" t="n">
        <v>0</v>
      </c>
      <c r="K257" s="6" t="n">
        <v>-0.44</v>
      </c>
      <c r="L257" s="6" t="n">
        <v>-0.07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44769.502037037</v>
      </c>
      <c r="B258" s="16" t="s">
        <v>90</v>
      </c>
      <c r="C258" s="16" t="s">
        <v>462</v>
      </c>
      <c r="D258" s="16" t="s">
        <v>358</v>
      </c>
      <c r="E258" s="16" t="s">
        <v>91</v>
      </c>
      <c r="F258" s="16" t="s">
        <v>19</v>
      </c>
      <c r="G258" s="7" t="n">
        <v>27</v>
      </c>
      <c r="H258" s="6" t="n">
        <v>3.938</v>
      </c>
      <c r="I258" s="6" t="n">
        <v>-106.33</v>
      </c>
      <c r="J258" s="6" t="n">
        <v>0</v>
      </c>
      <c r="K258" s="6" t="n">
        <v>-0.06</v>
      </c>
      <c r="L258" s="6" t="n">
        <v>-0.02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44770.083333333</v>
      </c>
      <c r="B259" s="22" t="s">
        <v>428</v>
      </c>
      <c r="C259" s="22" t="s">
        <v>528</v>
      </c>
      <c r="D259" s="22" t="s">
        <v>428</v>
      </c>
      <c r="E259" s="22" t="s">
        <v>428</v>
      </c>
      <c r="F259" s="22" t="s">
        <v>19</v>
      </c>
      <c r="G259" s="23" t="n">
        <v>1</v>
      </c>
      <c r="H259" s="24" t="n">
        <v>103.15</v>
      </c>
      <c r="I259" s="24" t="n">
        <v>103.15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44778.083333333</v>
      </c>
      <c r="B260" s="22" t="s">
        <v>428</v>
      </c>
      <c r="C260" s="22" t="s">
        <v>529</v>
      </c>
      <c r="D260" s="22" t="s">
        <v>428</v>
      </c>
      <c r="E260" s="22" t="s">
        <v>428</v>
      </c>
      <c r="F260" s="22" t="s">
        <v>19</v>
      </c>
      <c r="G260" s="23" t="n">
        <v>1</v>
      </c>
      <c r="H260" s="24" t="n">
        <v>79.2</v>
      </c>
      <c r="I260" s="24" t="n">
        <v>79.2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44778.083333333</v>
      </c>
      <c r="B261" s="22" t="s">
        <v>428</v>
      </c>
      <c r="C261" s="22" t="s">
        <v>529</v>
      </c>
      <c r="D261" s="22" t="s">
        <v>428</v>
      </c>
      <c r="E261" s="22" t="s">
        <v>428</v>
      </c>
      <c r="F261" s="22" t="s">
        <v>19</v>
      </c>
      <c r="G261" s="23" t="n">
        <v>1</v>
      </c>
      <c r="H261" s="24" t="n">
        <v>79.2</v>
      </c>
      <c r="I261" s="24" t="n">
        <v>79.2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44778.083333333</v>
      </c>
      <c r="B262" s="22" t="s">
        <v>428</v>
      </c>
      <c r="C262" s="22" t="s">
        <v>530</v>
      </c>
      <c r="D262" s="22" t="s">
        <v>428</v>
      </c>
      <c r="E262" s="22" t="s">
        <v>428</v>
      </c>
      <c r="F262" s="22" t="s">
        <v>19</v>
      </c>
      <c r="G262" s="23" t="n">
        <v>1</v>
      </c>
      <c r="H262" s="24" t="n">
        <v>412</v>
      </c>
      <c r="I262" s="24" t="n">
        <v>412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44783.083333333</v>
      </c>
      <c r="B263" s="22" t="s">
        <v>428</v>
      </c>
      <c r="C263" s="22" t="s">
        <v>531</v>
      </c>
      <c r="D263" s="22" t="s">
        <v>428</v>
      </c>
      <c r="E263" s="22" t="s">
        <v>428</v>
      </c>
      <c r="F263" s="22" t="s">
        <v>19</v>
      </c>
      <c r="G263" s="23" t="n">
        <v>1</v>
      </c>
      <c r="H263" s="24" t="n">
        <v>88.76</v>
      </c>
      <c r="I263" s="24" t="n">
        <v>88.76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44799.083333333</v>
      </c>
      <c r="B264" s="22" t="s">
        <v>423</v>
      </c>
      <c r="C264" s="22" t="s">
        <v>134</v>
      </c>
      <c r="D264" s="22" t="s">
        <v>423</v>
      </c>
      <c r="E264" s="22" t="s">
        <v>423</v>
      </c>
      <c r="F264" s="22" t="s">
        <v>19</v>
      </c>
      <c r="G264" s="23" t="n">
        <v>1</v>
      </c>
      <c r="H264" s="24" t="n">
        <v>5000</v>
      </c>
      <c r="I264" s="24" t="n">
        <v>5000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44802.589131944</v>
      </c>
      <c r="B265" s="16" t="s">
        <v>24</v>
      </c>
      <c r="C265" s="16" t="s">
        <v>431</v>
      </c>
      <c r="D265" s="16" t="s">
        <v>358</v>
      </c>
      <c r="E265" s="16" t="s">
        <v>17</v>
      </c>
      <c r="F265" s="16" t="s">
        <v>19</v>
      </c>
      <c r="G265" s="7" t="n">
        <v>10</v>
      </c>
      <c r="H265" s="6" t="n">
        <v>241.35</v>
      </c>
      <c r="I265" s="6" t="n">
        <v>-2413.5</v>
      </c>
      <c r="J265" s="6" t="n">
        <v>0</v>
      </c>
      <c r="K265" s="6" t="n">
        <v>-1.45</v>
      </c>
      <c r="L265" s="6" t="n">
        <v>-0.23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44802.589594907</v>
      </c>
      <c r="B266" s="16" t="s">
        <v>36</v>
      </c>
      <c r="C266" s="16" t="s">
        <v>492</v>
      </c>
      <c r="D266" s="16" t="s">
        <v>358</v>
      </c>
      <c r="E266" s="16" t="s">
        <v>17</v>
      </c>
      <c r="F266" s="16" t="s">
        <v>19</v>
      </c>
      <c r="G266" s="7" t="n">
        <v>10</v>
      </c>
      <c r="H266" s="6" t="n">
        <v>185.18</v>
      </c>
      <c r="I266" s="6" t="n">
        <v>-1851.8</v>
      </c>
      <c r="J266" s="6" t="n">
        <v>0</v>
      </c>
      <c r="K266" s="6" t="n">
        <v>-1.11</v>
      </c>
      <c r="L266" s="6" t="n">
        <v>-0.17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44802.5921875</v>
      </c>
      <c r="B267" s="16" t="s">
        <v>30</v>
      </c>
      <c r="C267" s="16" t="s">
        <v>445</v>
      </c>
      <c r="D267" s="16" t="s">
        <v>358</v>
      </c>
      <c r="E267" s="16" t="s">
        <v>17</v>
      </c>
      <c r="F267" s="16" t="s">
        <v>19</v>
      </c>
      <c r="G267" s="7" t="n">
        <v>1000</v>
      </c>
      <c r="H267" s="6" t="n">
        <v>1.398</v>
      </c>
      <c r="I267" s="6" t="n">
        <v>-1398</v>
      </c>
      <c r="J267" s="6" t="n">
        <v>0</v>
      </c>
      <c r="K267" s="6" t="n">
        <v>-0.84</v>
      </c>
      <c r="L267" s="6" t="n">
        <v>-0.13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44804.083333333</v>
      </c>
      <c r="B268" s="22" t="s">
        <v>428</v>
      </c>
      <c r="C268" s="22" t="s">
        <v>532</v>
      </c>
      <c r="D268" s="22" t="s">
        <v>428</v>
      </c>
      <c r="E268" s="22" t="s">
        <v>428</v>
      </c>
      <c r="F268" s="22" t="s">
        <v>19</v>
      </c>
      <c r="G268" s="23" t="n">
        <v>1</v>
      </c>
      <c r="H268" s="24" t="n">
        <v>97.23</v>
      </c>
      <c r="I268" s="24" t="n">
        <v>97.23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44806.083333333</v>
      </c>
      <c r="B269" s="22" t="s">
        <v>428</v>
      </c>
      <c r="C269" s="22" t="s">
        <v>533</v>
      </c>
      <c r="D269" s="22" t="s">
        <v>428</v>
      </c>
      <c r="E269" s="22" t="s">
        <v>428</v>
      </c>
      <c r="F269" s="22" t="s">
        <v>19</v>
      </c>
      <c r="G269" s="23" t="n">
        <v>1</v>
      </c>
      <c r="H269" s="24" t="n">
        <v>103.1</v>
      </c>
      <c r="I269" s="24" t="n">
        <v>103.1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44825.083333333</v>
      </c>
      <c r="B270" s="22" t="s">
        <v>428</v>
      </c>
      <c r="C270" s="22" t="s">
        <v>534</v>
      </c>
      <c r="D270" s="22" t="s">
        <v>428</v>
      </c>
      <c r="E270" s="22" t="s">
        <v>428</v>
      </c>
      <c r="F270" s="22" t="s">
        <v>19</v>
      </c>
      <c r="G270" s="23" t="n">
        <v>1</v>
      </c>
      <c r="H270" s="24" t="n">
        <v>38.64</v>
      </c>
      <c r="I270" s="24" t="n">
        <v>38.64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44830.083333333</v>
      </c>
      <c r="B271" s="22" t="s">
        <v>423</v>
      </c>
      <c r="C271" s="22" t="s">
        <v>134</v>
      </c>
      <c r="D271" s="22" t="s">
        <v>423</v>
      </c>
      <c r="E271" s="22" t="s">
        <v>423</v>
      </c>
      <c r="F271" s="22" t="s">
        <v>19</v>
      </c>
      <c r="G271" s="23" t="n">
        <v>1</v>
      </c>
      <c r="H271" s="24" t="n">
        <v>5000</v>
      </c>
      <c r="I271" s="24" t="n">
        <v>5000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44830.534131944</v>
      </c>
      <c r="B272" s="16" t="s">
        <v>24</v>
      </c>
      <c r="C272" s="16" t="s">
        <v>431</v>
      </c>
      <c r="D272" s="16" t="s">
        <v>358</v>
      </c>
      <c r="E272" s="16" t="s">
        <v>17</v>
      </c>
      <c r="F272" s="16" t="s">
        <v>19</v>
      </c>
      <c r="G272" s="7" t="n">
        <v>10</v>
      </c>
      <c r="H272" s="6" t="n">
        <v>195.85</v>
      </c>
      <c r="I272" s="6" t="n">
        <v>-1958.5</v>
      </c>
      <c r="J272" s="6" t="n">
        <v>0</v>
      </c>
      <c r="K272" s="6" t="n">
        <v>-1.17</v>
      </c>
      <c r="L272" s="6" t="n">
        <v>-0.18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44830.535775463</v>
      </c>
      <c r="B273" s="16" t="s">
        <v>27</v>
      </c>
      <c r="C273" s="16" t="s">
        <v>466</v>
      </c>
      <c r="D273" s="16" t="s">
        <v>358</v>
      </c>
      <c r="E273" s="16" t="s">
        <v>17</v>
      </c>
      <c r="F273" s="16" t="s">
        <v>19</v>
      </c>
      <c r="G273" s="7" t="n">
        <v>100</v>
      </c>
      <c r="H273" s="6" t="n">
        <v>23.485</v>
      </c>
      <c r="I273" s="6" t="n">
        <v>-2348.5</v>
      </c>
      <c r="J273" s="6" t="n">
        <v>0</v>
      </c>
      <c r="K273" s="6" t="n">
        <v>-1.41</v>
      </c>
      <c r="L273" s="6" t="n">
        <v>-0.22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44830.536423611</v>
      </c>
      <c r="B274" s="16" t="s">
        <v>65</v>
      </c>
      <c r="C274" s="16" t="s">
        <v>512</v>
      </c>
      <c r="D274" s="16" t="s">
        <v>358</v>
      </c>
      <c r="E274" s="16" t="s">
        <v>17</v>
      </c>
      <c r="F274" s="16" t="s">
        <v>19</v>
      </c>
      <c r="G274" s="7" t="n">
        <v>1</v>
      </c>
      <c r="H274" s="6" t="n">
        <v>284.1</v>
      </c>
      <c r="I274" s="6" t="n">
        <v>-284.1</v>
      </c>
      <c r="J274" s="6" t="n">
        <v>0</v>
      </c>
      <c r="K274" s="6" t="n">
        <v>-0.17</v>
      </c>
      <c r="L274" s="6" t="n">
        <v>-0.03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44830.536782407</v>
      </c>
      <c r="B275" s="16" t="s">
        <v>77</v>
      </c>
      <c r="C275" s="16" t="s">
        <v>514</v>
      </c>
      <c r="D275" s="16" t="s">
        <v>358</v>
      </c>
      <c r="E275" s="16" t="s">
        <v>17</v>
      </c>
      <c r="F275" s="16" t="s">
        <v>19</v>
      </c>
      <c r="G275" s="7" t="n">
        <v>1</v>
      </c>
      <c r="H275" s="6" t="n">
        <v>165</v>
      </c>
      <c r="I275" s="6" t="n">
        <v>-165</v>
      </c>
      <c r="J275" s="6" t="n">
        <v>0</v>
      </c>
      <c r="K275" s="6" t="n">
        <v>-0.1</v>
      </c>
      <c r="L275" s="6" t="n">
        <v>-0.02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44830.537280093</v>
      </c>
      <c r="B276" s="16" t="s">
        <v>39</v>
      </c>
      <c r="C276" s="16" t="s">
        <v>434</v>
      </c>
      <c r="D276" s="16" t="s">
        <v>358</v>
      </c>
      <c r="E276" s="16" t="s">
        <v>17</v>
      </c>
      <c r="F276" s="16" t="s">
        <v>19</v>
      </c>
      <c r="G276" s="7" t="n">
        <v>1</v>
      </c>
      <c r="H276" s="6" t="n">
        <v>467.8</v>
      </c>
      <c r="I276" s="6" t="n">
        <v>-467.8</v>
      </c>
      <c r="J276" s="6" t="n">
        <v>0</v>
      </c>
      <c r="K276" s="6" t="n">
        <v>-0.28</v>
      </c>
      <c r="L276" s="6" t="n">
        <v>-0.05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44858.083333333</v>
      </c>
      <c r="B277" s="22" t="s">
        <v>428</v>
      </c>
      <c r="C277" s="22" t="s">
        <v>516</v>
      </c>
      <c r="D277" s="22" t="s">
        <v>428</v>
      </c>
      <c r="E277" s="22" t="s">
        <v>428</v>
      </c>
      <c r="F277" s="22" t="s">
        <v>19</v>
      </c>
      <c r="G277" s="23" t="n">
        <v>1</v>
      </c>
      <c r="H277" s="24" t="n">
        <v>39</v>
      </c>
      <c r="I277" s="24" t="n">
        <v>39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44858.083333333</v>
      </c>
      <c r="B278" s="22" t="s">
        <v>428</v>
      </c>
      <c r="C278" s="22" t="s">
        <v>516</v>
      </c>
      <c r="D278" s="22" t="s">
        <v>428</v>
      </c>
      <c r="E278" s="22" t="s">
        <v>428</v>
      </c>
      <c r="F278" s="22" t="s">
        <v>19</v>
      </c>
      <c r="G278" s="23" t="n">
        <v>1</v>
      </c>
      <c r="H278" s="24" t="n">
        <v>39</v>
      </c>
      <c r="I278" s="24" t="n">
        <v>39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44859.083333333</v>
      </c>
      <c r="B279" s="22" t="s">
        <v>428</v>
      </c>
      <c r="C279" s="22" t="s">
        <v>535</v>
      </c>
      <c r="D279" s="22" t="s">
        <v>428</v>
      </c>
      <c r="E279" s="22" t="s">
        <v>428</v>
      </c>
      <c r="F279" s="22" t="s">
        <v>19</v>
      </c>
      <c r="G279" s="23" t="n">
        <v>1</v>
      </c>
      <c r="H279" s="24" t="n">
        <v>1779.2</v>
      </c>
      <c r="I279" s="24" t="n">
        <v>1779.2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44859.083333333</v>
      </c>
      <c r="B280" s="22" t="s">
        <v>428</v>
      </c>
      <c r="C280" s="22" t="s">
        <v>536</v>
      </c>
      <c r="D280" s="22" t="s">
        <v>428</v>
      </c>
      <c r="E280" s="22" t="s">
        <v>428</v>
      </c>
      <c r="F280" s="22" t="s">
        <v>19</v>
      </c>
      <c r="G280" s="23" t="n">
        <v>1</v>
      </c>
      <c r="H280" s="24" t="n">
        <v>65.07</v>
      </c>
      <c r="I280" s="24" t="n">
        <v>65.07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0" t="n">
        <v>44859.76025463</v>
      </c>
      <c r="B281" s="16" t="s">
        <v>36</v>
      </c>
      <c r="C281" s="16" t="s">
        <v>492</v>
      </c>
      <c r="D281" s="16" t="s">
        <v>358</v>
      </c>
      <c r="E281" s="16" t="s">
        <v>17</v>
      </c>
      <c r="F281" s="16" t="s">
        <v>19</v>
      </c>
      <c r="G281" s="7" t="n">
        <v>10</v>
      </c>
      <c r="H281" s="6" t="n">
        <v>169.58</v>
      </c>
      <c r="I281" s="6" t="n">
        <v>-1695.8</v>
      </c>
      <c r="J281" s="6" t="n">
        <v>0</v>
      </c>
      <c r="K281" s="6" t="n">
        <v>-1.02</v>
      </c>
      <c r="L281" s="6" t="n">
        <v>-0.16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44860.083333333</v>
      </c>
      <c r="B282" s="22" t="s">
        <v>428</v>
      </c>
      <c r="C282" s="22" t="s">
        <v>469</v>
      </c>
      <c r="D282" s="22" t="s">
        <v>428</v>
      </c>
      <c r="E282" s="22" t="s">
        <v>428</v>
      </c>
      <c r="F282" s="22" t="s">
        <v>19</v>
      </c>
      <c r="G282" s="23" t="n">
        <v>1</v>
      </c>
      <c r="H282" s="24" t="n">
        <v>56.42</v>
      </c>
      <c r="I282" s="24" t="n">
        <v>56.42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44860.083333333</v>
      </c>
      <c r="B283" s="22" t="s">
        <v>428</v>
      </c>
      <c r="C283" s="22" t="s">
        <v>537</v>
      </c>
      <c r="D283" s="22" t="s">
        <v>428</v>
      </c>
      <c r="E283" s="22" t="s">
        <v>428</v>
      </c>
      <c r="F283" s="22" t="s">
        <v>19</v>
      </c>
      <c r="G283" s="23" t="n">
        <v>1</v>
      </c>
      <c r="H283" s="24" t="n">
        <v>256.39</v>
      </c>
      <c r="I283" s="24" t="n">
        <v>256.39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1" t="n">
        <v>44861.083333333</v>
      </c>
      <c r="B284" s="22" t="s">
        <v>423</v>
      </c>
      <c r="C284" s="22" t="s">
        <v>134</v>
      </c>
      <c r="D284" s="22" t="s">
        <v>423</v>
      </c>
      <c r="E284" s="22" t="s">
        <v>423</v>
      </c>
      <c r="F284" s="22" t="s">
        <v>19</v>
      </c>
      <c r="G284" s="23" t="n">
        <v>1</v>
      </c>
      <c r="H284" s="24" t="n">
        <v>4000</v>
      </c>
      <c r="I284" s="24" t="n">
        <v>4000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44861.775347222</v>
      </c>
      <c r="B285" s="16" t="s">
        <v>81</v>
      </c>
      <c r="C285" s="16" t="s">
        <v>509</v>
      </c>
      <c r="D285" s="16" t="s">
        <v>358</v>
      </c>
      <c r="E285" s="16" t="s">
        <v>17</v>
      </c>
      <c r="F285" s="16" t="s">
        <v>19</v>
      </c>
      <c r="G285" s="7" t="n">
        <v>10</v>
      </c>
      <c r="H285" s="6" t="n">
        <v>66.86</v>
      </c>
      <c r="I285" s="6" t="n">
        <v>-668.6</v>
      </c>
      <c r="J285" s="6" t="n">
        <v>0</v>
      </c>
      <c r="K285" s="6" t="n">
        <v>-0.4</v>
      </c>
      <c r="L285" s="6" t="n">
        <v>-0.07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44861.775636574</v>
      </c>
      <c r="B286" s="16" t="s">
        <v>48</v>
      </c>
      <c r="C286" s="16" t="s">
        <v>461</v>
      </c>
      <c r="D286" s="16" t="s">
        <v>358</v>
      </c>
      <c r="E286" s="16" t="s">
        <v>17</v>
      </c>
      <c r="F286" s="16" t="s">
        <v>19</v>
      </c>
      <c r="G286" s="7" t="n">
        <v>20</v>
      </c>
      <c r="H286" s="6" t="n">
        <v>32.275</v>
      </c>
      <c r="I286" s="6" t="n">
        <v>-645.5</v>
      </c>
      <c r="J286" s="6" t="n">
        <v>0</v>
      </c>
      <c r="K286" s="6" t="n">
        <v>-0.39</v>
      </c>
      <c r="L286" s="6" t="n">
        <v>-0.06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44861.775902778</v>
      </c>
      <c r="B287" s="16" t="s">
        <v>24</v>
      </c>
      <c r="C287" s="16" t="s">
        <v>431</v>
      </c>
      <c r="D287" s="16" t="s">
        <v>358</v>
      </c>
      <c r="E287" s="16" t="s">
        <v>17</v>
      </c>
      <c r="F287" s="16" t="s">
        <v>19</v>
      </c>
      <c r="G287" s="7" t="n">
        <v>10</v>
      </c>
      <c r="H287" s="6" t="n">
        <v>219.85</v>
      </c>
      <c r="I287" s="6" t="n">
        <v>-2198.5</v>
      </c>
      <c r="J287" s="6" t="n">
        <v>0</v>
      </c>
      <c r="K287" s="6" t="n">
        <v>-1.32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44861.776423611</v>
      </c>
      <c r="B288" s="16" t="s">
        <v>59</v>
      </c>
      <c r="C288" s="16" t="s">
        <v>491</v>
      </c>
      <c r="D288" s="16" t="s">
        <v>358</v>
      </c>
      <c r="E288" s="16" t="s">
        <v>17</v>
      </c>
      <c r="F288" s="16" t="s">
        <v>19</v>
      </c>
      <c r="G288" s="7" t="n">
        <v>10</v>
      </c>
      <c r="H288" s="6" t="n">
        <v>58</v>
      </c>
      <c r="I288" s="6" t="n">
        <v>-580</v>
      </c>
      <c r="J288" s="6" t="n">
        <v>0</v>
      </c>
      <c r="K288" s="6" t="n">
        <v>-0.35</v>
      </c>
      <c r="L288" s="6" t="n">
        <v>-0.05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44861.776655093</v>
      </c>
      <c r="B289" s="16" t="s">
        <v>33</v>
      </c>
      <c r="C289" s="16" t="s">
        <v>440</v>
      </c>
      <c r="D289" s="16" t="s">
        <v>358</v>
      </c>
      <c r="E289" s="16" t="s">
        <v>17</v>
      </c>
      <c r="F289" s="16" t="s">
        <v>19</v>
      </c>
      <c r="G289" s="7" t="n">
        <v>1</v>
      </c>
      <c r="H289" s="6" t="n">
        <v>361.5</v>
      </c>
      <c r="I289" s="6" t="n">
        <v>-361.5</v>
      </c>
      <c r="J289" s="6" t="n">
        <v>0</v>
      </c>
      <c r="K289" s="6" t="n">
        <v>-0.21</v>
      </c>
      <c r="L289" s="6" t="n">
        <v>-0.03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44910.083333333</v>
      </c>
      <c r="B290" s="22" t="s">
        <v>428</v>
      </c>
      <c r="C290" s="22" t="s">
        <v>538</v>
      </c>
      <c r="D290" s="22" t="s">
        <v>428</v>
      </c>
      <c r="E290" s="22" t="s">
        <v>428</v>
      </c>
      <c r="F290" s="22" t="s">
        <v>19</v>
      </c>
      <c r="G290" s="23" t="n">
        <v>1</v>
      </c>
      <c r="H290" s="24" t="n">
        <v>59.84</v>
      </c>
      <c r="I290" s="24" t="n">
        <v>59.84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5" t="n">
        <v>44921.940972222</v>
      </c>
      <c r="B291" s="26" t="s">
        <v>364</v>
      </c>
      <c r="C291" s="26" t="s">
        <v>426</v>
      </c>
      <c r="D291" s="26" t="s">
        <v>360</v>
      </c>
      <c r="E291" s="26" t="s">
        <v>17</v>
      </c>
      <c r="F291" s="26" t="s">
        <v>19</v>
      </c>
      <c r="G291" s="27" t="n">
        <v>-20</v>
      </c>
      <c r="H291" s="28" t="n">
        <v>68.62</v>
      </c>
      <c r="I291" s="28" t="n">
        <v>1372.4</v>
      </c>
      <c r="J291" s="28" t="n">
        <v>0</v>
      </c>
      <c r="K291" s="28" t="n">
        <v>-0.82</v>
      </c>
      <c r="L291" s="28" t="n">
        <v>-0.41</v>
      </c>
      <c r="M291" s="6" t="s">
        <f>=I291+J291+K291+L291</f>
      </c>
      <c r="N291" s="26"/>
    </row>
    <row collapsed="false" customFormat="false" customHeight="false" hidden="false" ht="12.1" outlineLevel="0" r="292">
      <c r="A292" s="20" t="n">
        <v>44922.538900463</v>
      </c>
      <c r="B292" s="16" t="s">
        <v>30</v>
      </c>
      <c r="C292" s="16" t="s">
        <v>445</v>
      </c>
      <c r="D292" s="16" t="s">
        <v>358</v>
      </c>
      <c r="E292" s="16" t="s">
        <v>17</v>
      </c>
      <c r="F292" s="16" t="s">
        <v>19</v>
      </c>
      <c r="G292" s="7" t="n">
        <v>1000</v>
      </c>
      <c r="H292" s="6" t="n">
        <v>1.3</v>
      </c>
      <c r="I292" s="6" t="n">
        <v>-1300</v>
      </c>
      <c r="J292" s="6" t="n">
        <v>0</v>
      </c>
      <c r="K292" s="6" t="n">
        <v>-0.78</v>
      </c>
      <c r="L292" s="6" t="n">
        <v>-0.39</v>
      </c>
      <c r="M292" s="6" t="s">
        <f>=I292+J292+K292+L292</f>
      </c>
      <c r="N292" s="16"/>
    </row>
    <row collapsed="false" customFormat="false" customHeight="false" hidden="false" ht="12.1" outlineLevel="0" r="293">
      <c r="A293" s="21" t="n">
        <v>44923.083333333</v>
      </c>
      <c r="B293" s="22" t="s">
        <v>428</v>
      </c>
      <c r="C293" s="22" t="s">
        <v>539</v>
      </c>
      <c r="D293" s="22" t="s">
        <v>428</v>
      </c>
      <c r="E293" s="22" t="s">
        <v>428</v>
      </c>
      <c r="F293" s="22" t="s">
        <v>19</v>
      </c>
      <c r="G293" s="23" t="n">
        <v>1</v>
      </c>
      <c r="H293" s="24" t="n">
        <v>467</v>
      </c>
      <c r="I293" s="24" t="n">
        <v>467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44923.083333333</v>
      </c>
      <c r="B294" s="22" t="s">
        <v>428</v>
      </c>
      <c r="C294" s="22" t="s">
        <v>539</v>
      </c>
      <c r="D294" s="22" t="s">
        <v>428</v>
      </c>
      <c r="E294" s="22" t="s">
        <v>428</v>
      </c>
      <c r="F294" s="22" t="s">
        <v>19</v>
      </c>
      <c r="G294" s="23" t="n">
        <v>1</v>
      </c>
      <c r="H294" s="24" t="n">
        <v>223</v>
      </c>
      <c r="I294" s="24" t="n">
        <v>223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44923.912476852</v>
      </c>
      <c r="B295" s="16" t="s">
        <v>90</v>
      </c>
      <c r="C295" s="16" t="s">
        <v>462</v>
      </c>
      <c r="D295" s="16" t="s">
        <v>358</v>
      </c>
      <c r="E295" s="16" t="s">
        <v>91</v>
      </c>
      <c r="F295" s="16" t="s">
        <v>19</v>
      </c>
      <c r="G295" s="7" t="n">
        <v>50</v>
      </c>
      <c r="H295" s="6" t="n">
        <v>4.106</v>
      </c>
      <c r="I295" s="6" t="n">
        <v>-205.3</v>
      </c>
      <c r="J295" s="6" t="n">
        <v>0</v>
      </c>
      <c r="K295" s="6" t="n">
        <v>-0.12</v>
      </c>
      <c r="L295" s="6" t="n">
        <v>-0.07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44923.957858796</v>
      </c>
      <c r="B296" s="16" t="s">
        <v>79</v>
      </c>
      <c r="C296" s="16" t="s">
        <v>430</v>
      </c>
      <c r="D296" s="16" t="s">
        <v>358</v>
      </c>
      <c r="E296" s="16" t="s">
        <v>17</v>
      </c>
      <c r="F296" s="16" t="s">
        <v>19</v>
      </c>
      <c r="G296" s="7" t="n">
        <v>50000</v>
      </c>
      <c r="H296" s="6" t="n">
        <v>0.016505</v>
      </c>
      <c r="I296" s="6" t="n">
        <v>-825.25</v>
      </c>
      <c r="J296" s="6" t="n">
        <v>0</v>
      </c>
      <c r="K296" s="6" t="n">
        <v>-0.5</v>
      </c>
      <c r="L296" s="6" t="n">
        <v>-0.25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44949.083333333</v>
      </c>
      <c r="B297" s="22" t="s">
        <v>428</v>
      </c>
      <c r="C297" s="22" t="s">
        <v>540</v>
      </c>
      <c r="D297" s="22" t="s">
        <v>428</v>
      </c>
      <c r="E297" s="22" t="s">
        <v>428</v>
      </c>
      <c r="F297" s="22" t="s">
        <v>19</v>
      </c>
      <c r="G297" s="23" t="n">
        <v>1</v>
      </c>
      <c r="H297" s="24" t="n">
        <v>93.74</v>
      </c>
      <c r="I297" s="24" t="n">
        <v>93.74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44950.083333333</v>
      </c>
      <c r="B298" s="22" t="s">
        <v>428</v>
      </c>
      <c r="C298" s="22" t="s">
        <v>541</v>
      </c>
      <c r="D298" s="22" t="s">
        <v>428</v>
      </c>
      <c r="E298" s="22" t="s">
        <v>428</v>
      </c>
      <c r="F298" s="22" t="s">
        <v>19</v>
      </c>
      <c r="G298" s="23" t="n">
        <v>1</v>
      </c>
      <c r="H298" s="24" t="n">
        <v>65.07</v>
      </c>
      <c r="I298" s="24" t="n">
        <v>65.07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44951.083333333</v>
      </c>
      <c r="B299" s="22" t="s">
        <v>428</v>
      </c>
      <c r="C299" s="22" t="s">
        <v>469</v>
      </c>
      <c r="D299" s="22" t="s">
        <v>428</v>
      </c>
      <c r="E299" s="22" t="s">
        <v>428</v>
      </c>
      <c r="F299" s="22" t="s">
        <v>19</v>
      </c>
      <c r="G299" s="23" t="n">
        <v>1</v>
      </c>
      <c r="H299" s="24" t="n">
        <v>11.72</v>
      </c>
      <c r="I299" s="24" t="n">
        <v>11.72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44951.083333333</v>
      </c>
      <c r="B300" s="22" t="s">
        <v>428</v>
      </c>
      <c r="C300" s="22" t="s">
        <v>542</v>
      </c>
      <c r="D300" s="22" t="s">
        <v>428</v>
      </c>
      <c r="E300" s="22" t="s">
        <v>428</v>
      </c>
      <c r="F300" s="22" t="s">
        <v>19</v>
      </c>
      <c r="G300" s="23" t="n">
        <v>1</v>
      </c>
      <c r="H300" s="24" t="n">
        <v>59.6</v>
      </c>
      <c r="I300" s="24" t="n">
        <v>59.6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44953.083333333</v>
      </c>
      <c r="B301" s="22" t="s">
        <v>428</v>
      </c>
      <c r="C301" s="22" t="s">
        <v>543</v>
      </c>
      <c r="D301" s="22" t="s">
        <v>428</v>
      </c>
      <c r="E301" s="22" t="s">
        <v>428</v>
      </c>
      <c r="F301" s="22" t="s">
        <v>19</v>
      </c>
      <c r="G301" s="23" t="n">
        <v>1</v>
      </c>
      <c r="H301" s="24" t="n">
        <v>106.34</v>
      </c>
      <c r="I301" s="24" t="n">
        <v>106.34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44957.083333333</v>
      </c>
      <c r="B302" s="22" t="s">
        <v>423</v>
      </c>
      <c r="C302" s="22" t="s">
        <v>134</v>
      </c>
      <c r="D302" s="22" t="s">
        <v>423</v>
      </c>
      <c r="E302" s="22" t="s">
        <v>423</v>
      </c>
      <c r="F302" s="22" t="s">
        <v>19</v>
      </c>
      <c r="G302" s="23" t="n">
        <v>1</v>
      </c>
      <c r="H302" s="24" t="n">
        <v>500</v>
      </c>
      <c r="I302" s="24" t="n">
        <v>500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0" t="n">
        <v>44957.590706019</v>
      </c>
      <c r="B303" s="16" t="s">
        <v>33</v>
      </c>
      <c r="C303" s="16" t="s">
        <v>440</v>
      </c>
      <c r="D303" s="16" t="s">
        <v>358</v>
      </c>
      <c r="E303" s="16" t="s">
        <v>17</v>
      </c>
      <c r="F303" s="16" t="s">
        <v>19</v>
      </c>
      <c r="G303" s="7" t="n">
        <v>1</v>
      </c>
      <c r="H303" s="6" t="n">
        <v>328.3</v>
      </c>
      <c r="I303" s="6" t="n">
        <v>-328.3</v>
      </c>
      <c r="J303" s="6" t="n">
        <v>0</v>
      </c>
      <c r="K303" s="6" t="n">
        <v>-0.2</v>
      </c>
      <c r="L303" s="6" t="n">
        <v>-0.1</v>
      </c>
      <c r="M303" s="6" t="s">
        <f>=I303+J303+K303+L303</f>
      </c>
      <c r="N303" s="16"/>
    </row>
    <row collapsed="false" customFormat="false" customHeight="false" hidden="false" ht="12.1" outlineLevel="0" r="304">
      <c r="A304" s="20" t="n">
        <v>44957.594305556</v>
      </c>
      <c r="B304" s="16" t="s">
        <v>39</v>
      </c>
      <c r="C304" s="16" t="s">
        <v>434</v>
      </c>
      <c r="D304" s="16" t="s">
        <v>358</v>
      </c>
      <c r="E304" s="16" t="s">
        <v>17</v>
      </c>
      <c r="F304" s="16" t="s">
        <v>19</v>
      </c>
      <c r="G304" s="7" t="n">
        <v>1</v>
      </c>
      <c r="H304" s="6" t="n">
        <v>454.4</v>
      </c>
      <c r="I304" s="6" t="n">
        <v>-454.4</v>
      </c>
      <c r="J304" s="6" t="n">
        <v>0</v>
      </c>
      <c r="K304" s="6" t="n">
        <v>-0.27</v>
      </c>
      <c r="L304" s="6" t="n">
        <v>-0.14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44965.083333333</v>
      </c>
      <c r="B305" s="22" t="s">
        <v>428</v>
      </c>
      <c r="C305" s="22" t="s">
        <v>544</v>
      </c>
      <c r="D305" s="22" t="s">
        <v>428</v>
      </c>
      <c r="E305" s="22" t="s">
        <v>428</v>
      </c>
      <c r="F305" s="22" t="s">
        <v>19</v>
      </c>
      <c r="G305" s="23" t="n">
        <v>1</v>
      </c>
      <c r="H305" s="24" t="n">
        <v>88.76</v>
      </c>
      <c r="I305" s="24" t="n">
        <v>88.76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44986.083333333</v>
      </c>
      <c r="B306" s="22" t="s">
        <v>428</v>
      </c>
      <c r="C306" s="22" t="s">
        <v>545</v>
      </c>
      <c r="D306" s="22" t="s">
        <v>428</v>
      </c>
      <c r="E306" s="22" t="s">
        <v>428</v>
      </c>
      <c r="F306" s="22" t="s">
        <v>19</v>
      </c>
      <c r="G306" s="23" t="n">
        <v>1</v>
      </c>
      <c r="H306" s="24" t="n">
        <v>97.23</v>
      </c>
      <c r="I306" s="24" t="n">
        <v>97.23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1" t="n">
        <v>45007.083333333</v>
      </c>
      <c r="B307" s="22" t="s">
        <v>428</v>
      </c>
      <c r="C307" s="22" t="s">
        <v>546</v>
      </c>
      <c r="D307" s="22" t="s">
        <v>428</v>
      </c>
      <c r="E307" s="22" t="s">
        <v>428</v>
      </c>
      <c r="F307" s="22" t="s">
        <v>19</v>
      </c>
      <c r="G307" s="23" t="n">
        <v>1</v>
      </c>
      <c r="H307" s="24" t="n">
        <v>38.64</v>
      </c>
      <c r="I307" s="24" t="n">
        <v>38.64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45041.083333333</v>
      </c>
      <c r="B308" s="22" t="s">
        <v>428</v>
      </c>
      <c r="C308" s="22" t="s">
        <v>547</v>
      </c>
      <c r="D308" s="22" t="s">
        <v>428</v>
      </c>
      <c r="E308" s="22" t="s">
        <v>428</v>
      </c>
      <c r="F308" s="22" t="s">
        <v>19</v>
      </c>
      <c r="G308" s="23" t="n">
        <v>1</v>
      </c>
      <c r="H308" s="24" t="n">
        <v>65.07</v>
      </c>
      <c r="I308" s="24" t="n">
        <v>65.07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45062.083333333</v>
      </c>
      <c r="B309" s="22" t="s">
        <v>428</v>
      </c>
      <c r="C309" s="22" t="s">
        <v>533</v>
      </c>
      <c r="D309" s="22" t="s">
        <v>428</v>
      </c>
      <c r="E309" s="22" t="s">
        <v>428</v>
      </c>
      <c r="F309" s="22" t="s">
        <v>19</v>
      </c>
      <c r="G309" s="23" t="n">
        <v>1</v>
      </c>
      <c r="H309" s="24" t="n">
        <v>183.6</v>
      </c>
      <c r="I309" s="24" t="n">
        <v>183.6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45065.083333333</v>
      </c>
      <c r="B310" s="22" t="s">
        <v>428</v>
      </c>
      <c r="C310" s="22" t="s">
        <v>516</v>
      </c>
      <c r="D310" s="22" t="s">
        <v>428</v>
      </c>
      <c r="E310" s="22" t="s">
        <v>428</v>
      </c>
      <c r="F310" s="22" t="s">
        <v>19</v>
      </c>
      <c r="G310" s="23" t="n">
        <v>1</v>
      </c>
      <c r="H310" s="24" t="n">
        <v>52.58</v>
      </c>
      <c r="I310" s="24" t="n">
        <v>52.58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45065.083333333</v>
      </c>
      <c r="B311" s="22" t="s">
        <v>428</v>
      </c>
      <c r="C311" s="22" t="s">
        <v>516</v>
      </c>
      <c r="D311" s="22" t="s">
        <v>428</v>
      </c>
      <c r="E311" s="22" t="s">
        <v>428</v>
      </c>
      <c r="F311" s="22" t="s">
        <v>19</v>
      </c>
      <c r="G311" s="23" t="n">
        <v>1</v>
      </c>
      <c r="H311" s="24" t="n">
        <v>52.58</v>
      </c>
      <c r="I311" s="24" t="n">
        <v>52.58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45071.083333333</v>
      </c>
      <c r="B312" s="22" t="s">
        <v>428</v>
      </c>
      <c r="C312" s="22" t="s">
        <v>548</v>
      </c>
      <c r="D312" s="22" t="s">
        <v>428</v>
      </c>
      <c r="E312" s="22" t="s">
        <v>428</v>
      </c>
      <c r="F312" s="22" t="s">
        <v>19</v>
      </c>
      <c r="G312" s="23" t="n">
        <v>1</v>
      </c>
      <c r="H312" s="24" t="n">
        <v>217</v>
      </c>
      <c r="I312" s="24" t="n">
        <v>217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45071.083333333</v>
      </c>
      <c r="B313" s="22" t="s">
        <v>428</v>
      </c>
      <c r="C313" s="22" t="s">
        <v>549</v>
      </c>
      <c r="D313" s="22" t="s">
        <v>428</v>
      </c>
      <c r="E313" s="22" t="s">
        <v>428</v>
      </c>
      <c r="F313" s="22" t="s">
        <v>19</v>
      </c>
      <c r="G313" s="23" t="n">
        <v>1</v>
      </c>
      <c r="H313" s="24" t="n">
        <v>1088</v>
      </c>
      <c r="I313" s="24" t="n">
        <v>1088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45071.083333333</v>
      </c>
      <c r="B314" s="22" t="s">
        <v>428</v>
      </c>
      <c r="C314" s="22" t="s">
        <v>550</v>
      </c>
      <c r="D314" s="22" t="s">
        <v>428</v>
      </c>
      <c r="E314" s="22" t="s">
        <v>428</v>
      </c>
      <c r="F314" s="22" t="s">
        <v>19</v>
      </c>
      <c r="G314" s="23" t="n">
        <v>1</v>
      </c>
      <c r="H314" s="24" t="n">
        <v>653</v>
      </c>
      <c r="I314" s="24" t="n">
        <v>653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45071.993761574</v>
      </c>
      <c r="B315" s="16" t="s">
        <v>36</v>
      </c>
      <c r="C315" s="16" t="s">
        <v>492</v>
      </c>
      <c r="D315" s="16" t="s">
        <v>358</v>
      </c>
      <c r="E315" s="16" t="s">
        <v>17</v>
      </c>
      <c r="F315" s="16" t="s">
        <v>19</v>
      </c>
      <c r="G315" s="7" t="n">
        <v>10</v>
      </c>
      <c r="H315" s="6" t="n">
        <v>161.87</v>
      </c>
      <c r="I315" s="6" t="n">
        <v>-1618.7</v>
      </c>
      <c r="J315" s="6" t="n">
        <v>0</v>
      </c>
      <c r="K315" s="6" t="n">
        <v>-0.97</v>
      </c>
      <c r="L315" s="6" t="n">
        <v>-0.49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45071.996550926</v>
      </c>
      <c r="B316" s="16" t="s">
        <v>81</v>
      </c>
      <c r="C316" s="16" t="s">
        <v>509</v>
      </c>
      <c r="D316" s="16" t="s">
        <v>358</v>
      </c>
      <c r="E316" s="16" t="s">
        <v>17</v>
      </c>
      <c r="F316" s="16" t="s">
        <v>19</v>
      </c>
      <c r="G316" s="7" t="n">
        <v>10</v>
      </c>
      <c r="H316" s="6" t="n">
        <v>66.33</v>
      </c>
      <c r="I316" s="6" t="n">
        <v>-663.3</v>
      </c>
      <c r="J316" s="6" t="n">
        <v>0</v>
      </c>
      <c r="K316" s="6" t="n">
        <v>-0.4</v>
      </c>
      <c r="L316" s="6" t="n">
        <v>-0.19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45071.997905093</v>
      </c>
      <c r="B317" s="16" t="s">
        <v>90</v>
      </c>
      <c r="C317" s="16" t="s">
        <v>462</v>
      </c>
      <c r="D317" s="16" t="s">
        <v>358</v>
      </c>
      <c r="E317" s="16" t="s">
        <v>91</v>
      </c>
      <c r="F317" s="16" t="s">
        <v>19</v>
      </c>
      <c r="G317" s="7" t="n">
        <v>55</v>
      </c>
      <c r="H317" s="6" t="n">
        <v>5.212</v>
      </c>
      <c r="I317" s="6" t="n">
        <v>-286.66</v>
      </c>
      <c r="J317" s="6" t="n">
        <v>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45090.083333333</v>
      </c>
      <c r="B318" s="22" t="s">
        <v>428</v>
      </c>
      <c r="C318" s="22" t="s">
        <v>551</v>
      </c>
      <c r="D318" s="22" t="s">
        <v>428</v>
      </c>
      <c r="E318" s="22" t="s">
        <v>428</v>
      </c>
      <c r="F318" s="22" t="s">
        <v>19</v>
      </c>
      <c r="G318" s="23" t="n">
        <v>1</v>
      </c>
      <c r="H318" s="24" t="n">
        <v>41.88</v>
      </c>
      <c r="I318" s="24" t="n">
        <v>41.88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2"/>
    </row>
    <row collapsed="false" customFormat="false" customHeight="false" hidden="false" ht="12.1" outlineLevel="0" r="319">
      <c r="A319" s="21" t="n">
        <v>45091.083333333</v>
      </c>
      <c r="B319" s="22" t="s">
        <v>428</v>
      </c>
      <c r="C319" s="22" t="s">
        <v>520</v>
      </c>
      <c r="D319" s="22" t="s">
        <v>428</v>
      </c>
      <c r="E319" s="22" t="s">
        <v>428</v>
      </c>
      <c r="F319" s="22" t="s">
        <v>19</v>
      </c>
      <c r="G319" s="23" t="n">
        <v>1</v>
      </c>
      <c r="H319" s="24" t="n">
        <v>98.46</v>
      </c>
      <c r="I319" s="24" t="n">
        <v>98.46</v>
      </c>
      <c r="J319" s="24" t="n">
        <v>0</v>
      </c>
      <c r="K319" s="24" t="n">
        <v>0</v>
      </c>
      <c r="L319" s="24" t="n">
        <v>0</v>
      </c>
      <c r="M319" s="6" t="s">
        <f>=I319+J319+K319+L319</f>
      </c>
      <c r="N319" s="22"/>
    </row>
    <row collapsed="false" customFormat="false" customHeight="false" hidden="false" ht="12.1" outlineLevel="0" r="320">
      <c r="A320" s="21" t="n">
        <v>45091.083333333</v>
      </c>
      <c r="B320" s="22" t="s">
        <v>428</v>
      </c>
      <c r="C320" s="22" t="s">
        <v>552</v>
      </c>
      <c r="D320" s="22" t="s">
        <v>428</v>
      </c>
      <c r="E320" s="22" t="s">
        <v>428</v>
      </c>
      <c r="F320" s="22" t="s">
        <v>19</v>
      </c>
      <c r="G320" s="23" t="n">
        <v>1</v>
      </c>
      <c r="H320" s="24" t="n">
        <v>172.55</v>
      </c>
      <c r="I320" s="24" t="n">
        <v>172.55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1" t="n">
        <v>45092.083333333</v>
      </c>
      <c r="B321" s="22" t="s">
        <v>428</v>
      </c>
      <c r="C321" s="22" t="s">
        <v>539</v>
      </c>
      <c r="D321" s="22" t="s">
        <v>428</v>
      </c>
      <c r="E321" s="22" t="s">
        <v>428</v>
      </c>
      <c r="F321" s="22" t="s">
        <v>19</v>
      </c>
      <c r="G321" s="23" t="n">
        <v>1</v>
      </c>
      <c r="H321" s="24" t="n">
        <v>381</v>
      </c>
      <c r="I321" s="24" t="n">
        <v>381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2"/>
    </row>
    <row collapsed="false" customFormat="false" customHeight="false" hidden="false" ht="12.1" outlineLevel="0"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 t="s">
        <v>553</v>
      </c>
      <c r="M322" s="5" t="s">
        <f>=SUM(M2:M321)</f>
      </c>
      <c r="N322" s="4"/>
    </row>
  </sheetData>
  <autoFilter ref="A1:N3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126</v>
      </c>
      <c r="B1" s="34" t="s">
        <v>554</v>
      </c>
      <c r="C1" s="34" t="s">
        <v>0</v>
      </c>
      <c r="D1" s="34" t="s">
        <v>2</v>
      </c>
      <c r="E1" s="34" t="s">
        <v>555</v>
      </c>
      <c r="F1" s="34" t="s">
        <v>3</v>
      </c>
      <c r="G1" s="34" t="s">
        <v>556</v>
      </c>
      <c r="H1" s="34" t="s">
        <v>557</v>
      </c>
      <c r="I1" s="34" t="s">
        <v>558</v>
      </c>
      <c r="J1" s="34" t="s">
        <v>559</v>
      </c>
      <c r="K1" s="34" t="s">
        <v>560</v>
      </c>
      <c r="L1" s="34" t="s">
        <v>561</v>
      </c>
      <c r="M1" s="34" t="s">
        <v>562</v>
      </c>
      <c r="N1" s="34" t="s">
        <v>563</v>
      </c>
    </row>
    <row collapsed="false" customFormat="false" customHeight="false" hidden="false" ht="12.1" outlineLevel="0" r="2">
      <c r="A2" s="33" t="n">
        <v>44193</v>
      </c>
      <c r="B2" s="16" t="s">
        <v>564</v>
      </c>
      <c r="C2" s="16" t="s">
        <v>364</v>
      </c>
      <c r="D2" s="16" t="s">
        <v>565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143.6</v>
      </c>
      <c r="J2" s="6" t="n">
        <v>7</v>
      </c>
      <c r="K2" s="6" t="n">
        <v>50.8</v>
      </c>
      <c r="L2" s="6" t="n">
        <v>43.8</v>
      </c>
      <c r="M2" s="6" t="n">
        <v>3.05</v>
      </c>
      <c r="N2" s="6" t="n">
        <v>3.14</v>
      </c>
    </row>
    <row collapsed="false" customFormat="false" customHeight="false" hidden="false" ht="12.1" outlineLevel="0" r="3">
      <c r="A3" s="33" t="n">
        <v>44323</v>
      </c>
      <c r="B3" s="16" t="s">
        <v>564</v>
      </c>
      <c r="C3" s="16" t="s">
        <v>75</v>
      </c>
      <c r="D3" s="16" t="s">
        <v>76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1491.94</v>
      </c>
      <c r="J3" s="6" t="n">
        <v>9</v>
      </c>
      <c r="K3" s="6" t="n">
        <v>66.3</v>
      </c>
      <c r="L3" s="6" t="n">
        <v>57.3</v>
      </c>
      <c r="M3" s="6" t="n">
        <v>3.84</v>
      </c>
      <c r="N3" s="6" t="n">
        <v>3.45</v>
      </c>
    </row>
    <row collapsed="false" customFormat="false" customHeight="false" hidden="false" ht="12.1" outlineLevel="0" r="4">
      <c r="A4" s="33" t="n">
        <v>44327</v>
      </c>
      <c r="B4" s="16" t="s">
        <v>564</v>
      </c>
      <c r="C4" s="16" t="s">
        <v>39</v>
      </c>
      <c r="D4" s="16" t="s">
        <v>40</v>
      </c>
      <c r="E4" s="7" t="n">
        <v>1</v>
      </c>
      <c r="F4" s="16" t="s">
        <v>19</v>
      </c>
      <c r="G4" s="6" t="n">
        <v>39</v>
      </c>
      <c r="H4" s="6" t="n">
        <v>781</v>
      </c>
      <c r="I4" s="6" t="n">
        <v>842.99</v>
      </c>
      <c r="J4" s="6" t="n">
        <v>5</v>
      </c>
      <c r="K4" s="6" t="n">
        <v>39</v>
      </c>
      <c r="L4" s="6" t="n">
        <v>34</v>
      </c>
      <c r="M4" s="6" t="n">
        <v>4.03</v>
      </c>
      <c r="N4" s="6" t="n">
        <v>4.35</v>
      </c>
    </row>
    <row collapsed="false" customFormat="false" customHeight="false" hidden="false" ht="12.1" outlineLevel="0" r="5">
      <c r="A5" s="33" t="n">
        <v>44328</v>
      </c>
      <c r="B5" s="16" t="s">
        <v>564</v>
      </c>
      <c r="C5" s="16" t="s">
        <v>16</v>
      </c>
      <c r="D5" s="16" t="s">
        <v>18</v>
      </c>
      <c r="E5" s="7" t="n">
        <v>10</v>
      </c>
      <c r="F5" s="16" t="s">
        <v>19</v>
      </c>
      <c r="G5" s="6" t="n">
        <v>18.7</v>
      </c>
      <c r="H5" s="6" t="n">
        <v>280.59</v>
      </c>
      <c r="I5" s="6" t="n">
        <v>270.82</v>
      </c>
      <c r="J5" s="6" t="n">
        <v>24</v>
      </c>
      <c r="K5" s="6" t="n">
        <v>187</v>
      </c>
      <c r="L5" s="6" t="n">
        <v>163</v>
      </c>
      <c r="M5" s="6" t="n">
        <v>6.02</v>
      </c>
      <c r="N5" s="6" t="n">
        <v>5.81</v>
      </c>
    </row>
    <row collapsed="false" customFormat="false" customHeight="false" hidden="false" ht="12.1" outlineLevel="0" r="6">
      <c r="A6" s="33" t="n">
        <v>44348</v>
      </c>
      <c r="B6" s="16" t="s">
        <v>564</v>
      </c>
      <c r="C6" s="16" t="s">
        <v>42</v>
      </c>
      <c r="D6" s="16" t="s">
        <v>43</v>
      </c>
      <c r="E6" s="7" t="n">
        <v>1</v>
      </c>
      <c r="F6" s="16" t="s">
        <v>19</v>
      </c>
      <c r="G6" s="6" t="n">
        <v>36.27</v>
      </c>
      <c r="H6" s="6" t="n">
        <v>1695.2</v>
      </c>
      <c r="I6" s="6" t="n">
        <v>1773.02</v>
      </c>
      <c r="J6" s="6" t="n">
        <v>5</v>
      </c>
      <c r="K6" s="6" t="n">
        <v>36.27</v>
      </c>
      <c r="L6" s="6" t="n">
        <v>31.27</v>
      </c>
      <c r="M6" s="6" t="n">
        <v>1.76</v>
      </c>
      <c r="N6" s="6" t="n">
        <v>1.84</v>
      </c>
    </row>
    <row collapsed="false" customFormat="false" customHeight="false" hidden="false" ht="12.1" outlineLevel="0" r="7">
      <c r="A7" s="33" t="n">
        <v>44348</v>
      </c>
      <c r="B7" s="16" t="s">
        <v>564</v>
      </c>
      <c r="C7" s="16" t="s">
        <v>42</v>
      </c>
      <c r="D7" s="16" t="s">
        <v>43</v>
      </c>
      <c r="E7" s="7" t="n">
        <v>1</v>
      </c>
      <c r="F7" s="16" t="s">
        <v>19</v>
      </c>
      <c r="G7" s="6" t="n">
        <v>46.77</v>
      </c>
      <c r="H7" s="6" t="n">
        <v>1695.2</v>
      </c>
      <c r="I7" s="6" t="n">
        <v>1773.02</v>
      </c>
      <c r="J7" s="6" t="n">
        <v>6</v>
      </c>
      <c r="K7" s="6" t="n">
        <v>46.77</v>
      </c>
      <c r="L7" s="6" t="n">
        <v>40.77</v>
      </c>
      <c r="M7" s="6" t="n">
        <v>2.3</v>
      </c>
      <c r="N7" s="6" t="n">
        <v>2.41</v>
      </c>
    </row>
    <row collapsed="false" customFormat="false" customHeight="false" hidden="false" ht="12.1" outlineLevel="0" r="8">
      <c r="A8" s="33" t="n">
        <v>44369</v>
      </c>
      <c r="B8" s="16" t="s">
        <v>564</v>
      </c>
      <c r="C8" s="16" t="s">
        <v>30</v>
      </c>
      <c r="D8" s="16" t="s">
        <v>31</v>
      </c>
      <c r="E8" s="7" t="n">
        <v>2000</v>
      </c>
      <c r="F8" s="16" t="s">
        <v>19</v>
      </c>
      <c r="G8" s="6" t="n">
        <v>0.1269</v>
      </c>
      <c r="H8" s="6" t="n">
        <v>2.833</v>
      </c>
      <c r="I8" s="6" t="n">
        <v>2.89</v>
      </c>
      <c r="J8" s="6" t="n">
        <v>33</v>
      </c>
      <c r="K8" s="6" t="n">
        <v>253.7721</v>
      </c>
      <c r="L8" s="6" t="n">
        <v>220.77</v>
      </c>
      <c r="M8" s="6" t="n">
        <v>3.82</v>
      </c>
      <c r="N8" s="6" t="n">
        <v>3.9</v>
      </c>
    </row>
    <row collapsed="false" customFormat="false" customHeight="false" hidden="false" ht="12.1" outlineLevel="0" r="9">
      <c r="A9" s="33" t="n">
        <v>44379</v>
      </c>
      <c r="B9" s="16" t="s">
        <v>564</v>
      </c>
      <c r="C9" s="16" t="s">
        <v>67</v>
      </c>
      <c r="D9" s="16" t="s">
        <v>68</v>
      </c>
      <c r="E9" s="7" t="n">
        <v>1000</v>
      </c>
      <c r="F9" s="16" t="s">
        <v>19</v>
      </c>
      <c r="G9" s="6" t="n">
        <v>0.06</v>
      </c>
      <c r="H9" s="6" t="n">
        <v>0.741</v>
      </c>
      <c r="I9" s="6" t="n">
        <v>0.82</v>
      </c>
      <c r="J9" s="6" t="n">
        <v>8</v>
      </c>
      <c r="K9" s="6" t="n">
        <v>60</v>
      </c>
      <c r="L9" s="6" t="n">
        <v>52</v>
      </c>
      <c r="M9" s="6" t="n">
        <v>6.33</v>
      </c>
      <c r="N9" s="6" t="n">
        <v>7.02</v>
      </c>
    </row>
    <row collapsed="false" customFormat="false" customHeight="false" hidden="false" ht="12.1" outlineLevel="0" r="10">
      <c r="A10" s="33" t="n">
        <v>44385</v>
      </c>
      <c r="B10" s="16" t="s">
        <v>564</v>
      </c>
      <c r="C10" s="16" t="s">
        <v>24</v>
      </c>
      <c r="D10" s="16" t="s">
        <v>25</v>
      </c>
      <c r="E10" s="7" t="n">
        <v>10</v>
      </c>
      <c r="F10" s="16" t="s">
        <v>19</v>
      </c>
      <c r="G10" s="6" t="n">
        <v>26.51</v>
      </c>
      <c r="H10" s="6" t="n">
        <v>318.2</v>
      </c>
      <c r="I10" s="6" t="n">
        <v>329.13</v>
      </c>
      <c r="J10" s="6" t="n">
        <v>34</v>
      </c>
      <c r="K10" s="6" t="n">
        <v>265.1</v>
      </c>
      <c r="L10" s="6" t="n">
        <v>231.1</v>
      </c>
      <c r="M10" s="6" t="n">
        <v>7.02</v>
      </c>
      <c r="N10" s="6" t="n">
        <v>7.26</v>
      </c>
    </row>
    <row collapsed="false" customFormat="false" customHeight="false" hidden="false" ht="12.1" outlineLevel="0" r="11">
      <c r="A11" s="33" t="n">
        <v>44386</v>
      </c>
      <c r="B11" s="16" t="s">
        <v>564</v>
      </c>
      <c r="C11" s="16" t="s">
        <v>363</v>
      </c>
      <c r="D11" s="16" t="s">
        <v>566</v>
      </c>
      <c r="E11" s="7" t="n">
        <v>1</v>
      </c>
      <c r="F11" s="16" t="s">
        <v>19</v>
      </c>
      <c r="G11" s="6" t="n">
        <v>12.3</v>
      </c>
      <c r="H11" s="6" t="n">
        <v>519.1</v>
      </c>
      <c r="I11" s="6" t="n">
        <v>515.89</v>
      </c>
      <c r="J11" s="6" t="n">
        <v>2</v>
      </c>
      <c r="K11" s="6" t="n">
        <v>12.3</v>
      </c>
      <c r="L11" s="6" t="n">
        <v>10.3</v>
      </c>
      <c r="M11" s="6" t="n">
        <v>2</v>
      </c>
      <c r="N11" s="6" t="n">
        <v>1.98</v>
      </c>
    </row>
    <row collapsed="false" customFormat="false" customHeight="false" hidden="false" ht="12.1" outlineLevel="0" r="12">
      <c r="A12" s="33" t="n">
        <v>44386</v>
      </c>
      <c r="B12" s="16" t="s">
        <v>564</v>
      </c>
      <c r="C12" s="16" t="s">
        <v>33</v>
      </c>
      <c r="D12" s="16" t="s">
        <v>34</v>
      </c>
      <c r="E12" s="7" t="n">
        <v>2</v>
      </c>
      <c r="F12" s="16" t="s">
        <v>19</v>
      </c>
      <c r="G12" s="6" t="n">
        <v>12.3</v>
      </c>
      <c r="H12" s="6" t="n">
        <v>486.4</v>
      </c>
      <c r="I12" s="6" t="n">
        <v>503.76</v>
      </c>
      <c r="J12" s="6" t="n">
        <v>3</v>
      </c>
      <c r="K12" s="6" t="n">
        <v>24.6</v>
      </c>
      <c r="L12" s="6" t="n">
        <v>21.6</v>
      </c>
      <c r="M12" s="6" t="n">
        <v>2.14</v>
      </c>
      <c r="N12" s="6" t="n">
        <v>2.22</v>
      </c>
    </row>
    <row collapsed="false" customFormat="false" customHeight="false" hidden="false" ht="12.1" outlineLevel="0" r="13">
      <c r="A13" s="33" t="n">
        <v>44441</v>
      </c>
      <c r="B13" s="16" t="s">
        <v>564</v>
      </c>
      <c r="C13" s="16" t="s">
        <v>42</v>
      </c>
      <c r="D13" s="16" t="s">
        <v>43</v>
      </c>
      <c r="E13" s="7" t="n">
        <v>2</v>
      </c>
      <c r="F13" s="16" t="s">
        <v>19</v>
      </c>
      <c r="G13" s="6" t="n">
        <v>84.45</v>
      </c>
      <c r="H13" s="6" t="n">
        <v>1671.8</v>
      </c>
      <c r="I13" s="6" t="n">
        <v>1663.85</v>
      </c>
      <c r="J13" s="6" t="n">
        <v>22</v>
      </c>
      <c r="K13" s="6" t="n">
        <v>168.9</v>
      </c>
      <c r="L13" s="6" t="n">
        <v>146.9</v>
      </c>
      <c r="M13" s="6" t="n">
        <v>4.41</v>
      </c>
      <c r="N13" s="6" t="n">
        <v>4.39</v>
      </c>
    </row>
    <row collapsed="false" customFormat="false" customHeight="false" hidden="false" ht="12.1" outlineLevel="0" r="14">
      <c r="A14" s="33" t="n">
        <v>44449</v>
      </c>
      <c r="B14" s="16" t="s">
        <v>564</v>
      </c>
      <c r="C14" s="16" t="s">
        <v>370</v>
      </c>
      <c r="D14" s="16" t="s">
        <v>567</v>
      </c>
      <c r="E14" s="7" t="n">
        <v>1</v>
      </c>
      <c r="F14" s="16" t="s">
        <v>19</v>
      </c>
      <c r="G14" s="6" t="n">
        <v>65.5</v>
      </c>
      <c r="H14" s="6" t="n">
        <v>1167.6</v>
      </c>
      <c r="I14" s="6" t="n">
        <v>1155.8</v>
      </c>
      <c r="J14" s="6" t="n">
        <v>9</v>
      </c>
      <c r="K14" s="6" t="n">
        <v>65.5</v>
      </c>
      <c r="L14" s="6" t="n">
        <v>56.5</v>
      </c>
      <c r="M14" s="6" t="n">
        <v>4.89</v>
      </c>
      <c r="N14" s="6" t="n">
        <v>4.84</v>
      </c>
    </row>
    <row collapsed="false" customFormat="false" customHeight="false" hidden="false" ht="12.1" outlineLevel="0" r="15">
      <c r="A15" s="33" t="n">
        <v>44449</v>
      </c>
      <c r="B15" s="16" t="s">
        <v>564</v>
      </c>
      <c r="C15" s="16" t="s">
        <v>75</v>
      </c>
      <c r="D15" s="16" t="s">
        <v>76</v>
      </c>
      <c r="E15" s="7" t="n">
        <v>1</v>
      </c>
      <c r="F15" s="16" t="s">
        <v>19</v>
      </c>
      <c r="G15" s="6" t="n">
        <v>33.2</v>
      </c>
      <c r="H15" s="6" t="n">
        <v>1394</v>
      </c>
      <c r="I15" s="6" t="n">
        <v>1491.94</v>
      </c>
      <c r="J15" s="6" t="n">
        <v>4</v>
      </c>
      <c r="K15" s="6" t="n">
        <v>33.2</v>
      </c>
      <c r="L15" s="6" t="n">
        <v>29.2</v>
      </c>
      <c r="M15" s="6" t="n">
        <v>1.96</v>
      </c>
      <c r="N15" s="6" t="n">
        <v>2.09</v>
      </c>
    </row>
    <row collapsed="false" customFormat="false" customHeight="false" hidden="false" ht="12.1" outlineLevel="0" r="16">
      <c r="A16" s="33" t="n">
        <v>44466</v>
      </c>
      <c r="B16" s="16" t="s">
        <v>564</v>
      </c>
      <c r="C16" s="16" t="s">
        <v>48</v>
      </c>
      <c r="D16" s="16" t="s">
        <v>49</v>
      </c>
      <c r="E16" s="7" t="n">
        <v>10</v>
      </c>
      <c r="F16" s="16" t="s">
        <v>19</v>
      </c>
      <c r="G16" s="6" t="n">
        <v>3.53</v>
      </c>
      <c r="H16" s="6" t="n">
        <v>72.59</v>
      </c>
      <c r="I16" s="6" t="n">
        <v>65.31</v>
      </c>
      <c r="J16" s="6" t="n">
        <v>5</v>
      </c>
      <c r="K16" s="6" t="n">
        <v>35.3</v>
      </c>
      <c r="L16" s="6" t="n">
        <v>30.3</v>
      </c>
      <c r="M16" s="6" t="n">
        <v>4.64</v>
      </c>
      <c r="N16" s="6" t="n">
        <v>4.17</v>
      </c>
    </row>
    <row collapsed="false" customFormat="false" customHeight="false" hidden="false" ht="12.1" outlineLevel="0" r="17">
      <c r="A17" s="33" t="n">
        <v>44481</v>
      </c>
      <c r="B17" s="16" t="s">
        <v>564</v>
      </c>
      <c r="C17" s="16" t="s">
        <v>24</v>
      </c>
      <c r="D17" s="16" t="s">
        <v>25</v>
      </c>
      <c r="E17" s="7" t="n">
        <v>10</v>
      </c>
      <c r="F17" s="16" t="s">
        <v>19</v>
      </c>
      <c r="G17" s="6" t="n">
        <v>10.55</v>
      </c>
      <c r="H17" s="6" t="n">
        <v>318.05</v>
      </c>
      <c r="I17" s="6" t="n">
        <v>329.13</v>
      </c>
      <c r="J17" s="6" t="n">
        <v>14</v>
      </c>
      <c r="K17" s="6" t="n">
        <v>105.5</v>
      </c>
      <c r="L17" s="6" t="n">
        <v>91.5</v>
      </c>
      <c r="M17" s="6" t="n">
        <v>2.78</v>
      </c>
      <c r="N17" s="6" t="n">
        <v>2.88</v>
      </c>
    </row>
    <row collapsed="false" customFormat="false" customHeight="false" hidden="false" ht="12.1" outlineLevel="0" r="18">
      <c r="A18" s="33" t="n">
        <v>44481</v>
      </c>
      <c r="B18" s="16" t="s">
        <v>564</v>
      </c>
      <c r="C18" s="16" t="s">
        <v>33</v>
      </c>
      <c r="D18" s="16" t="s">
        <v>34</v>
      </c>
      <c r="E18" s="7" t="n">
        <v>4</v>
      </c>
      <c r="F18" s="16" t="s">
        <v>19</v>
      </c>
      <c r="G18" s="6" t="n">
        <v>16.52</v>
      </c>
      <c r="H18" s="6" t="n">
        <v>526.1</v>
      </c>
      <c r="I18" s="6" t="n">
        <v>488.09</v>
      </c>
      <c r="J18" s="6" t="n">
        <v>9</v>
      </c>
      <c r="K18" s="6" t="n">
        <v>66.08</v>
      </c>
      <c r="L18" s="6" t="n">
        <v>57.08</v>
      </c>
      <c r="M18" s="6" t="n">
        <v>2.92</v>
      </c>
      <c r="N18" s="6" t="n">
        <v>2.71</v>
      </c>
    </row>
    <row collapsed="false" customFormat="false" customHeight="false" hidden="false" ht="12.1" outlineLevel="0" r="19">
      <c r="A19" s="33" t="n">
        <v>44507</v>
      </c>
      <c r="B19" s="16" t="s">
        <v>564</v>
      </c>
      <c r="C19" s="16" t="s">
        <v>51</v>
      </c>
      <c r="D19" s="16" t="s">
        <v>52</v>
      </c>
      <c r="E19" s="7" t="n">
        <v>1</v>
      </c>
      <c r="F19" s="16" t="s">
        <v>64</v>
      </c>
      <c r="G19" s="6" t="n">
        <v>24.8419</v>
      </c>
      <c r="H19" s="6" t="n">
        <v>3619</v>
      </c>
      <c r="I19" s="6" t="n">
        <v>3514.33</v>
      </c>
      <c r="J19" s="6" t="n">
        <v>0.03</v>
      </c>
      <c r="K19" s="6" t="n">
        <v>24.8419</v>
      </c>
      <c r="L19" s="6" t="n">
        <v>22.7</v>
      </c>
      <c r="M19" s="6" t="n">
        <v>0.65</v>
      </c>
      <c r="N19" s="6" t="n">
        <v>0.63</v>
      </c>
    </row>
    <row collapsed="false" customFormat="false" customHeight="false" hidden="false" ht="12.1" outlineLevel="0" r="20">
      <c r="A20" s="33" t="n">
        <v>44529</v>
      </c>
      <c r="B20" s="16" t="s">
        <v>564</v>
      </c>
      <c r="C20" s="16" t="s">
        <v>372</v>
      </c>
      <c r="D20" s="16" t="s">
        <v>568</v>
      </c>
      <c r="E20" s="7" t="n">
        <v>1</v>
      </c>
      <c r="F20" s="16" t="s">
        <v>64</v>
      </c>
      <c r="G20" s="6" t="n">
        <v>31.7467</v>
      </c>
      <c r="H20" s="6" t="n">
        <v>4083</v>
      </c>
      <c r="I20" s="6" t="n">
        <v>3967.75</v>
      </c>
      <c r="J20" s="6" t="n">
        <v>0.04</v>
      </c>
      <c r="K20" s="6" t="n">
        <v>31.7467</v>
      </c>
      <c r="L20" s="6" t="n">
        <v>28.72</v>
      </c>
      <c r="M20" s="6" t="n">
        <v>0.72</v>
      </c>
      <c r="N20" s="6" t="n">
        <v>0.7</v>
      </c>
    </row>
    <row collapsed="false" customFormat="false" customHeight="false" hidden="false" ht="12.1" outlineLevel="0" r="21">
      <c r="A21" s="33" t="n">
        <v>44544</v>
      </c>
      <c r="B21" s="16" t="s">
        <v>564</v>
      </c>
      <c r="C21" s="16" t="s">
        <v>42</v>
      </c>
      <c r="D21" s="16" t="s">
        <v>43</v>
      </c>
      <c r="E21" s="7" t="n">
        <v>2</v>
      </c>
      <c r="F21" s="16" t="s">
        <v>19</v>
      </c>
      <c r="G21" s="6" t="n">
        <v>85.93</v>
      </c>
      <c r="H21" s="6" t="n">
        <v>1466.2</v>
      </c>
      <c r="I21" s="6" t="n">
        <v>1663.85</v>
      </c>
      <c r="J21" s="6" t="n">
        <v>22</v>
      </c>
      <c r="K21" s="6" t="n">
        <v>171.86</v>
      </c>
      <c r="L21" s="6" t="n">
        <v>149.86</v>
      </c>
      <c r="M21" s="6" t="n">
        <v>4.5</v>
      </c>
      <c r="N21" s="6" t="n">
        <v>5.11</v>
      </c>
    </row>
    <row collapsed="false" customFormat="false" customHeight="false" hidden="false" ht="12.1" outlineLevel="0" r="22">
      <c r="A22" s="33" t="n">
        <v>44547</v>
      </c>
      <c r="B22" s="16" t="s">
        <v>564</v>
      </c>
      <c r="C22" s="16" t="s">
        <v>30</v>
      </c>
      <c r="D22" s="16" t="s">
        <v>31</v>
      </c>
      <c r="E22" s="7" t="n">
        <v>2000</v>
      </c>
      <c r="F22" s="16" t="s">
        <v>19</v>
      </c>
      <c r="G22" s="6" t="n">
        <v>0.1903</v>
      </c>
      <c r="H22" s="6" t="n">
        <v>2.62</v>
      </c>
      <c r="I22" s="6" t="n">
        <v>2.89</v>
      </c>
      <c r="J22" s="6" t="n">
        <v>49</v>
      </c>
      <c r="K22" s="6" t="n">
        <v>380.6581</v>
      </c>
      <c r="L22" s="6" t="n">
        <v>331.66</v>
      </c>
      <c r="M22" s="6" t="n">
        <v>5.74</v>
      </c>
      <c r="N22" s="6" t="n">
        <v>6.33</v>
      </c>
    </row>
    <row collapsed="false" customFormat="false" customHeight="false" hidden="false" ht="12.1" outlineLevel="0" r="23">
      <c r="A23" s="33" t="n">
        <v>44571</v>
      </c>
      <c r="B23" s="16" t="s">
        <v>564</v>
      </c>
      <c r="C23" s="16" t="s">
        <v>33</v>
      </c>
      <c r="D23" s="16" t="s">
        <v>34</v>
      </c>
      <c r="E23" s="7" t="n">
        <v>4</v>
      </c>
      <c r="F23" s="16" t="s">
        <v>19</v>
      </c>
      <c r="G23" s="6" t="n">
        <v>9.98</v>
      </c>
      <c r="H23" s="6" t="n">
        <v>460</v>
      </c>
      <c r="I23" s="6" t="n">
        <v>488.09</v>
      </c>
      <c r="J23" s="6" t="n">
        <v>5</v>
      </c>
      <c r="K23" s="6" t="n">
        <v>39.92</v>
      </c>
      <c r="L23" s="6" t="n">
        <v>34.92</v>
      </c>
      <c r="M23" s="6" t="n">
        <v>1.79</v>
      </c>
      <c r="N23" s="6" t="n">
        <v>1.9</v>
      </c>
    </row>
    <row collapsed="false" customFormat="false" customHeight="false" hidden="false" ht="12.1" outlineLevel="0" r="24">
      <c r="A24" s="33" t="n">
        <v>44574</v>
      </c>
      <c r="B24" s="16" t="s">
        <v>564</v>
      </c>
      <c r="C24" s="16" t="s">
        <v>48</v>
      </c>
      <c r="D24" s="16" t="s">
        <v>49</v>
      </c>
      <c r="E24" s="7" t="n">
        <v>50</v>
      </c>
      <c r="F24" s="16" t="s">
        <v>19</v>
      </c>
      <c r="G24" s="6" t="n">
        <v>2.663</v>
      </c>
      <c r="H24" s="6" t="n">
        <v>67.38</v>
      </c>
      <c r="I24" s="6" t="n">
        <v>66.95</v>
      </c>
      <c r="J24" s="6" t="n">
        <v>17</v>
      </c>
      <c r="K24" s="6" t="n">
        <v>133.15</v>
      </c>
      <c r="L24" s="6" t="n">
        <v>116.15</v>
      </c>
      <c r="M24" s="6" t="n">
        <v>3.47</v>
      </c>
      <c r="N24" s="6" t="n">
        <v>3.45</v>
      </c>
    </row>
    <row collapsed="false" customFormat="false" customHeight="false" hidden="false" ht="12.1" outlineLevel="0" r="25">
      <c r="A25" s="33" t="n">
        <v>44599</v>
      </c>
      <c r="B25" s="16" t="s">
        <v>564</v>
      </c>
      <c r="C25" s="16" t="s">
        <v>51</v>
      </c>
      <c r="D25" s="16" t="s">
        <v>52</v>
      </c>
      <c r="E25" s="7" t="n">
        <v>1</v>
      </c>
      <c r="F25" s="16" t="s">
        <v>64</v>
      </c>
      <c r="G25" s="6" t="n">
        <v>27.7586</v>
      </c>
      <c r="H25" s="6" t="n">
        <v>3644</v>
      </c>
      <c r="I25" s="6" t="n">
        <v>3514.33</v>
      </c>
      <c r="J25" s="6" t="n">
        <v>0.04</v>
      </c>
      <c r="K25" s="6" t="n">
        <v>27.7586</v>
      </c>
      <c r="L25" s="6" t="n">
        <v>24.72</v>
      </c>
      <c r="M25" s="6" t="n">
        <v>0.7</v>
      </c>
      <c r="N25" s="6" t="n">
        <v>0.68</v>
      </c>
    </row>
    <row collapsed="false" customFormat="false" customHeight="false" hidden="false" ht="12.1" outlineLevel="0" r="26">
      <c r="A26" s="33" t="n">
        <v>44686</v>
      </c>
      <c r="B26" s="16" t="s">
        <v>564</v>
      </c>
      <c r="C26" s="16" t="s">
        <v>62</v>
      </c>
      <c r="D26" s="16" t="s">
        <v>63</v>
      </c>
      <c r="E26" s="7" t="n">
        <v>1</v>
      </c>
      <c r="F26" s="16" t="s">
        <v>19</v>
      </c>
      <c r="G26" s="6" t="n">
        <v>43.77</v>
      </c>
      <c r="H26" s="6" t="n">
        <v>1009.2</v>
      </c>
      <c r="I26" s="6" t="n">
        <v>961.27</v>
      </c>
      <c r="J26" s="6" t="n">
        <v>6</v>
      </c>
      <c r="K26" s="6" t="n">
        <v>43.77</v>
      </c>
      <c r="L26" s="6" t="n">
        <v>37.77</v>
      </c>
      <c r="M26" s="6" t="n">
        <v>3.93</v>
      </c>
      <c r="N26" s="6" t="n">
        <v>3.74</v>
      </c>
    </row>
    <row collapsed="false" customFormat="false" customHeight="false" hidden="false" ht="12.1" outlineLevel="0" r="27">
      <c r="A27" s="33" t="n">
        <v>44688</v>
      </c>
      <c r="B27" s="16" t="s">
        <v>564</v>
      </c>
      <c r="C27" s="16" t="s">
        <v>51</v>
      </c>
      <c r="D27" s="16" t="s">
        <v>52</v>
      </c>
      <c r="E27" s="7" t="n">
        <v>1</v>
      </c>
      <c r="F27" s="16" t="s">
        <v>64</v>
      </c>
      <c r="G27" s="6" t="n">
        <v>24.5953</v>
      </c>
      <c r="H27" s="6" t="n">
        <v>3201</v>
      </c>
      <c r="I27" s="6" t="n">
        <v>3514.33</v>
      </c>
      <c r="J27" s="6" t="n">
        <v>0.04</v>
      </c>
      <c r="K27" s="6" t="n">
        <v>24.5953</v>
      </c>
      <c r="L27" s="6" t="n">
        <v>21.9</v>
      </c>
      <c r="M27" s="6" t="n">
        <v>0.62</v>
      </c>
      <c r="N27" s="6" t="n">
        <v>0.68</v>
      </c>
    </row>
    <row collapsed="false" customFormat="false" customHeight="false" hidden="false" ht="12.1" outlineLevel="0" r="28">
      <c r="A28" s="33" t="n">
        <v>44722</v>
      </c>
      <c r="B28" s="16" t="s">
        <v>564</v>
      </c>
      <c r="C28" s="16" t="s">
        <v>53</v>
      </c>
      <c r="D28" s="16" t="s">
        <v>54</v>
      </c>
      <c r="E28" s="7" t="n">
        <v>800</v>
      </c>
      <c r="F28" s="16" t="s">
        <v>19</v>
      </c>
      <c r="G28" s="6" t="n">
        <v>0.2366</v>
      </c>
      <c r="H28" s="6" t="n">
        <v>3.14</v>
      </c>
      <c r="I28" s="6" t="n">
        <v>2.83</v>
      </c>
      <c r="J28" s="6" t="n">
        <v>25</v>
      </c>
      <c r="K28" s="6" t="n">
        <v>189.264</v>
      </c>
      <c r="L28" s="6" t="n">
        <v>164.26</v>
      </c>
      <c r="M28" s="6" t="n">
        <v>7.26</v>
      </c>
      <c r="N28" s="6" t="n">
        <v>6.54</v>
      </c>
    </row>
    <row collapsed="false" customFormat="false" customHeight="false" hidden="false" ht="12.1" outlineLevel="0" r="29">
      <c r="A29" s="33" t="n">
        <v>44750</v>
      </c>
      <c r="B29" s="16" t="s">
        <v>564</v>
      </c>
      <c r="C29" s="16" t="s">
        <v>33</v>
      </c>
      <c r="D29" s="16" t="s">
        <v>34</v>
      </c>
      <c r="E29" s="7" t="n">
        <v>10</v>
      </c>
      <c r="F29" s="16" t="s">
        <v>19</v>
      </c>
      <c r="G29" s="6" t="n">
        <v>16.14</v>
      </c>
      <c r="H29" s="6" t="n">
        <v>361.9</v>
      </c>
      <c r="I29" s="6" t="n">
        <v>393.81</v>
      </c>
      <c r="J29" s="6" t="n">
        <v>21</v>
      </c>
      <c r="K29" s="6" t="n">
        <v>161.4</v>
      </c>
      <c r="L29" s="6" t="n">
        <v>140.4</v>
      </c>
      <c r="M29" s="6" t="n">
        <v>3.57</v>
      </c>
      <c r="N29" s="6" t="n">
        <v>3.88</v>
      </c>
    </row>
    <row collapsed="false" customFormat="false" customHeight="false" hidden="false" ht="12.1" outlineLevel="0" r="30">
      <c r="A30" s="33" t="n">
        <v>44752</v>
      </c>
      <c r="B30" s="16" t="s">
        <v>564</v>
      </c>
      <c r="C30" s="16" t="s">
        <v>87</v>
      </c>
      <c r="D30" s="16" t="s">
        <v>88</v>
      </c>
      <c r="E30" s="7" t="n">
        <v>2000</v>
      </c>
      <c r="F30" s="16" t="s">
        <v>19</v>
      </c>
      <c r="G30" s="6" t="n">
        <v>0.053</v>
      </c>
      <c r="H30" s="6" t="n">
        <v>0.803</v>
      </c>
      <c r="I30" s="6" t="n">
        <v>0.82</v>
      </c>
      <c r="J30" s="6" t="n">
        <v>14</v>
      </c>
      <c r="K30" s="6" t="n">
        <v>106.0987</v>
      </c>
      <c r="L30" s="6" t="n">
        <v>92.1</v>
      </c>
      <c r="M30" s="6" t="n">
        <v>5.62</v>
      </c>
      <c r="N30" s="6" t="n">
        <v>5.73</v>
      </c>
    </row>
    <row collapsed="false" customFormat="false" customHeight="false" hidden="false" ht="12.1" outlineLevel="0" r="31">
      <c r="A31" s="33" t="n">
        <v>44753</v>
      </c>
      <c r="B31" s="16" t="s">
        <v>564</v>
      </c>
      <c r="C31" s="16" t="s">
        <v>67</v>
      </c>
      <c r="D31" s="16" t="s">
        <v>68</v>
      </c>
      <c r="E31" s="7" t="n">
        <v>8000</v>
      </c>
      <c r="F31" s="16" t="s">
        <v>19</v>
      </c>
      <c r="G31" s="6" t="n">
        <v>0.0966</v>
      </c>
      <c r="H31" s="6" t="n">
        <v>0.555</v>
      </c>
      <c r="I31" s="6" t="n">
        <v>0.54</v>
      </c>
      <c r="J31" s="6" t="n">
        <v>100</v>
      </c>
      <c r="K31" s="6" t="n">
        <v>772.4288</v>
      </c>
      <c r="L31" s="6" t="n">
        <v>672.43</v>
      </c>
      <c r="M31" s="6" t="n">
        <v>15.65</v>
      </c>
      <c r="N31" s="6" t="n">
        <v>15.14</v>
      </c>
    </row>
    <row collapsed="false" customFormat="false" customHeight="false" hidden="false" ht="12.1" outlineLevel="0" r="32">
      <c r="A32" s="33" t="n">
        <v>44753</v>
      </c>
      <c r="B32" s="16" t="s">
        <v>564</v>
      </c>
      <c r="C32" s="16" t="s">
        <v>65</v>
      </c>
      <c r="D32" s="16" t="s">
        <v>66</v>
      </c>
      <c r="E32" s="7" t="n">
        <v>5</v>
      </c>
      <c r="F32" s="16" t="s">
        <v>19</v>
      </c>
      <c r="G32" s="6" t="n">
        <v>23.63</v>
      </c>
      <c r="H32" s="6" t="n">
        <v>343.8</v>
      </c>
      <c r="I32" s="6" t="n">
        <v>390.56</v>
      </c>
      <c r="J32" s="6" t="n">
        <v>15</v>
      </c>
      <c r="K32" s="6" t="n">
        <v>118.15</v>
      </c>
      <c r="L32" s="6" t="n">
        <v>103.15</v>
      </c>
      <c r="M32" s="6" t="n">
        <v>5.28</v>
      </c>
      <c r="N32" s="6" t="n">
        <v>6</v>
      </c>
    </row>
    <row collapsed="false" customFormat="false" customHeight="false" hidden="false" ht="12.1" outlineLevel="0" r="33">
      <c r="A33" s="33" t="n">
        <v>44753</v>
      </c>
      <c r="B33" s="16" t="s">
        <v>564</v>
      </c>
      <c r="C33" s="16" t="s">
        <v>69</v>
      </c>
      <c r="D33" s="16" t="s">
        <v>70</v>
      </c>
      <c r="E33" s="7" t="n">
        <v>1</v>
      </c>
      <c r="F33" s="16" t="s">
        <v>19</v>
      </c>
      <c r="G33" s="6" t="n">
        <v>117.29</v>
      </c>
      <c r="H33" s="6" t="n">
        <v>715</v>
      </c>
      <c r="I33" s="6" t="n">
        <v>1046.23</v>
      </c>
      <c r="J33" s="6" t="n">
        <v>15</v>
      </c>
      <c r="K33" s="6" t="n">
        <v>117.29</v>
      </c>
      <c r="L33" s="6" t="n">
        <v>102.29</v>
      </c>
      <c r="M33" s="6" t="n">
        <v>9.78</v>
      </c>
      <c r="N33" s="6" t="n">
        <v>14.31</v>
      </c>
    </row>
    <row collapsed="false" customFormat="false" customHeight="false" hidden="false" ht="12.1" outlineLevel="0" r="34">
      <c r="A34" s="33" t="n">
        <v>44754</v>
      </c>
      <c r="B34" s="16" t="s">
        <v>564</v>
      </c>
      <c r="C34" s="16" t="s">
        <v>24</v>
      </c>
      <c r="D34" s="16" t="s">
        <v>25</v>
      </c>
      <c r="E34" s="7" t="n">
        <v>20</v>
      </c>
      <c r="F34" s="16" t="s">
        <v>19</v>
      </c>
      <c r="G34" s="6" t="n">
        <v>33.85</v>
      </c>
      <c r="H34" s="6" t="n">
        <v>236.85</v>
      </c>
      <c r="I34" s="6" t="n">
        <v>322.42</v>
      </c>
      <c r="J34" s="6" t="n">
        <v>88</v>
      </c>
      <c r="K34" s="6" t="n">
        <v>677</v>
      </c>
      <c r="L34" s="6" t="n">
        <v>589</v>
      </c>
      <c r="M34" s="6" t="n">
        <v>9.13</v>
      </c>
      <c r="N34" s="6" t="n">
        <v>12.43</v>
      </c>
    </row>
    <row collapsed="false" customFormat="false" customHeight="false" hidden="false" ht="12.1" outlineLevel="0" r="35">
      <c r="A35" s="33" t="n">
        <v>44762</v>
      </c>
      <c r="B35" s="16" t="s">
        <v>564</v>
      </c>
      <c r="C35" s="16" t="s">
        <v>59</v>
      </c>
      <c r="D35" s="16" t="s">
        <v>60</v>
      </c>
      <c r="E35" s="7" t="n">
        <v>40</v>
      </c>
      <c r="F35" s="16" t="s">
        <v>19</v>
      </c>
      <c r="G35" s="6" t="n">
        <v>4.56</v>
      </c>
      <c r="H35" s="6" t="n">
        <v>60.35</v>
      </c>
      <c r="I35" s="6" t="n">
        <v>66.72</v>
      </c>
      <c r="J35" s="6" t="n">
        <v>24</v>
      </c>
      <c r="K35" s="6" t="n">
        <v>182.4</v>
      </c>
      <c r="L35" s="6" t="n">
        <v>158.4</v>
      </c>
      <c r="M35" s="6" t="n">
        <v>5.94</v>
      </c>
      <c r="N35" s="6" t="n">
        <v>6.56</v>
      </c>
    </row>
    <row collapsed="false" customFormat="false" customHeight="false" hidden="false" ht="12.1" outlineLevel="0" r="36">
      <c r="A36" s="33" t="n">
        <v>44762</v>
      </c>
      <c r="B36" s="16" t="s">
        <v>564</v>
      </c>
      <c r="C36" s="16" t="s">
        <v>27</v>
      </c>
      <c r="D36" s="16" t="s">
        <v>28</v>
      </c>
      <c r="E36" s="7" t="n">
        <v>100</v>
      </c>
      <c r="F36" s="16" t="s">
        <v>19</v>
      </c>
      <c r="G36" s="6" t="n">
        <v>4.73</v>
      </c>
      <c r="H36" s="6" t="n">
        <v>28.91</v>
      </c>
      <c r="I36" s="6" t="n">
        <v>38.44</v>
      </c>
      <c r="J36" s="6" t="n">
        <v>61</v>
      </c>
      <c r="K36" s="6" t="n">
        <v>473</v>
      </c>
      <c r="L36" s="6" t="n">
        <v>412</v>
      </c>
      <c r="M36" s="6" t="n">
        <v>10.72</v>
      </c>
      <c r="N36" s="6" t="n">
        <v>14.25</v>
      </c>
    </row>
    <row collapsed="false" customFormat="false" customHeight="false" hidden="false" ht="12.1" outlineLevel="0" r="37">
      <c r="A37" s="33" t="n">
        <v>44778</v>
      </c>
      <c r="B37" s="16" t="s">
        <v>564</v>
      </c>
      <c r="C37" s="16" t="s">
        <v>51</v>
      </c>
      <c r="D37" s="16" t="s">
        <v>52</v>
      </c>
      <c r="E37" s="7" t="n">
        <v>1</v>
      </c>
      <c r="F37" s="16" t="s">
        <v>64</v>
      </c>
      <c r="G37" s="6" t="n">
        <v>21.9942</v>
      </c>
      <c r="H37" s="6" t="n">
        <v>3201</v>
      </c>
      <c r="I37" s="6" t="n">
        <v>3514.33</v>
      </c>
      <c r="J37" s="6" t="n">
        <v>0.04</v>
      </c>
      <c r="K37" s="6" t="n">
        <v>21.9942</v>
      </c>
      <c r="L37" s="6" t="n">
        <v>19.58</v>
      </c>
      <c r="M37" s="6" t="n">
        <v>0.56</v>
      </c>
      <c r="N37" s="6" t="n">
        <v>0.61</v>
      </c>
    </row>
    <row collapsed="false" customFormat="false" customHeight="false" hidden="false" ht="12.1" outlineLevel="0" r="38">
      <c r="A38" s="33" t="n">
        <v>44802</v>
      </c>
      <c r="B38" s="16" t="s">
        <v>564</v>
      </c>
      <c r="C38" s="16" t="s">
        <v>56</v>
      </c>
      <c r="D38" s="16" t="s">
        <v>57</v>
      </c>
      <c r="E38" s="7" t="n">
        <v>10</v>
      </c>
      <c r="F38" s="16" t="s">
        <v>19</v>
      </c>
      <c r="G38" s="6" t="n">
        <v>11.81</v>
      </c>
      <c r="H38" s="6" t="n">
        <v>92.4</v>
      </c>
      <c r="I38" s="6" t="n">
        <v>74.54</v>
      </c>
      <c r="J38" s="6" t="n">
        <v>15</v>
      </c>
      <c r="K38" s="6" t="n">
        <v>118.1</v>
      </c>
      <c r="L38" s="6" t="n">
        <v>103.1</v>
      </c>
      <c r="M38" s="6" t="n">
        <v>13.83</v>
      </c>
      <c r="N38" s="6" t="n">
        <v>11.16</v>
      </c>
    </row>
    <row collapsed="false" customFormat="false" customHeight="false" hidden="false" ht="12.1" outlineLevel="0" r="39">
      <c r="A39" s="33" t="n">
        <v>44843</v>
      </c>
      <c r="B39" s="16" t="s">
        <v>564</v>
      </c>
      <c r="C39" s="16" t="s">
        <v>62</v>
      </c>
      <c r="D39" s="16" t="s">
        <v>63</v>
      </c>
      <c r="E39" s="7" t="n">
        <v>2</v>
      </c>
      <c r="F39" s="16" t="s">
        <v>19</v>
      </c>
      <c r="G39" s="6" t="n">
        <v>45</v>
      </c>
      <c r="H39" s="6" t="n">
        <v>906.4</v>
      </c>
      <c r="I39" s="6" t="n">
        <v>885.32</v>
      </c>
      <c r="J39" s="6" t="n">
        <v>12</v>
      </c>
      <c r="K39" s="6" t="n">
        <v>90</v>
      </c>
      <c r="L39" s="6" t="n">
        <v>78</v>
      </c>
      <c r="M39" s="6" t="n">
        <v>4.41</v>
      </c>
      <c r="N39" s="6" t="n">
        <v>4.3</v>
      </c>
    </row>
    <row collapsed="false" customFormat="false" customHeight="false" hidden="false" ht="12.1" outlineLevel="0" r="40">
      <c r="A40" s="33" t="n">
        <v>44845</v>
      </c>
      <c r="B40" s="16" t="s">
        <v>564</v>
      </c>
      <c r="C40" s="16" t="s">
        <v>36</v>
      </c>
      <c r="D40" s="16" t="s">
        <v>37</v>
      </c>
      <c r="E40" s="7" t="n">
        <v>40</v>
      </c>
      <c r="F40" s="16" t="s">
        <v>19</v>
      </c>
      <c r="G40" s="6" t="n">
        <v>51.03</v>
      </c>
      <c r="H40" s="6" t="n">
        <v>162.89</v>
      </c>
      <c r="I40" s="6" t="n">
        <v>257.44</v>
      </c>
      <c r="J40" s="6" t="n">
        <v>265</v>
      </c>
      <c r="K40" s="6" t="n">
        <v>2041.2</v>
      </c>
      <c r="L40" s="6" t="n">
        <v>1776.2</v>
      </c>
      <c r="M40" s="6" t="n">
        <v>17.25</v>
      </c>
      <c r="N40" s="6" t="n">
        <v>27.26</v>
      </c>
    </row>
    <row collapsed="false" customFormat="false" customHeight="false" hidden="false" ht="12.1" outlineLevel="0" r="41">
      <c r="A41" s="33" t="n">
        <v>44845</v>
      </c>
      <c r="B41" s="16" t="s">
        <v>564</v>
      </c>
      <c r="C41" s="16" t="s">
        <v>33</v>
      </c>
      <c r="D41" s="16" t="s">
        <v>34</v>
      </c>
      <c r="E41" s="7" t="n">
        <v>11</v>
      </c>
      <c r="F41" s="16" t="s">
        <v>19</v>
      </c>
      <c r="G41" s="6" t="n">
        <v>32.71</v>
      </c>
      <c r="H41" s="6" t="n">
        <v>339.4</v>
      </c>
      <c r="I41" s="6" t="n">
        <v>389.44</v>
      </c>
      <c r="J41" s="6" t="n">
        <v>47</v>
      </c>
      <c r="K41" s="6" t="n">
        <v>359.81</v>
      </c>
      <c r="L41" s="6" t="n">
        <v>312.81</v>
      </c>
      <c r="M41" s="6" t="n">
        <v>7.3</v>
      </c>
      <c r="N41" s="6" t="n">
        <v>8.38</v>
      </c>
    </row>
    <row collapsed="false" customFormat="false" customHeight="false" hidden="false" ht="12.1" outlineLevel="0" r="42">
      <c r="A42" s="33" t="n">
        <v>44869</v>
      </c>
      <c r="B42" s="16" t="s">
        <v>564</v>
      </c>
      <c r="C42" s="16" t="s">
        <v>51</v>
      </c>
      <c r="D42" s="16" t="s">
        <v>52</v>
      </c>
      <c r="E42" s="7" t="n">
        <v>1</v>
      </c>
      <c r="F42" s="16" t="s">
        <v>64</v>
      </c>
      <c r="G42" s="6" t="n">
        <v>22.6649</v>
      </c>
      <c r="H42" s="6" t="n">
        <v>3201</v>
      </c>
      <c r="I42" s="6" t="n">
        <v>3514.33</v>
      </c>
      <c r="J42" s="6" t="n">
        <v>0.04</v>
      </c>
      <c r="K42" s="6" t="n">
        <v>22.6649</v>
      </c>
      <c r="L42" s="6" t="n">
        <v>20.18</v>
      </c>
      <c r="M42" s="6" t="n">
        <v>0.57</v>
      </c>
      <c r="N42" s="6" t="n">
        <v>0.63</v>
      </c>
    </row>
    <row collapsed="false" customFormat="false" customHeight="false" hidden="false" ht="12.1" outlineLevel="0" r="43">
      <c r="A43" s="33" t="n">
        <v>44916</v>
      </c>
      <c r="B43" s="16" t="s">
        <v>564</v>
      </c>
      <c r="C43" s="16" t="s">
        <v>45</v>
      </c>
      <c r="D43" s="16" t="s">
        <v>46</v>
      </c>
      <c r="E43" s="7" t="n">
        <v>1</v>
      </c>
      <c r="F43" s="16" t="s">
        <v>19</v>
      </c>
      <c r="G43" s="6" t="n">
        <v>256</v>
      </c>
      <c r="H43" s="6" t="n">
        <v>4040.5</v>
      </c>
      <c r="I43" s="6" t="n">
        <v>4245.95</v>
      </c>
      <c r="J43" s="6" t="n">
        <v>33</v>
      </c>
      <c r="K43" s="6" t="n">
        <v>256</v>
      </c>
      <c r="L43" s="6" t="n">
        <v>223</v>
      </c>
      <c r="M43" s="6" t="n">
        <v>5.25</v>
      </c>
      <c r="N43" s="6" t="n">
        <v>5.52</v>
      </c>
    </row>
    <row collapsed="false" customFormat="false" customHeight="false" hidden="false" ht="12.1" outlineLevel="0" r="44">
      <c r="A44" s="33" t="n">
        <v>44916</v>
      </c>
      <c r="B44" s="16" t="s">
        <v>564</v>
      </c>
      <c r="C44" s="16" t="s">
        <v>45</v>
      </c>
      <c r="D44" s="16" t="s">
        <v>46</v>
      </c>
      <c r="E44" s="7" t="n">
        <v>1</v>
      </c>
      <c r="F44" s="16" t="s">
        <v>19</v>
      </c>
      <c r="G44" s="6" t="n">
        <v>537</v>
      </c>
      <c r="H44" s="6" t="n">
        <v>4040.5</v>
      </c>
      <c r="I44" s="6" t="n">
        <v>4245.95</v>
      </c>
      <c r="J44" s="6" t="n">
        <v>70</v>
      </c>
      <c r="K44" s="6" t="n">
        <v>537</v>
      </c>
      <c r="L44" s="6" t="n">
        <v>467</v>
      </c>
      <c r="M44" s="6" t="n">
        <v>11</v>
      </c>
      <c r="N44" s="6" t="n">
        <v>11.56</v>
      </c>
    </row>
    <row collapsed="false" customFormat="false" customHeight="false" hidden="false" ht="12.1" outlineLevel="0" r="45">
      <c r="A45" s="33" t="n">
        <v>44936</v>
      </c>
      <c r="B45" s="16" t="s">
        <v>564</v>
      </c>
      <c r="C45" s="16" t="s">
        <v>33</v>
      </c>
      <c r="D45" s="16" t="s">
        <v>34</v>
      </c>
      <c r="E45" s="7" t="n">
        <v>12</v>
      </c>
      <c r="F45" s="16" t="s">
        <v>19</v>
      </c>
      <c r="G45" s="6" t="n">
        <v>6.86</v>
      </c>
      <c r="H45" s="6" t="n">
        <v>336.7</v>
      </c>
      <c r="I45" s="6" t="n">
        <v>387.14</v>
      </c>
      <c r="J45" s="6" t="n">
        <v>11</v>
      </c>
      <c r="K45" s="6" t="n">
        <v>82.32</v>
      </c>
      <c r="L45" s="6" t="n">
        <v>71.32</v>
      </c>
      <c r="M45" s="6" t="n">
        <v>1.54</v>
      </c>
      <c r="N45" s="6" t="n">
        <v>1.77</v>
      </c>
    </row>
    <row collapsed="false" customFormat="false" customHeight="false" hidden="false" ht="12.1" outlineLevel="0" r="46">
      <c r="A46" s="33" t="n">
        <v>44938</v>
      </c>
      <c r="B46" s="16" t="s">
        <v>564</v>
      </c>
      <c r="C46" s="16" t="s">
        <v>65</v>
      </c>
      <c r="D46" s="16" t="s">
        <v>66</v>
      </c>
      <c r="E46" s="7" t="n">
        <v>6</v>
      </c>
      <c r="F46" s="16" t="s">
        <v>19</v>
      </c>
      <c r="G46" s="6" t="n">
        <v>20.39</v>
      </c>
      <c r="H46" s="6" t="n">
        <v>346.85</v>
      </c>
      <c r="I46" s="6" t="n">
        <v>372.85</v>
      </c>
      <c r="J46" s="6" t="n">
        <v>16</v>
      </c>
      <c r="K46" s="6" t="n">
        <v>122.34</v>
      </c>
      <c r="L46" s="6" t="n">
        <v>106.34</v>
      </c>
      <c r="M46" s="6" t="n">
        <v>4.75</v>
      </c>
      <c r="N46" s="6" t="n">
        <v>5.11</v>
      </c>
    </row>
    <row collapsed="false" customFormat="false" customHeight="false" hidden="false" ht="12.1" outlineLevel="0" r="47">
      <c r="A47" s="33" t="n">
        <v>44963</v>
      </c>
      <c r="B47" s="16" t="s">
        <v>564</v>
      </c>
      <c r="C47" s="16" t="s">
        <v>51</v>
      </c>
      <c r="D47" s="16" t="s">
        <v>52</v>
      </c>
      <c r="E47" s="7" t="n">
        <v>1</v>
      </c>
      <c r="F47" s="16" t="s">
        <v>64</v>
      </c>
      <c r="G47" s="6" t="n">
        <v>25.6904</v>
      </c>
      <c r="H47" s="6" t="n">
        <v>3201</v>
      </c>
      <c r="I47" s="6" t="n">
        <v>3514.33</v>
      </c>
      <c r="J47" s="6" t="n">
        <v>0.04</v>
      </c>
      <c r="K47" s="6" t="n">
        <v>25.6904</v>
      </c>
      <c r="L47" s="6" t="n">
        <v>22.88</v>
      </c>
      <c r="M47" s="6" t="n">
        <v>0.65</v>
      </c>
      <c r="N47" s="6" t="n">
        <v>0.71</v>
      </c>
    </row>
    <row collapsed="false" customFormat="false" customHeight="false" hidden="false" ht="12.1" outlineLevel="0" r="48">
      <c r="A48" s="33" t="n">
        <v>45049</v>
      </c>
      <c r="B48" s="16" t="s">
        <v>564</v>
      </c>
      <c r="C48" s="16" t="s">
        <v>62</v>
      </c>
      <c r="D48" s="16" t="s">
        <v>63</v>
      </c>
      <c r="E48" s="7" t="n">
        <v>2</v>
      </c>
      <c r="F48" s="16" t="s">
        <v>19</v>
      </c>
      <c r="G48" s="6" t="n">
        <v>60.58</v>
      </c>
      <c r="H48" s="6" t="n">
        <v>1223.8</v>
      </c>
      <c r="I48" s="6" t="n">
        <v>885.32</v>
      </c>
      <c r="J48" s="6" t="n">
        <v>16</v>
      </c>
      <c r="K48" s="6" t="n">
        <v>121.16</v>
      </c>
      <c r="L48" s="6" t="n">
        <v>105.16</v>
      </c>
      <c r="M48" s="6" t="n">
        <v>5.94</v>
      </c>
      <c r="N48" s="6" t="n">
        <v>4.3</v>
      </c>
    </row>
    <row collapsed="false" customFormat="false" customHeight="false" hidden="false" ht="12.1" outlineLevel="0" r="49">
      <c r="A49" s="33" t="n">
        <v>45050</v>
      </c>
      <c r="B49" s="16" t="s">
        <v>564</v>
      </c>
      <c r="C49" s="16" t="s">
        <v>51</v>
      </c>
      <c r="D49" s="16" t="s">
        <v>52</v>
      </c>
      <c r="E49" s="7" t="n">
        <v>1</v>
      </c>
      <c r="F49" s="16" t="s">
        <v>64</v>
      </c>
      <c r="G49" s="6" t="n">
        <v>9.9134</v>
      </c>
      <c r="H49" s="6" t="n">
        <v>3201</v>
      </c>
      <c r="I49" s="6" t="n">
        <v>3514.33</v>
      </c>
      <c r="J49" s="6" t="n">
        <v>0.01</v>
      </c>
      <c r="K49" s="6" t="n">
        <v>9.9134</v>
      </c>
      <c r="L49" s="6" t="n">
        <v>9.12</v>
      </c>
      <c r="M49" s="6" t="n">
        <v>0.26</v>
      </c>
      <c r="N49" s="6" t="n">
        <v>0.28</v>
      </c>
    </row>
    <row collapsed="false" customFormat="false" customHeight="false" hidden="false" ht="12.1" outlineLevel="0" r="50">
      <c r="A50" s="33" t="n">
        <v>45056</v>
      </c>
      <c r="B50" s="16" t="s">
        <v>564</v>
      </c>
      <c r="C50" s="16" t="s">
        <v>56</v>
      </c>
      <c r="D50" s="16" t="s">
        <v>57</v>
      </c>
      <c r="E50" s="7" t="n">
        <v>10</v>
      </c>
      <c r="F50" s="16" t="s">
        <v>19</v>
      </c>
      <c r="G50" s="6" t="n">
        <v>21.16</v>
      </c>
      <c r="H50" s="6" t="n">
        <v>146.05</v>
      </c>
      <c r="I50" s="6" t="n">
        <v>74.54</v>
      </c>
      <c r="J50" s="6" t="n">
        <v>28</v>
      </c>
      <c r="K50" s="6" t="n">
        <v>211.6</v>
      </c>
      <c r="L50" s="6" t="n">
        <v>183.6</v>
      </c>
      <c r="M50" s="6" t="n">
        <v>24.63</v>
      </c>
      <c r="N50" s="6" t="n">
        <v>12.57</v>
      </c>
    </row>
    <row collapsed="false" customFormat="false" customHeight="false" hidden="false" ht="12.1" outlineLevel="0" r="51">
      <c r="A51" s="33" t="n">
        <v>45057</v>
      </c>
      <c r="B51" s="16" t="s">
        <v>564</v>
      </c>
      <c r="C51" s="16" t="s">
        <v>16</v>
      </c>
      <c r="D51" s="16" t="s">
        <v>18</v>
      </c>
      <c r="E51" s="7" t="n">
        <v>50</v>
      </c>
      <c r="F51" s="16" t="s">
        <v>19</v>
      </c>
      <c r="G51" s="6" t="n">
        <v>25</v>
      </c>
      <c r="H51" s="6" t="n">
        <v>226.55</v>
      </c>
      <c r="I51" s="6" t="n">
        <v>208.85</v>
      </c>
      <c r="J51" s="6" t="n">
        <v>163</v>
      </c>
      <c r="K51" s="6" t="n">
        <v>1250</v>
      </c>
      <c r="L51" s="6" t="n">
        <v>1087</v>
      </c>
      <c r="M51" s="6" t="n">
        <v>10.41</v>
      </c>
      <c r="N51" s="6" t="n">
        <v>9.6</v>
      </c>
    </row>
    <row collapsed="false" customFormat="false" customHeight="false" hidden="false" ht="12.1" outlineLevel="0" r="52">
      <c r="A52" s="33" t="n">
        <v>45057</v>
      </c>
      <c r="B52" s="16" t="s">
        <v>564</v>
      </c>
      <c r="C52" s="16" t="s">
        <v>21</v>
      </c>
      <c r="D52" s="16" t="s">
        <v>22</v>
      </c>
      <c r="E52" s="7" t="n">
        <v>40</v>
      </c>
      <c r="F52" s="16" t="s">
        <v>19</v>
      </c>
      <c r="G52" s="6" t="n">
        <v>25</v>
      </c>
      <c r="H52" s="6" t="n">
        <v>229.32</v>
      </c>
      <c r="I52" s="6" t="n">
        <v>156.98</v>
      </c>
      <c r="J52" s="6" t="n">
        <v>130</v>
      </c>
      <c r="K52" s="6" t="n">
        <v>1000</v>
      </c>
      <c r="L52" s="6" t="n">
        <v>870</v>
      </c>
      <c r="M52" s="6" t="n">
        <v>13.86</v>
      </c>
      <c r="N52" s="6" t="n">
        <v>9.48</v>
      </c>
    </row>
    <row collapsed="false" customFormat="false" customHeight="false" hidden="false" ht="12.1" outlineLevel="0" r="53">
      <c r="A53" s="33" t="n">
        <v>45076</v>
      </c>
      <c r="B53" s="16" t="s">
        <v>564</v>
      </c>
      <c r="C53" s="16" t="s">
        <v>53</v>
      </c>
      <c r="D53" s="16" t="s">
        <v>54</v>
      </c>
      <c r="E53" s="7" t="n">
        <v>1100</v>
      </c>
      <c r="F53" s="16" t="s">
        <v>19</v>
      </c>
      <c r="G53" s="6" t="n">
        <v>0.2837</v>
      </c>
      <c r="H53" s="6" t="n">
        <v>4.1225</v>
      </c>
      <c r="I53" s="6" t="n">
        <v>2.95</v>
      </c>
      <c r="J53" s="6" t="n">
        <v>41</v>
      </c>
      <c r="K53" s="6" t="n">
        <v>312.0208</v>
      </c>
      <c r="L53" s="6" t="n">
        <v>271.02</v>
      </c>
      <c r="M53" s="6" t="n">
        <v>8.35</v>
      </c>
      <c r="N53" s="6" t="n">
        <v>5.98</v>
      </c>
    </row>
    <row collapsed="false" customFormat="false" customHeight="false" hidden="false" ht="12.1" outlineLevel="0" r="54">
      <c r="A54" s="33" t="n">
        <v>45082</v>
      </c>
      <c r="B54" s="16" t="s">
        <v>564</v>
      </c>
      <c r="C54" s="16" t="s">
        <v>45</v>
      </c>
      <c r="D54" s="16" t="s">
        <v>46</v>
      </c>
      <c r="E54" s="7" t="n">
        <v>1</v>
      </c>
      <c r="F54" s="16" t="s">
        <v>19</v>
      </c>
      <c r="G54" s="6" t="n">
        <v>438</v>
      </c>
      <c r="H54" s="6" t="n">
        <v>5166.5</v>
      </c>
      <c r="I54" s="6" t="n">
        <v>4245.95</v>
      </c>
      <c r="J54" s="6" t="n">
        <v>57</v>
      </c>
      <c r="K54" s="6" t="n">
        <v>438</v>
      </c>
      <c r="L54" s="6" t="n">
        <v>381</v>
      </c>
      <c r="M54" s="6" t="n">
        <v>8.97</v>
      </c>
      <c r="N54" s="6" t="n">
        <v>7.37</v>
      </c>
    </row>
    <row collapsed="false" customFormat="false" customHeight="false" hidden="false" ht="12.1" outlineLevel="0" r="55">
      <c r="A55" s="33" t="n">
        <v>45106</v>
      </c>
      <c r="B55" s="16" t="s">
        <v>564</v>
      </c>
      <c r="C55" s="16" t="s">
        <v>24</v>
      </c>
      <c r="D55" s="16" t="s">
        <v>25</v>
      </c>
      <c r="E55" s="7" t="n">
        <v>50</v>
      </c>
      <c r="F55" s="16" t="s">
        <v>19</v>
      </c>
      <c r="G55" s="6" t="n">
        <v>34.29</v>
      </c>
      <c r="H55" s="6" t="n">
        <v>303.5</v>
      </c>
      <c r="I55" s="6" t="n">
        <v>260.47</v>
      </c>
      <c r="J55" s="6" t="n">
        <v>223</v>
      </c>
      <c r="K55" s="6" t="n">
        <v>1714.5</v>
      </c>
      <c r="L55" s="6" t="n">
        <v>1491.5</v>
      </c>
      <c r="M55" s="6" t="n">
        <v>11.45</v>
      </c>
      <c r="N55" s="6" t="n">
        <v>9.83</v>
      </c>
    </row>
    <row collapsed="false" customFormat="false" customHeight="false" hidden="false" ht="12.1" outlineLevel="0" r="56">
      <c r="A56" s="33" t="n">
        <v>45114</v>
      </c>
      <c r="B56" s="16" t="s">
        <v>564</v>
      </c>
      <c r="C56" s="16" t="s">
        <v>39</v>
      </c>
      <c r="D56" s="16" t="s">
        <v>40</v>
      </c>
      <c r="E56" s="7" t="n">
        <v>8</v>
      </c>
      <c r="F56" s="16" t="s">
        <v>19</v>
      </c>
      <c r="G56" s="6" t="n">
        <v>78</v>
      </c>
      <c r="H56" s="6" t="n">
        <v>710.6</v>
      </c>
      <c r="I56" s="6" t="n">
        <v>625.97</v>
      </c>
      <c r="J56" s="6" t="n">
        <v>81</v>
      </c>
      <c r="K56" s="6" t="n">
        <v>624</v>
      </c>
      <c r="L56" s="6" t="n">
        <v>543</v>
      </c>
      <c r="M56" s="6" t="n">
        <v>10.84</v>
      </c>
      <c r="N56" s="6" t="n">
        <v>9.55</v>
      </c>
    </row>
    <row collapsed="false" customFormat="false" customHeight="false" hidden="false" ht="12.1" outlineLevel="0" r="57">
      <c r="A57" s="33" t="n">
        <v>45114</v>
      </c>
      <c r="B57" s="16" t="s">
        <v>564</v>
      </c>
      <c r="C57" s="16" t="s">
        <v>69</v>
      </c>
      <c r="D57" s="16" t="s">
        <v>70</v>
      </c>
      <c r="E57" s="7" t="n">
        <v>2</v>
      </c>
      <c r="F57" s="16" t="s">
        <v>19</v>
      </c>
      <c r="G57" s="6" t="n">
        <v>199.89</v>
      </c>
      <c r="H57" s="6" t="n">
        <v>1366</v>
      </c>
      <c r="I57" s="6" t="n">
        <v>846.34</v>
      </c>
      <c r="J57" s="6" t="n">
        <v>52</v>
      </c>
      <c r="K57" s="6" t="n">
        <v>399.78</v>
      </c>
      <c r="L57" s="6" t="n">
        <v>347.78</v>
      </c>
      <c r="M57" s="6" t="n">
        <v>20.55</v>
      </c>
      <c r="N57" s="6" t="n">
        <v>12.73</v>
      </c>
    </row>
    <row collapsed="false" customFormat="false" customHeight="false" hidden="false" ht="12.1" outlineLevel="0" r="58">
      <c r="A58" s="33" t="n">
        <v>45117</v>
      </c>
      <c r="B58" s="16" t="s">
        <v>564</v>
      </c>
      <c r="C58" s="16" t="s">
        <v>67</v>
      </c>
      <c r="D58" s="16" t="s">
        <v>68</v>
      </c>
      <c r="E58" s="7" t="n">
        <v>8000</v>
      </c>
      <c r="F58" s="16" t="s">
        <v>19</v>
      </c>
      <c r="G58" s="6" t="n">
        <v>0.0581</v>
      </c>
      <c r="H58" s="6" t="n">
        <v>0.6688</v>
      </c>
      <c r="I58" s="6" t="n">
        <v>0.54</v>
      </c>
      <c r="J58" s="6" t="n">
        <v>60</v>
      </c>
      <c r="K58" s="6" t="n">
        <v>464.6068</v>
      </c>
      <c r="L58" s="6" t="n">
        <v>404.61</v>
      </c>
      <c r="M58" s="6" t="n">
        <v>9.42</v>
      </c>
      <c r="N58" s="6" t="n">
        <v>7.56</v>
      </c>
    </row>
    <row collapsed="false" customFormat="false" customHeight="false" hidden="false" ht="12.1" outlineLevel="0" r="59">
      <c r="A59" s="33" t="n">
        <v>45118</v>
      </c>
      <c r="B59" s="16" t="s">
        <v>564</v>
      </c>
      <c r="C59" s="16" t="s">
        <v>65</v>
      </c>
      <c r="D59" s="16" t="s">
        <v>66</v>
      </c>
      <c r="E59" s="7" t="n">
        <v>6</v>
      </c>
      <c r="F59" s="16" t="s">
        <v>19</v>
      </c>
      <c r="G59" s="6" t="n">
        <v>17.97</v>
      </c>
      <c r="H59" s="6" t="n">
        <v>478.8</v>
      </c>
      <c r="I59" s="6" t="n">
        <v>372.85</v>
      </c>
      <c r="J59" s="6" t="n">
        <v>14</v>
      </c>
      <c r="K59" s="6" t="n">
        <v>107.82</v>
      </c>
      <c r="L59" s="6" t="n">
        <v>93.82</v>
      </c>
      <c r="M59" s="6" t="n">
        <v>4.19</v>
      </c>
      <c r="N59" s="6" t="n">
        <v>3.27</v>
      </c>
    </row>
    <row collapsed="false" customFormat="false" customHeight="false" hidden="false" ht="12.1" outlineLevel="0" r="60">
      <c r="A60" s="33" t="n">
        <v>45118</v>
      </c>
      <c r="B60" s="16" t="s">
        <v>564</v>
      </c>
      <c r="C60" s="16" t="s">
        <v>33</v>
      </c>
      <c r="D60" s="16" t="s">
        <v>34</v>
      </c>
      <c r="E60" s="7" t="n">
        <v>13</v>
      </c>
      <c r="F60" s="16" t="s">
        <v>19</v>
      </c>
      <c r="G60" s="6" t="n">
        <v>27.71</v>
      </c>
      <c r="H60" s="6" t="n">
        <v>487.6</v>
      </c>
      <c r="I60" s="6" t="n">
        <v>382.63</v>
      </c>
      <c r="J60" s="6" t="n">
        <v>47</v>
      </c>
      <c r="K60" s="6" t="n">
        <v>360.23</v>
      </c>
      <c r="L60" s="6" t="n">
        <v>313.23</v>
      </c>
      <c r="M60" s="6" t="n">
        <v>6.3</v>
      </c>
      <c r="N60" s="6" t="n">
        <v>4.94</v>
      </c>
    </row>
    <row collapsed="false" customFormat="false" customHeight="false" hidden="false" ht="12.1" outlineLevel="0" r="61">
      <c r="A61" s="33" t="n">
        <v>45118</v>
      </c>
      <c r="B61" s="16" t="s">
        <v>564</v>
      </c>
      <c r="C61" s="16" t="s">
        <v>87</v>
      </c>
      <c r="D61" s="16" t="s">
        <v>88</v>
      </c>
      <c r="E61" s="7" t="n">
        <v>2000</v>
      </c>
      <c r="F61" s="16" t="s">
        <v>19</v>
      </c>
      <c r="G61" s="6" t="n">
        <v>0.0503</v>
      </c>
      <c r="H61" s="6" t="n">
        <v>0.8293</v>
      </c>
      <c r="I61" s="6" t="n">
        <v>0.82</v>
      </c>
      <c r="J61" s="6" t="n">
        <v>13</v>
      </c>
      <c r="K61" s="6" t="n">
        <v>100.5096</v>
      </c>
      <c r="L61" s="6" t="n">
        <v>87.51</v>
      </c>
      <c r="M61" s="6" t="n">
        <v>5.34</v>
      </c>
      <c r="N61" s="6" t="n">
        <v>5.28</v>
      </c>
    </row>
    <row collapsed="false" customFormat="false" customHeight="false" hidden="false" ht="12.1" outlineLevel="0" r="62">
      <c r="A62" s="33" t="n">
        <v>45127</v>
      </c>
      <c r="B62" s="16" t="s">
        <v>564</v>
      </c>
      <c r="C62" s="16" t="s">
        <v>27</v>
      </c>
      <c r="D62" s="16" t="s">
        <v>28</v>
      </c>
      <c r="E62" s="7" t="n">
        <v>200</v>
      </c>
      <c r="F62" s="16" t="s">
        <v>19</v>
      </c>
      <c r="G62" s="6" t="n">
        <v>0.8</v>
      </c>
      <c r="H62" s="6" t="n">
        <v>42.025</v>
      </c>
      <c r="I62" s="6" t="n">
        <v>30.97</v>
      </c>
      <c r="J62" s="6" t="n">
        <v>21</v>
      </c>
      <c r="K62" s="6" t="n">
        <v>160</v>
      </c>
      <c r="L62" s="6" t="n">
        <v>139</v>
      </c>
      <c r="M62" s="6" t="n">
        <v>2.24</v>
      </c>
      <c r="N62" s="6" t="n">
        <v>1.65</v>
      </c>
    </row>
    <row collapsed="false" customFormat="false" customHeight="false" hidden="false" ht="12.1" outlineLevel="0" r="63">
      <c r="A63" s="33" t="n">
        <v>45142</v>
      </c>
      <c r="B63" s="16" t="s">
        <v>564</v>
      </c>
      <c r="C63" s="16" t="s">
        <v>51</v>
      </c>
      <c r="D63" s="16" t="s">
        <v>52</v>
      </c>
      <c r="E63" s="7" t="n">
        <v>1</v>
      </c>
      <c r="F63" s="16" t="s">
        <v>64</v>
      </c>
      <c r="G63" s="6" t="n">
        <v>11.7224</v>
      </c>
      <c r="H63" s="6" t="n">
        <v>3201</v>
      </c>
      <c r="I63" s="6" t="n">
        <v>3514.33</v>
      </c>
      <c r="J63" s="6" t="n">
        <v>0.01</v>
      </c>
      <c r="K63" s="6" t="n">
        <v>11.7224</v>
      </c>
      <c r="L63" s="6" t="n">
        <v>10.78</v>
      </c>
      <c r="M63" s="6" t="n">
        <v>0.31</v>
      </c>
      <c r="N63" s="6" t="n">
        <v>0.34</v>
      </c>
    </row>
    <row collapsed="false" customFormat="false" customHeight="false" hidden="false" ht="12.1" outlineLevel="0" r="64">
      <c r="A64" s="33" t="n">
        <v>45208</v>
      </c>
      <c r="B64" s="16" t="s">
        <v>564</v>
      </c>
      <c r="C64" s="16" t="s">
        <v>56</v>
      </c>
      <c r="D64" s="16" t="s">
        <v>57</v>
      </c>
      <c r="E64" s="7" t="n">
        <v>10</v>
      </c>
      <c r="F64" s="16" t="s">
        <v>19</v>
      </c>
      <c r="G64" s="6" t="n">
        <v>19.08</v>
      </c>
      <c r="H64" s="6" t="n">
        <v>262.38</v>
      </c>
      <c r="I64" s="6" t="n">
        <v>74.54</v>
      </c>
      <c r="J64" s="6" t="n">
        <v>25</v>
      </c>
      <c r="K64" s="6" t="n">
        <v>190.8</v>
      </c>
      <c r="L64" s="6" t="n">
        <v>165.8</v>
      </c>
      <c r="M64" s="6" t="n">
        <v>22.24</v>
      </c>
      <c r="N64" s="6" t="n">
        <v>6.32</v>
      </c>
    </row>
    <row collapsed="false" customFormat="false" customHeight="false" hidden="false" ht="12.1" outlineLevel="0" r="65">
      <c r="A65" s="33" t="n">
        <v>45209</v>
      </c>
      <c r="B65" s="16" t="s">
        <v>564</v>
      </c>
      <c r="C65" s="16" t="s">
        <v>62</v>
      </c>
      <c r="D65" s="16" t="s">
        <v>63</v>
      </c>
      <c r="E65" s="7" t="n">
        <v>2</v>
      </c>
      <c r="F65" s="16" t="s">
        <v>19</v>
      </c>
      <c r="G65" s="6" t="n">
        <v>34.5</v>
      </c>
      <c r="H65" s="6" t="n">
        <v>1717.4</v>
      </c>
      <c r="I65" s="6" t="n">
        <v>885.32</v>
      </c>
      <c r="J65" s="6" t="n">
        <v>9</v>
      </c>
      <c r="K65" s="6" t="n">
        <v>69</v>
      </c>
      <c r="L65" s="6" t="n">
        <v>60</v>
      </c>
      <c r="M65" s="6" t="n">
        <v>3.39</v>
      </c>
      <c r="N65" s="6" t="n">
        <v>1.75</v>
      </c>
    </row>
    <row collapsed="false" customFormat="false" customHeight="false" hidden="false" ht="12.1" outlineLevel="0" r="66">
      <c r="A66" s="33" t="n">
        <v>45210</v>
      </c>
      <c r="B66" s="16" t="s">
        <v>564</v>
      </c>
      <c r="C66" s="16" t="s">
        <v>33</v>
      </c>
      <c r="D66" s="16" t="s">
        <v>34</v>
      </c>
      <c r="E66" s="7" t="n">
        <v>13</v>
      </c>
      <c r="F66" s="16" t="s">
        <v>19</v>
      </c>
      <c r="G66" s="6" t="n">
        <v>27.54</v>
      </c>
      <c r="H66" s="6" t="n">
        <v>618.7</v>
      </c>
      <c r="I66" s="6" t="n">
        <v>382.63</v>
      </c>
      <c r="J66" s="6" t="n">
        <v>47</v>
      </c>
      <c r="K66" s="6" t="n">
        <v>358.02</v>
      </c>
      <c r="L66" s="6" t="n">
        <v>311.02</v>
      </c>
      <c r="M66" s="6" t="n">
        <v>6.25</v>
      </c>
      <c r="N66" s="6" t="n">
        <v>3.87</v>
      </c>
    </row>
    <row collapsed="false" customFormat="false" customHeight="false" hidden="false" ht="12.1" outlineLevel="0" r="67">
      <c r="A67" s="33" t="n">
        <v>45217</v>
      </c>
      <c r="B67" s="16" t="s">
        <v>564</v>
      </c>
      <c r="C67" s="16" t="s">
        <v>81</v>
      </c>
      <c r="D67" s="16" t="s">
        <v>82</v>
      </c>
      <c r="E67" s="7" t="n">
        <v>30</v>
      </c>
      <c r="F67" s="16" t="s">
        <v>19</v>
      </c>
      <c r="G67" s="6" t="n">
        <v>3.77</v>
      </c>
      <c r="H67" s="6" t="n">
        <v>72.82</v>
      </c>
      <c r="I67" s="6" t="n">
        <v>74.85</v>
      </c>
      <c r="J67" s="6" t="n">
        <v>15</v>
      </c>
      <c r="K67" s="6" t="n">
        <v>113.1</v>
      </c>
      <c r="L67" s="6" t="n">
        <v>98.1</v>
      </c>
      <c r="M67" s="6" t="n">
        <v>4.37</v>
      </c>
      <c r="N67" s="6" t="n">
        <v>4.49</v>
      </c>
    </row>
    <row collapsed="false" customFormat="false" customHeight="false" hidden="false" ht="12.1" outlineLevel="0" r="68">
      <c r="A68" s="33" t="n">
        <v>45236</v>
      </c>
      <c r="B68" s="16" t="s">
        <v>564</v>
      </c>
      <c r="C68" s="16" t="s">
        <v>51</v>
      </c>
      <c r="D68" s="16" t="s">
        <v>52</v>
      </c>
      <c r="E68" s="7" t="n">
        <v>1</v>
      </c>
      <c r="F68" s="16" t="s">
        <v>64</v>
      </c>
      <c r="G68" s="6" t="n">
        <v>11.6294</v>
      </c>
      <c r="H68" s="6" t="n">
        <v>3201</v>
      </c>
      <c r="I68" s="6" t="n">
        <v>3514.33</v>
      </c>
      <c r="J68" s="6" t="n">
        <v>0.01</v>
      </c>
      <c r="K68" s="6" t="n">
        <v>11.6294</v>
      </c>
      <c r="L68" s="6" t="n">
        <v>10.7</v>
      </c>
      <c r="M68" s="6" t="n">
        <v>0.3</v>
      </c>
      <c r="N68" s="6" t="n">
        <v>0.33</v>
      </c>
    </row>
    <row collapsed="false" customFormat="false" customHeight="false" hidden="false" ht="12.1" outlineLevel="0" r="69">
      <c r="A69" s="33" t="n">
        <v>45261</v>
      </c>
      <c r="B69" s="16" t="s">
        <v>564</v>
      </c>
      <c r="C69" s="16" t="s">
        <v>59</v>
      </c>
      <c r="D69" s="16" t="s">
        <v>60</v>
      </c>
      <c r="E69" s="7" t="n">
        <v>50</v>
      </c>
      <c r="F69" s="16" t="s">
        <v>19</v>
      </c>
      <c r="G69" s="6" t="n">
        <v>5.4465</v>
      </c>
      <c r="H69" s="6" t="n">
        <v>67.85</v>
      </c>
      <c r="I69" s="6" t="n">
        <v>64.99</v>
      </c>
      <c r="J69" s="6" t="n">
        <v>35</v>
      </c>
      <c r="K69" s="6" t="n">
        <v>272.325</v>
      </c>
      <c r="L69" s="6" t="n">
        <v>237.33</v>
      </c>
      <c r="M69" s="6" t="n">
        <v>7.3</v>
      </c>
      <c r="N69" s="6" t="n">
        <v>7</v>
      </c>
    </row>
    <row collapsed="false" customFormat="false" customHeight="false" hidden="false" ht="12.1" outlineLevel="0" r="70">
      <c r="A70" s="33" t="n">
        <v>45277</v>
      </c>
      <c r="B70" s="16" t="s">
        <v>564</v>
      </c>
      <c r="C70" s="16" t="s">
        <v>45</v>
      </c>
      <c r="D70" s="16" t="s">
        <v>46</v>
      </c>
      <c r="E70" s="7" t="n">
        <v>1</v>
      </c>
      <c r="F70" s="16" t="s">
        <v>19</v>
      </c>
      <c r="G70" s="6" t="n">
        <v>447</v>
      </c>
      <c r="H70" s="6" t="n">
        <v>6560</v>
      </c>
      <c r="I70" s="6" t="n">
        <v>4245.95</v>
      </c>
      <c r="J70" s="6" t="n">
        <v>58</v>
      </c>
      <c r="K70" s="6" t="n">
        <v>447</v>
      </c>
      <c r="L70" s="6" t="n">
        <v>389</v>
      </c>
      <c r="M70" s="6" t="n">
        <v>9.16</v>
      </c>
      <c r="N70" s="6" t="n">
        <v>5.93</v>
      </c>
    </row>
    <row collapsed="false" customFormat="false" customHeight="false" hidden="false" ht="12.1" outlineLevel="0" r="71">
      <c r="A71" s="33" t="n">
        <v>45300</v>
      </c>
      <c r="B71" s="16" t="s">
        <v>564</v>
      </c>
      <c r="C71" s="16" t="s">
        <v>33</v>
      </c>
      <c r="D71" s="16" t="s">
        <v>34</v>
      </c>
      <c r="E71" s="7" t="n">
        <v>13</v>
      </c>
      <c r="F71" s="16" t="s">
        <v>19</v>
      </c>
      <c r="G71" s="6" t="n">
        <v>35.17</v>
      </c>
      <c r="H71" s="6" t="n">
        <v>686.5</v>
      </c>
      <c r="I71" s="6" t="n">
        <v>382.63</v>
      </c>
      <c r="J71" s="6" t="n">
        <v>59</v>
      </c>
      <c r="K71" s="6" t="n">
        <v>457.21</v>
      </c>
      <c r="L71" s="6" t="n">
        <v>398.21</v>
      </c>
      <c r="M71" s="6" t="n">
        <v>8.01</v>
      </c>
      <c r="N71" s="6" t="n">
        <v>4.46</v>
      </c>
    </row>
    <row collapsed="false" customFormat="false" customHeight="false" hidden="false" ht="12.1" outlineLevel="0" r="72">
      <c r="A72" s="33" t="n">
        <v>45302</v>
      </c>
      <c r="B72" s="16" t="s">
        <v>564</v>
      </c>
      <c r="C72" s="16" t="s">
        <v>65</v>
      </c>
      <c r="D72" s="16" t="s">
        <v>66</v>
      </c>
      <c r="E72" s="7" t="n">
        <v>6</v>
      </c>
      <c r="F72" s="16" t="s">
        <v>19</v>
      </c>
      <c r="G72" s="6" t="n">
        <v>30.77</v>
      </c>
      <c r="H72" s="6" t="n">
        <v>579.6</v>
      </c>
      <c r="I72" s="6" t="n">
        <v>372.85</v>
      </c>
      <c r="J72" s="6" t="n">
        <v>24</v>
      </c>
      <c r="K72" s="6" t="n">
        <v>184.62</v>
      </c>
      <c r="L72" s="6" t="n">
        <v>160.62</v>
      </c>
      <c r="M72" s="6" t="n">
        <v>7.18</v>
      </c>
      <c r="N72" s="6" t="n">
        <v>4.62</v>
      </c>
    </row>
    <row collapsed="false" customFormat="false" customHeight="false" hidden="false" ht="12.1" outlineLevel="0" r="73">
      <c r="A73" s="33" t="n">
        <v>45328</v>
      </c>
      <c r="B73" s="16" t="s">
        <v>564</v>
      </c>
      <c r="C73" s="16" t="s">
        <v>51</v>
      </c>
      <c r="D73" s="16" t="s">
        <v>52</v>
      </c>
      <c r="E73" s="7" t="n">
        <v>1</v>
      </c>
      <c r="F73" s="16" t="s">
        <v>64</v>
      </c>
      <c r="G73" s="6" t="n">
        <v>11.4054</v>
      </c>
      <c r="H73" s="6" t="n">
        <v>3201</v>
      </c>
      <c r="I73" s="6" t="n">
        <v>3514.33</v>
      </c>
      <c r="J73" s="6" t="n">
        <v>0.01</v>
      </c>
      <c r="K73" s="6" t="n">
        <v>11.4054</v>
      </c>
      <c r="L73" s="6" t="n">
        <v>10.49</v>
      </c>
      <c r="M73" s="6" t="n">
        <v>0.3</v>
      </c>
      <c r="N73" s="6" t="n">
        <v>0.33</v>
      </c>
    </row>
    <row collapsed="false" customFormat="false" customHeight="false" hidden="false" ht="12.1" outlineLevel="0" r="74">
      <c r="A74" s="33" t="n">
        <v>45377</v>
      </c>
      <c r="B74" s="16" t="s">
        <v>564</v>
      </c>
      <c r="C74" s="16" t="s">
        <v>62</v>
      </c>
      <c r="D74" s="16" t="s">
        <v>63</v>
      </c>
      <c r="E74" s="7" t="n">
        <v>2</v>
      </c>
      <c r="F74" s="16" t="s">
        <v>19</v>
      </c>
      <c r="G74" s="6" t="n">
        <v>44.09</v>
      </c>
      <c r="H74" s="6" t="n">
        <v>1316.8</v>
      </c>
      <c r="I74" s="6" t="n">
        <v>885.32</v>
      </c>
      <c r="J74" s="6" t="n">
        <v>11</v>
      </c>
      <c r="K74" s="6" t="n">
        <v>88.18</v>
      </c>
      <c r="L74" s="6" t="n">
        <v>77.18</v>
      </c>
      <c r="M74" s="6" t="n">
        <v>4.36</v>
      </c>
      <c r="N74" s="6" t="n">
        <v>2.93</v>
      </c>
    </row>
    <row collapsed="false" customFormat="false" customHeight="false" hidden="false" ht="12.1" outlineLevel="0" r="75">
      <c r="A75" s="33" t="n">
        <v>45414</v>
      </c>
      <c r="B75" s="16" t="s">
        <v>564</v>
      </c>
      <c r="C75" s="16" t="s">
        <v>39</v>
      </c>
      <c r="D75" s="16" t="s">
        <v>40</v>
      </c>
      <c r="E75" s="7" t="n">
        <v>8</v>
      </c>
      <c r="F75" s="16" t="s">
        <v>19</v>
      </c>
      <c r="G75" s="6" t="n">
        <v>100</v>
      </c>
      <c r="H75" s="6" t="n">
        <v>969</v>
      </c>
      <c r="I75" s="6" t="n">
        <v>625.97</v>
      </c>
      <c r="J75" s="6" t="n">
        <v>104</v>
      </c>
      <c r="K75" s="6" t="n">
        <v>800</v>
      </c>
      <c r="L75" s="6" t="n">
        <v>696</v>
      </c>
      <c r="M75" s="6" t="n">
        <v>13.9</v>
      </c>
      <c r="N75" s="6" t="n">
        <v>8.98</v>
      </c>
    </row>
    <row collapsed="false" customFormat="false" customHeight="false" hidden="false" ht="12.1" outlineLevel="0" r="76">
      <c r="A76" s="33" t="n">
        <v>45418</v>
      </c>
      <c r="B76" s="16" t="s">
        <v>564</v>
      </c>
      <c r="C76" s="16" t="s">
        <v>56</v>
      </c>
      <c r="D76" s="16" t="s">
        <v>57</v>
      </c>
      <c r="E76" s="7" t="n">
        <v>10</v>
      </c>
      <c r="F76" s="16" t="s">
        <v>19</v>
      </c>
      <c r="G76" s="6" t="n">
        <v>23.37</v>
      </c>
      <c r="H76" s="6" t="n">
        <v>313.77</v>
      </c>
      <c r="I76" s="6" t="n">
        <v>74.54</v>
      </c>
      <c r="J76" s="6" t="n">
        <v>30</v>
      </c>
      <c r="K76" s="6" t="n">
        <v>233.7</v>
      </c>
      <c r="L76" s="6" t="n">
        <v>203.7</v>
      </c>
      <c r="M76" s="6" t="n">
        <v>27.33</v>
      </c>
      <c r="N76" s="6" t="n">
        <v>6.49</v>
      </c>
    </row>
    <row collapsed="false" customFormat="false" customHeight="false" hidden="false" ht="12.1" outlineLevel="0" r="77">
      <c r="A77" s="33" t="n">
        <v>45418</v>
      </c>
      <c r="B77" s="16" t="s">
        <v>564</v>
      </c>
      <c r="C77" s="16" t="s">
        <v>51</v>
      </c>
      <c r="D77" s="16" t="s">
        <v>52</v>
      </c>
      <c r="E77" s="7" t="n">
        <v>1</v>
      </c>
      <c r="F77" s="16" t="s">
        <v>64</v>
      </c>
      <c r="G77" s="6" t="n">
        <v>11.4615</v>
      </c>
      <c r="H77" s="6" t="n">
        <v>3201</v>
      </c>
      <c r="I77" s="6" t="n">
        <v>3514.33</v>
      </c>
      <c r="J77" s="6" t="n">
        <v>0.01</v>
      </c>
      <c r="K77" s="6" t="n">
        <v>11.4615</v>
      </c>
      <c r="L77" s="6" t="n">
        <v>10.54</v>
      </c>
      <c r="M77" s="6" t="n">
        <v>0.3</v>
      </c>
      <c r="N77" s="6" t="n">
        <v>0.33</v>
      </c>
    </row>
    <row collapsed="false" customFormat="false" customHeight="false" hidden="false" ht="12.1" outlineLevel="0" r="78">
      <c r="A78" s="33" t="n">
        <v>45419</v>
      </c>
      <c r="B78" s="16" t="s">
        <v>564</v>
      </c>
      <c r="C78" s="16" t="s">
        <v>45</v>
      </c>
      <c r="D78" s="16" t="s">
        <v>46</v>
      </c>
      <c r="E78" s="7" t="n">
        <v>1</v>
      </c>
      <c r="F78" s="16" t="s">
        <v>19</v>
      </c>
      <c r="G78" s="6" t="n">
        <v>498</v>
      </c>
      <c r="H78" s="6" t="n">
        <v>7722.5</v>
      </c>
      <c r="I78" s="6" t="n">
        <v>4245.95</v>
      </c>
      <c r="J78" s="6" t="n">
        <v>65</v>
      </c>
      <c r="K78" s="6" t="n">
        <v>498</v>
      </c>
      <c r="L78" s="6" t="n">
        <v>433</v>
      </c>
      <c r="M78" s="6" t="n">
        <v>10.2</v>
      </c>
      <c r="N78" s="6" t="n">
        <v>5.61</v>
      </c>
    </row>
    <row collapsed="false" customFormat="false" customHeight="false" hidden="false" ht="12.1" outlineLevel="0" r="79">
      <c r="A79" s="33" t="n">
        <v>45439</v>
      </c>
      <c r="B79" s="16" t="s">
        <v>564</v>
      </c>
      <c r="C79" s="16" t="s">
        <v>83</v>
      </c>
      <c r="D79" s="16" t="s">
        <v>84</v>
      </c>
      <c r="E79" s="7" t="n">
        <v>10</v>
      </c>
      <c r="F79" s="16" t="s">
        <v>19</v>
      </c>
      <c r="G79" s="6" t="n">
        <v>25.43</v>
      </c>
      <c r="H79" s="6" t="n">
        <v>219.22</v>
      </c>
      <c r="I79" s="6" t="n">
        <v>128.87</v>
      </c>
      <c r="J79" s="6" t="n">
        <v>33</v>
      </c>
      <c r="K79" s="6" t="n">
        <v>254.3</v>
      </c>
      <c r="L79" s="6" t="n">
        <v>221.3</v>
      </c>
      <c r="M79" s="6" t="n">
        <v>17.17</v>
      </c>
      <c r="N79" s="6" t="n">
        <v>10.09</v>
      </c>
    </row>
    <row collapsed="false" customFormat="false" customHeight="false" hidden="false" ht="12.1" outlineLevel="0" r="80">
      <c r="A80" s="33" t="n">
        <v>45443</v>
      </c>
      <c r="B80" s="16" t="s">
        <v>564</v>
      </c>
      <c r="C80" s="16" t="s">
        <v>81</v>
      </c>
      <c r="D80" s="16" t="s">
        <v>82</v>
      </c>
      <c r="E80" s="7" t="n">
        <v>30</v>
      </c>
      <c r="F80" s="16" t="s">
        <v>19</v>
      </c>
      <c r="G80" s="6" t="n">
        <v>2.02</v>
      </c>
      <c r="H80" s="6" t="n">
        <v>74.98</v>
      </c>
      <c r="I80" s="6" t="n">
        <v>74.85</v>
      </c>
      <c r="J80" s="6" t="n">
        <v>8</v>
      </c>
      <c r="K80" s="6" t="n">
        <v>60.6</v>
      </c>
      <c r="L80" s="6" t="n">
        <v>52.6</v>
      </c>
      <c r="M80" s="6" t="n">
        <v>2.34</v>
      </c>
      <c r="N80" s="6" t="n">
        <v>2.34</v>
      </c>
    </row>
    <row collapsed="false" customFormat="false" customHeight="false" hidden="false" ht="12.1" outlineLevel="0" r="81">
      <c r="A81" s="33" t="n">
        <v>45446</v>
      </c>
      <c r="B81" s="16" t="s">
        <v>564</v>
      </c>
      <c r="C81" s="16" t="s">
        <v>53</v>
      </c>
      <c r="D81" s="16" t="s">
        <v>54</v>
      </c>
      <c r="E81" s="7" t="n">
        <v>1100</v>
      </c>
      <c r="F81" s="16" t="s">
        <v>19</v>
      </c>
      <c r="G81" s="6" t="n">
        <v>0.326</v>
      </c>
      <c r="H81" s="6" t="n">
        <v>3.794</v>
      </c>
      <c r="I81" s="6" t="n">
        <v>2.95</v>
      </c>
      <c r="J81" s="6" t="n">
        <v>47</v>
      </c>
      <c r="K81" s="6" t="n">
        <v>358.5992</v>
      </c>
      <c r="L81" s="6" t="n">
        <v>311.6</v>
      </c>
      <c r="M81" s="6" t="n">
        <v>9.6</v>
      </c>
      <c r="N81" s="6" t="n">
        <v>7.47</v>
      </c>
    </row>
    <row collapsed="false" customFormat="false" customHeight="false" hidden="false" ht="12.1" outlineLevel="0" r="82">
      <c r="A82" s="33" t="n">
        <v>45453</v>
      </c>
      <c r="B82" s="16" t="s">
        <v>564</v>
      </c>
      <c r="C82" s="16" t="s">
        <v>48</v>
      </c>
      <c r="D82" s="16" t="s">
        <v>49</v>
      </c>
      <c r="E82" s="7" t="n">
        <v>180</v>
      </c>
      <c r="F82" s="16" t="s">
        <v>19</v>
      </c>
      <c r="G82" s="6" t="n">
        <v>2.752</v>
      </c>
      <c r="H82" s="6" t="n">
        <v>55.06</v>
      </c>
      <c r="I82" s="6" t="n">
        <v>44.37</v>
      </c>
      <c r="J82" s="6" t="n">
        <v>64</v>
      </c>
      <c r="K82" s="6" t="n">
        <v>495.36</v>
      </c>
      <c r="L82" s="6" t="n">
        <v>431.36</v>
      </c>
      <c r="M82" s="6" t="n">
        <v>5.4</v>
      </c>
      <c r="N82" s="6" t="n">
        <v>4.35</v>
      </c>
    </row>
    <row collapsed="false" customFormat="false" customHeight="false" hidden="false" ht="12.1" outlineLevel="0" r="83">
      <c r="A83" s="33" t="n">
        <v>45461</v>
      </c>
      <c r="B83" s="16" t="s">
        <v>564</v>
      </c>
      <c r="C83" s="16" t="s">
        <v>42</v>
      </c>
      <c r="D83" s="16" t="s">
        <v>43</v>
      </c>
      <c r="E83" s="7" t="n">
        <v>7</v>
      </c>
      <c r="F83" s="16" t="s">
        <v>19</v>
      </c>
      <c r="G83" s="6" t="n">
        <v>38.3</v>
      </c>
      <c r="H83" s="6" t="n">
        <v>1555.6</v>
      </c>
      <c r="I83" s="6" t="n">
        <v>1081.66</v>
      </c>
      <c r="J83" s="6" t="n">
        <v>35</v>
      </c>
      <c r="K83" s="6" t="n">
        <v>268.1</v>
      </c>
      <c r="L83" s="6" t="n">
        <v>233.1</v>
      </c>
      <c r="M83" s="6" t="n">
        <v>3.08</v>
      </c>
      <c r="N83" s="6" t="n">
        <v>2.14</v>
      </c>
    </row>
    <row collapsed="false" customFormat="false" customHeight="false" hidden="false" ht="12.1" outlineLevel="0" r="84">
      <c r="A84" s="33" t="n">
        <v>45461</v>
      </c>
      <c r="B84" s="16" t="s">
        <v>564</v>
      </c>
      <c r="C84" s="16" t="s">
        <v>42</v>
      </c>
      <c r="D84" s="16" t="s">
        <v>43</v>
      </c>
      <c r="E84" s="7" t="n">
        <v>7</v>
      </c>
      <c r="F84" s="16" t="s">
        <v>19</v>
      </c>
      <c r="G84" s="6" t="n">
        <v>191.51</v>
      </c>
      <c r="H84" s="6" t="n">
        <v>1555.6</v>
      </c>
      <c r="I84" s="6" t="n">
        <v>1081.66</v>
      </c>
      <c r="J84" s="6" t="n">
        <v>174</v>
      </c>
      <c r="K84" s="6" t="n">
        <v>1340.57</v>
      </c>
      <c r="L84" s="6" t="n">
        <v>1166.57</v>
      </c>
      <c r="M84" s="6" t="n">
        <v>15.41</v>
      </c>
      <c r="N84" s="6" t="n">
        <v>10.71</v>
      </c>
    </row>
    <row collapsed="false" customFormat="false" customHeight="false" hidden="false" ht="12.1" outlineLevel="0" r="85">
      <c r="A85" s="33" t="n">
        <v>45482</v>
      </c>
      <c r="B85" s="16" t="s">
        <v>564</v>
      </c>
      <c r="C85" s="16" t="s">
        <v>65</v>
      </c>
      <c r="D85" s="16" t="s">
        <v>66</v>
      </c>
      <c r="E85" s="7" t="n">
        <v>6</v>
      </c>
      <c r="F85" s="16" t="s">
        <v>19</v>
      </c>
      <c r="G85" s="6" t="n">
        <v>29.01</v>
      </c>
      <c r="H85" s="6" t="n">
        <v>524.6</v>
      </c>
      <c r="I85" s="6" t="n">
        <v>372.85</v>
      </c>
      <c r="J85" s="6" t="n">
        <v>23</v>
      </c>
      <c r="K85" s="6" t="n">
        <v>174.06</v>
      </c>
      <c r="L85" s="6" t="n">
        <v>151.06</v>
      </c>
      <c r="M85" s="6" t="n">
        <v>6.75</v>
      </c>
      <c r="N85" s="6" t="n">
        <v>4.8</v>
      </c>
    </row>
    <row collapsed="false" customFormat="false" customHeight="false" hidden="false" ht="12.1" outlineLevel="0" r="86">
      <c r="A86" s="33" t="n">
        <v>45482</v>
      </c>
      <c r="B86" s="16" t="s">
        <v>564</v>
      </c>
      <c r="C86" s="16" t="s">
        <v>33</v>
      </c>
      <c r="D86" s="16" t="s">
        <v>34</v>
      </c>
      <c r="E86" s="7" t="n">
        <v>13</v>
      </c>
      <c r="F86" s="16" t="s">
        <v>19</v>
      </c>
      <c r="G86" s="6" t="n">
        <v>25.17</v>
      </c>
      <c r="H86" s="6" t="n">
        <v>639.1</v>
      </c>
      <c r="I86" s="6" t="n">
        <v>382.63</v>
      </c>
      <c r="J86" s="6" t="n">
        <v>43</v>
      </c>
      <c r="K86" s="6" t="n">
        <v>327.21</v>
      </c>
      <c r="L86" s="6" t="n">
        <v>284.21</v>
      </c>
      <c r="M86" s="6" t="n">
        <v>5.71</v>
      </c>
      <c r="N86" s="6" t="n">
        <v>3.42</v>
      </c>
    </row>
    <row collapsed="false" customFormat="false" customHeight="false" hidden="false" ht="12.1" outlineLevel="0" r="87">
      <c r="A87" s="33" t="n">
        <v>45484</v>
      </c>
      <c r="B87" s="16" t="s">
        <v>564</v>
      </c>
      <c r="C87" s="16" t="s">
        <v>21</v>
      </c>
      <c r="D87" s="16" t="s">
        <v>22</v>
      </c>
      <c r="E87" s="7" t="n">
        <v>40</v>
      </c>
      <c r="F87" s="16" t="s">
        <v>19</v>
      </c>
      <c r="G87" s="6" t="n">
        <v>33.3</v>
      </c>
      <c r="H87" s="6" t="n">
        <v>295.87</v>
      </c>
      <c r="I87" s="6" t="n">
        <v>156.98</v>
      </c>
      <c r="J87" s="6" t="n">
        <v>173</v>
      </c>
      <c r="K87" s="6" t="n">
        <v>1332</v>
      </c>
      <c r="L87" s="6" t="n">
        <v>1159</v>
      </c>
      <c r="M87" s="6" t="n">
        <v>18.46</v>
      </c>
      <c r="N87" s="6" t="n">
        <v>9.79</v>
      </c>
    </row>
    <row collapsed="false" customFormat="false" customHeight="false" hidden="false" ht="12.1" outlineLevel="0" r="88">
      <c r="A88" s="33" t="n">
        <v>45484</v>
      </c>
      <c r="B88" s="16" t="s">
        <v>564</v>
      </c>
      <c r="C88" s="16" t="s">
        <v>16</v>
      </c>
      <c r="D88" s="16" t="s">
        <v>18</v>
      </c>
      <c r="E88" s="7" t="n">
        <v>50</v>
      </c>
      <c r="F88" s="16" t="s">
        <v>19</v>
      </c>
      <c r="G88" s="6" t="n">
        <v>33.3</v>
      </c>
      <c r="H88" s="6" t="n">
        <v>296</v>
      </c>
      <c r="I88" s="6" t="n">
        <v>208.85</v>
      </c>
      <c r="J88" s="6" t="n">
        <v>216</v>
      </c>
      <c r="K88" s="6" t="n">
        <v>1665</v>
      </c>
      <c r="L88" s="6" t="n">
        <v>1449</v>
      </c>
      <c r="M88" s="6" t="n">
        <v>13.88</v>
      </c>
      <c r="N88" s="6" t="n">
        <v>9.79</v>
      </c>
    </row>
    <row collapsed="false" customFormat="false" customHeight="false" hidden="false" ht="12.1" outlineLevel="0" r="89">
      <c r="A89" s="33" t="n">
        <v>45485</v>
      </c>
      <c r="B89" s="16" t="s">
        <v>564</v>
      </c>
      <c r="C89" s="16" t="s">
        <v>69</v>
      </c>
      <c r="D89" s="16" t="s">
        <v>70</v>
      </c>
      <c r="E89" s="7" t="n">
        <v>2</v>
      </c>
      <c r="F89" s="16" t="s">
        <v>19</v>
      </c>
      <c r="G89" s="6" t="n">
        <v>249.69</v>
      </c>
      <c r="H89" s="6" t="n">
        <v>1643</v>
      </c>
      <c r="I89" s="6" t="n">
        <v>846.34</v>
      </c>
      <c r="J89" s="6" t="n">
        <v>65</v>
      </c>
      <c r="K89" s="6" t="n">
        <v>499.38</v>
      </c>
      <c r="L89" s="6" t="n">
        <v>434.38</v>
      </c>
      <c r="M89" s="6" t="n">
        <v>25.66</v>
      </c>
      <c r="N89" s="6" t="n">
        <v>13.22</v>
      </c>
    </row>
    <row collapsed="false" customFormat="false" customHeight="false" hidden="false" ht="12.1" outlineLevel="0" r="90">
      <c r="A90" s="33" t="n">
        <v>45489</v>
      </c>
      <c r="B90" s="16" t="s">
        <v>564</v>
      </c>
      <c r="C90" s="16" t="s">
        <v>24</v>
      </c>
      <c r="D90" s="16" t="s">
        <v>25</v>
      </c>
      <c r="E90" s="7" t="n">
        <v>50</v>
      </c>
      <c r="F90" s="16" t="s">
        <v>19</v>
      </c>
      <c r="G90" s="6" t="n">
        <v>35</v>
      </c>
      <c r="H90" s="6" t="n">
        <v>220.85</v>
      </c>
      <c r="I90" s="6" t="n">
        <v>260.47</v>
      </c>
      <c r="J90" s="6" t="n">
        <v>228</v>
      </c>
      <c r="K90" s="6" t="n">
        <v>1750</v>
      </c>
      <c r="L90" s="6" t="n">
        <v>1522</v>
      </c>
      <c r="M90" s="6" t="n">
        <v>11.69</v>
      </c>
      <c r="N90" s="6" t="n">
        <v>13.78</v>
      </c>
    </row>
    <row collapsed="false" customFormat="false" customHeight="false" hidden="false" ht="12.1" outlineLevel="0" r="91">
      <c r="A91" s="33" t="n">
        <v>45491</v>
      </c>
      <c r="B91" s="16" t="s">
        <v>564</v>
      </c>
      <c r="C91" s="16" t="s">
        <v>27</v>
      </c>
      <c r="D91" s="16" t="s">
        <v>28</v>
      </c>
      <c r="E91" s="7" t="n">
        <v>200</v>
      </c>
      <c r="F91" s="16" t="s">
        <v>19</v>
      </c>
      <c r="G91" s="6" t="n">
        <v>12.29</v>
      </c>
      <c r="H91" s="6" t="n">
        <v>49.27</v>
      </c>
      <c r="I91" s="6" t="n">
        <v>30.97</v>
      </c>
      <c r="J91" s="6" t="n">
        <v>320</v>
      </c>
      <c r="K91" s="6" t="n">
        <v>2458</v>
      </c>
      <c r="L91" s="6" t="n">
        <v>2138</v>
      </c>
      <c r="M91" s="6" t="n">
        <v>34.52</v>
      </c>
      <c r="N91" s="6" t="n">
        <v>21.7</v>
      </c>
    </row>
    <row collapsed="false" customFormat="false" customHeight="false" hidden="false" ht="12.1" outlineLevel="0" r="92">
      <c r="A92" s="33" t="n">
        <v>45511</v>
      </c>
      <c r="B92" s="16" t="s">
        <v>564</v>
      </c>
      <c r="C92" s="16" t="s">
        <v>51</v>
      </c>
      <c r="D92" s="16" t="s">
        <v>52</v>
      </c>
      <c r="E92" s="7" t="n">
        <v>1</v>
      </c>
      <c r="F92" s="16" t="s">
        <v>64</v>
      </c>
      <c r="G92" s="6" t="n">
        <v>10.6456</v>
      </c>
      <c r="H92" s="6" t="n">
        <v>3201</v>
      </c>
      <c r="I92" s="6" t="n">
        <v>3514.33</v>
      </c>
      <c r="J92" s="6" t="n">
        <v>0.01</v>
      </c>
      <c r="K92" s="6" t="n">
        <v>10.6456</v>
      </c>
      <c r="L92" s="6" t="n">
        <v>9.79</v>
      </c>
      <c r="M92" s="6" t="n">
        <v>0.28</v>
      </c>
      <c r="N92" s="6" t="n">
        <v>0.31</v>
      </c>
    </row>
    <row collapsed="false" customFormat="false" customHeight="false" hidden="false" ht="12.1" outlineLevel="0" r="93">
      <c r="A93" s="33" t="n">
        <v>45545</v>
      </c>
      <c r="B93" s="16" t="s">
        <v>564</v>
      </c>
      <c r="C93" s="16" t="s">
        <v>42</v>
      </c>
      <c r="D93" s="16" t="s">
        <v>43</v>
      </c>
      <c r="E93" s="7" t="n">
        <v>7</v>
      </c>
      <c r="F93" s="16" t="s">
        <v>19</v>
      </c>
      <c r="G93" s="6" t="n">
        <v>31.06</v>
      </c>
      <c r="H93" s="6" t="n">
        <v>1254.2</v>
      </c>
      <c r="I93" s="6" t="n">
        <v>1081.66</v>
      </c>
      <c r="J93" s="6" t="n">
        <v>28</v>
      </c>
      <c r="K93" s="6" t="n">
        <v>217.42</v>
      </c>
      <c r="L93" s="6" t="n">
        <v>189.42</v>
      </c>
      <c r="M93" s="6" t="n">
        <v>2.5</v>
      </c>
      <c r="N93" s="6" t="n">
        <v>2.16</v>
      </c>
    </row>
    <row collapsed="false" customFormat="false" customHeight="false" hidden="false" ht="12.1" outlineLevel="0" r="94">
      <c r="A94" s="33" t="n">
        <v>45562</v>
      </c>
      <c r="B94" s="16" t="s">
        <v>564</v>
      </c>
      <c r="C94" s="16" t="s">
        <v>59</v>
      </c>
      <c r="D94" s="16" t="s">
        <v>60</v>
      </c>
      <c r="E94" s="7" t="n">
        <v>50</v>
      </c>
      <c r="F94" s="16" t="s">
        <v>19</v>
      </c>
      <c r="G94" s="6" t="n">
        <v>6.06</v>
      </c>
      <c r="H94" s="6" t="n">
        <v>70.75</v>
      </c>
      <c r="I94" s="6" t="n">
        <v>64.99</v>
      </c>
      <c r="J94" s="6" t="n">
        <v>39</v>
      </c>
      <c r="K94" s="6" t="n">
        <v>303</v>
      </c>
      <c r="L94" s="6" t="n">
        <v>264</v>
      </c>
      <c r="M94" s="6" t="n">
        <v>8.12</v>
      </c>
      <c r="N94" s="6" t="n">
        <v>7.46</v>
      </c>
    </row>
    <row collapsed="false" customFormat="false" customHeight="false" hidden="false" ht="12.1" outlineLevel="0" r="95">
      <c r="A95" s="33" t="n">
        <v>45565</v>
      </c>
      <c r="B95" s="16" t="s">
        <v>564</v>
      </c>
      <c r="C95" s="16" t="s">
        <v>56</v>
      </c>
      <c r="D95" s="16" t="s">
        <v>57</v>
      </c>
      <c r="E95" s="7" t="n">
        <v>10</v>
      </c>
      <c r="F95" s="16" t="s">
        <v>19</v>
      </c>
      <c r="G95" s="6" t="n">
        <v>27.26</v>
      </c>
      <c r="H95" s="6" t="n">
        <v>379.47</v>
      </c>
      <c r="I95" s="6" t="n">
        <v>74.54</v>
      </c>
      <c r="J95" s="6" t="n">
        <v>35</v>
      </c>
      <c r="K95" s="6" t="n">
        <v>272.6</v>
      </c>
      <c r="L95" s="6" t="n">
        <v>237.6</v>
      </c>
      <c r="M95" s="6" t="n">
        <v>31.87</v>
      </c>
      <c r="N95" s="6" t="n">
        <v>6.26</v>
      </c>
    </row>
    <row collapsed="false" customFormat="false" customHeight="false" hidden="false" ht="12.1" outlineLevel="0" r="96">
      <c r="A96" s="33" t="n">
        <v>45573</v>
      </c>
      <c r="B96" s="16" t="s">
        <v>564</v>
      </c>
      <c r="C96" s="16" t="s">
        <v>33</v>
      </c>
      <c r="D96" s="16" t="s">
        <v>34</v>
      </c>
      <c r="E96" s="7" t="n">
        <v>13</v>
      </c>
      <c r="F96" s="16" t="s">
        <v>19</v>
      </c>
      <c r="G96" s="6" t="n">
        <v>38.2</v>
      </c>
      <c r="H96" s="6" t="n">
        <v>621.1</v>
      </c>
      <c r="I96" s="6" t="n">
        <v>382.63</v>
      </c>
      <c r="J96" s="6" t="n">
        <v>65</v>
      </c>
      <c r="K96" s="6" t="n">
        <v>496.6</v>
      </c>
      <c r="L96" s="6" t="n">
        <v>431.6</v>
      </c>
      <c r="M96" s="6" t="n">
        <v>8.68</v>
      </c>
      <c r="N96" s="6" t="n">
        <v>5.35</v>
      </c>
    </row>
    <row collapsed="false" customFormat="false" customHeight="false" hidden="false" ht="12.1" outlineLevel="0" r="97">
      <c r="A97" s="33" t="n">
        <v>45576</v>
      </c>
      <c r="B97" s="16" t="s">
        <v>564</v>
      </c>
      <c r="C97" s="16" t="s">
        <v>62</v>
      </c>
      <c r="D97" s="16" t="s">
        <v>63</v>
      </c>
      <c r="E97" s="7" t="n">
        <v>2</v>
      </c>
      <c r="F97" s="16" t="s">
        <v>19</v>
      </c>
      <c r="G97" s="6" t="n">
        <v>35.5</v>
      </c>
      <c r="H97" s="6" t="n">
        <v>957.8</v>
      </c>
      <c r="I97" s="6" t="n">
        <v>885.32</v>
      </c>
      <c r="J97" s="6" t="n">
        <v>9</v>
      </c>
      <c r="K97" s="6" t="n">
        <v>71</v>
      </c>
      <c r="L97" s="6" t="n">
        <v>62</v>
      </c>
      <c r="M97" s="6" t="n">
        <v>3.5</v>
      </c>
      <c r="N97" s="6" t="n">
        <v>3.24</v>
      </c>
    </row>
    <row collapsed="false" customFormat="false" customHeight="false" hidden="false" ht="12.1" outlineLevel="0" r="98">
      <c r="A98" s="33" t="n">
        <v>45582</v>
      </c>
      <c r="B98" s="16" t="s">
        <v>564</v>
      </c>
      <c r="C98" s="16" t="s">
        <v>48</v>
      </c>
      <c r="D98" s="16" t="s">
        <v>49</v>
      </c>
      <c r="E98" s="7" t="n">
        <v>180</v>
      </c>
      <c r="F98" s="16" t="s">
        <v>19</v>
      </c>
      <c r="G98" s="6" t="n">
        <v>2.494</v>
      </c>
      <c r="H98" s="6" t="n">
        <v>40.655</v>
      </c>
      <c r="I98" s="6" t="n">
        <v>44.37</v>
      </c>
      <c r="J98" s="6" t="n">
        <v>58</v>
      </c>
      <c r="K98" s="6" t="n">
        <v>448.92</v>
      </c>
      <c r="L98" s="6" t="n">
        <v>390.92</v>
      </c>
      <c r="M98" s="6" t="n">
        <v>4.89</v>
      </c>
      <c r="N98" s="6" t="n">
        <v>5.34</v>
      </c>
    </row>
    <row collapsed="false" customFormat="false" customHeight="false" hidden="false" ht="12.1" outlineLevel="0" r="99">
      <c r="A99" s="33" t="n">
        <v>45584</v>
      </c>
      <c r="B99" s="16" t="s">
        <v>564</v>
      </c>
      <c r="C99" s="16" t="s">
        <v>81</v>
      </c>
      <c r="D99" s="16" t="s">
        <v>82</v>
      </c>
      <c r="E99" s="7" t="n">
        <v>30</v>
      </c>
      <c r="F99" s="16" t="s">
        <v>19</v>
      </c>
      <c r="G99" s="6" t="n">
        <v>2.49</v>
      </c>
      <c r="H99" s="6" t="n">
        <v>52.2</v>
      </c>
      <c r="I99" s="6" t="n">
        <v>74.85</v>
      </c>
      <c r="J99" s="6" t="n">
        <v>10</v>
      </c>
      <c r="K99" s="6" t="n">
        <v>74.7</v>
      </c>
      <c r="L99" s="6" t="n">
        <v>64.7</v>
      </c>
      <c r="M99" s="6" t="n">
        <v>2.88</v>
      </c>
      <c r="N99" s="6" t="n">
        <v>4.13</v>
      </c>
    </row>
    <row collapsed="false" customFormat="false" customHeight="false" hidden="false" ht="12.1" outlineLevel="0" r="100">
      <c r="A100" s="33" t="n">
        <v>45643</v>
      </c>
      <c r="B100" s="16" t="s">
        <v>564</v>
      </c>
      <c r="C100" s="16" t="s">
        <v>45</v>
      </c>
      <c r="D100" s="16" t="s">
        <v>46</v>
      </c>
      <c r="E100" s="7" t="n">
        <v>1</v>
      </c>
      <c r="F100" s="16" t="s">
        <v>19</v>
      </c>
      <c r="G100" s="6" t="n">
        <v>514</v>
      </c>
      <c r="H100" s="6" t="n">
        <v>6290.5</v>
      </c>
      <c r="I100" s="6" t="n">
        <v>4245.95</v>
      </c>
      <c r="J100" s="6" t="n">
        <v>67</v>
      </c>
      <c r="K100" s="6" t="n">
        <v>514</v>
      </c>
      <c r="L100" s="6" t="n">
        <v>447</v>
      </c>
      <c r="M100" s="6" t="n">
        <v>10.53</v>
      </c>
      <c r="N100" s="6" t="n">
        <v>7.11</v>
      </c>
    </row>
    <row collapsed="false" customFormat="false" customHeight="false" hidden="false" ht="12.1" outlineLevel="0" r="101">
      <c r="A101" s="33" t="n">
        <v>45643</v>
      </c>
      <c r="B101" s="16" t="s">
        <v>564</v>
      </c>
      <c r="C101" s="16" t="s">
        <v>42</v>
      </c>
      <c r="D101" s="16" t="s">
        <v>43</v>
      </c>
      <c r="E101" s="7" t="n">
        <v>7</v>
      </c>
      <c r="F101" s="16" t="s">
        <v>19</v>
      </c>
      <c r="G101" s="6" t="n">
        <v>49.06</v>
      </c>
      <c r="H101" s="6" t="n">
        <v>1016.4</v>
      </c>
      <c r="I101" s="6" t="n">
        <v>1081.66</v>
      </c>
      <c r="J101" s="6" t="n">
        <v>45</v>
      </c>
      <c r="K101" s="6" t="n">
        <v>343.42</v>
      </c>
      <c r="L101" s="6" t="n">
        <v>298.42</v>
      </c>
      <c r="M101" s="6" t="n">
        <v>3.94</v>
      </c>
      <c r="N101" s="6" t="n">
        <v>4.19</v>
      </c>
    </row>
    <row collapsed="false" customFormat="false" customHeight="false" hidden="false" ht="12.1" outlineLevel="0" r="102">
      <c r="A102" s="33" t="n">
        <v>45665</v>
      </c>
      <c r="B102" s="16" t="s">
        <v>564</v>
      </c>
      <c r="C102" s="16" t="s">
        <v>33</v>
      </c>
      <c r="D102" s="16" t="s">
        <v>34</v>
      </c>
      <c r="E102" s="7" t="n">
        <v>13</v>
      </c>
      <c r="F102" s="16" t="s">
        <v>19</v>
      </c>
      <c r="G102" s="6" t="n">
        <v>17.39</v>
      </c>
      <c r="H102" s="6" t="n">
        <v>645.5</v>
      </c>
      <c r="I102" s="6" t="n">
        <v>382.63</v>
      </c>
      <c r="J102" s="6" t="n">
        <v>29</v>
      </c>
      <c r="K102" s="6" t="n">
        <v>226.07</v>
      </c>
      <c r="L102" s="6" t="n">
        <v>197.07</v>
      </c>
      <c r="M102" s="6" t="n">
        <v>3.96</v>
      </c>
      <c r="N102" s="6" t="n">
        <v>2.35</v>
      </c>
    </row>
    <row collapsed="false" customFormat="false" customHeight="false" hidden="false" ht="12.1" outlineLevel="0" r="103">
      <c r="A103" s="33" t="n">
        <v>45667</v>
      </c>
      <c r="B103" s="16" t="s">
        <v>564</v>
      </c>
      <c r="C103" s="16" t="s">
        <v>65</v>
      </c>
      <c r="D103" s="16" t="s">
        <v>66</v>
      </c>
      <c r="E103" s="7" t="n">
        <v>6</v>
      </c>
      <c r="F103" s="16" t="s">
        <v>19</v>
      </c>
      <c r="G103" s="6" t="n">
        <v>36.47</v>
      </c>
      <c r="H103" s="6" t="n">
        <v>562.95</v>
      </c>
      <c r="I103" s="6" t="n">
        <v>372.85</v>
      </c>
      <c r="J103" s="6" t="n">
        <v>28</v>
      </c>
      <c r="K103" s="6" t="n">
        <v>218.82</v>
      </c>
      <c r="L103" s="6" t="n">
        <v>190.82</v>
      </c>
      <c r="M103" s="6" t="n">
        <v>8.53</v>
      </c>
      <c r="N103" s="6" t="n">
        <v>5.65</v>
      </c>
    </row>
    <row collapsed="false" customFormat="false" customHeight="false" hidden="false" ht="12.1" outlineLevel="0" r="104">
      <c r="A104" s="33" t="n">
        <v>45775</v>
      </c>
      <c r="B104" s="16" t="s">
        <v>564</v>
      </c>
      <c r="C104" s="16" t="s">
        <v>62</v>
      </c>
      <c r="D104" s="16" t="s">
        <v>63</v>
      </c>
      <c r="E104" s="7" t="n">
        <v>2</v>
      </c>
      <c r="F104" s="16" t="s">
        <v>19</v>
      </c>
      <c r="G104" s="6" t="n">
        <v>46.65</v>
      </c>
      <c r="H104" s="6" t="n">
        <v>1266.2</v>
      </c>
      <c r="I104" s="6" t="n">
        <v>885.32</v>
      </c>
      <c r="J104" s="6" t="n">
        <v>12</v>
      </c>
      <c r="K104" s="6" t="n">
        <v>93.3</v>
      </c>
      <c r="L104" s="6" t="n">
        <v>81.3</v>
      </c>
      <c r="M104" s="6" t="n">
        <v>4.59</v>
      </c>
      <c r="N104" s="6" t="n">
        <v>3.21</v>
      </c>
    </row>
    <row collapsed="false" customFormat="false" customHeight="false" hidden="false" ht="12.1" outlineLevel="0" r="105">
      <c r="A105" s="33" t="n">
        <v>45776</v>
      </c>
      <c r="B105" s="16" t="s">
        <v>564</v>
      </c>
      <c r="C105" s="16" t="s">
        <v>39</v>
      </c>
      <c r="D105" s="16" t="s">
        <v>40</v>
      </c>
      <c r="E105" s="7" t="n">
        <v>8</v>
      </c>
      <c r="F105" s="16" t="s">
        <v>19</v>
      </c>
      <c r="G105" s="6" t="n">
        <v>78</v>
      </c>
      <c r="H105" s="6" t="n">
        <v>780.2</v>
      </c>
      <c r="I105" s="6" t="n">
        <v>625.97</v>
      </c>
      <c r="J105" s="6" t="n">
        <v>81</v>
      </c>
      <c r="K105" s="6" t="n">
        <v>624</v>
      </c>
      <c r="L105" s="6" t="n">
        <v>543</v>
      </c>
      <c r="M105" s="6" t="n">
        <v>10.84</v>
      </c>
      <c r="N105" s="6" t="n">
        <v>8.7</v>
      </c>
    </row>
    <row collapsed="false" customFormat="false" customHeight="false" hidden="false" ht="12.1" outlineLevel="0" r="106">
      <c r="A106" s="33" t="n">
        <v>45782</v>
      </c>
      <c r="B106" s="16" t="s">
        <v>564</v>
      </c>
      <c r="C106" s="16" t="s">
        <v>56</v>
      </c>
      <c r="D106" s="16" t="s">
        <v>57</v>
      </c>
      <c r="E106" s="7" t="n">
        <v>10</v>
      </c>
      <c r="F106" s="16" t="s">
        <v>19</v>
      </c>
      <c r="G106" s="6" t="n">
        <v>29.72</v>
      </c>
      <c r="H106" s="6" t="n">
        <v>378.42</v>
      </c>
      <c r="I106" s="6" t="n">
        <v>74.54</v>
      </c>
      <c r="J106" s="6" t="n">
        <v>39</v>
      </c>
      <c r="K106" s="6" t="n">
        <v>297.2</v>
      </c>
      <c r="L106" s="6" t="n">
        <v>258.2</v>
      </c>
      <c r="M106" s="6" t="n">
        <v>34.64</v>
      </c>
      <c r="N106" s="6" t="n">
        <v>6.82</v>
      </c>
    </row>
    <row collapsed="false" customFormat="false" customHeight="false" hidden="false" ht="12.1" outlineLevel="0" r="107">
      <c r="A107" s="33" t="n">
        <v>45810</v>
      </c>
      <c r="B107" s="16" t="s">
        <v>564</v>
      </c>
      <c r="C107" s="16" t="s">
        <v>33</v>
      </c>
      <c r="D107" s="16" t="s">
        <v>34</v>
      </c>
      <c r="E107" s="7" t="n">
        <v>13</v>
      </c>
      <c r="F107" s="16" t="s">
        <v>19</v>
      </c>
      <c r="G107" s="6" t="n">
        <v>43.11</v>
      </c>
      <c r="H107" s="6" t="n">
        <v>627.6</v>
      </c>
      <c r="I107" s="6" t="n">
        <v>382.63</v>
      </c>
      <c r="J107" s="6" t="n">
        <v>73</v>
      </c>
      <c r="K107" s="6" t="n">
        <v>560.43</v>
      </c>
      <c r="L107" s="6" t="n">
        <v>487.43</v>
      </c>
      <c r="M107" s="6" t="n">
        <v>9.8</v>
      </c>
      <c r="N107" s="6" t="n">
        <v>5.97</v>
      </c>
    </row>
    <row collapsed="false" customFormat="false" customHeight="false" hidden="false" ht="12.1" outlineLevel="0" r="108">
      <c r="A108" s="33" t="n">
        <v>45811</v>
      </c>
      <c r="B108" s="16" t="s">
        <v>564</v>
      </c>
      <c r="C108" s="16" t="s">
        <v>45</v>
      </c>
      <c r="D108" s="16" t="s">
        <v>46</v>
      </c>
      <c r="E108" s="7" t="n">
        <v>1</v>
      </c>
      <c r="F108" s="16" t="s">
        <v>19</v>
      </c>
      <c r="G108" s="6" t="n">
        <v>541</v>
      </c>
      <c r="H108" s="6" t="n">
        <v>6473</v>
      </c>
      <c r="I108" s="6" t="n">
        <v>4245.95</v>
      </c>
      <c r="J108" s="6" t="n">
        <v>70</v>
      </c>
      <c r="K108" s="6" t="n">
        <v>541</v>
      </c>
      <c r="L108" s="6" t="n">
        <v>471</v>
      </c>
      <c r="M108" s="6" t="n">
        <v>11.09</v>
      </c>
      <c r="N108" s="6" t="n">
        <v>7.28</v>
      </c>
    </row>
    <row collapsed="false" customFormat="false" customHeight="false" hidden="false" ht="12.1" outlineLevel="0" r="109">
      <c r="A109" s="33" t="n">
        <v>45817</v>
      </c>
      <c r="B109" s="16" t="s">
        <v>564</v>
      </c>
      <c r="C109" s="16" t="s">
        <v>53</v>
      </c>
      <c r="D109" s="16" t="s">
        <v>54</v>
      </c>
      <c r="E109" s="7" t="n">
        <v>1100</v>
      </c>
      <c r="F109" s="16" t="s">
        <v>19</v>
      </c>
      <c r="G109" s="6" t="n">
        <v>0.3538</v>
      </c>
      <c r="H109" s="6" t="n">
        <v>3.276</v>
      </c>
      <c r="I109" s="6" t="n">
        <v>2.95</v>
      </c>
      <c r="J109" s="6" t="n">
        <v>51</v>
      </c>
      <c r="K109" s="6" t="n">
        <v>389.1322</v>
      </c>
      <c r="L109" s="6" t="n">
        <v>338.13</v>
      </c>
      <c r="M109" s="6" t="n">
        <v>10.41</v>
      </c>
      <c r="N109" s="6" t="n">
        <v>9.38</v>
      </c>
    </row>
    <row collapsed="false" customFormat="false" customHeight="false" hidden="false" ht="12.1" outlineLevel="0" r="110">
      <c r="A110" s="33" t="n">
        <v>45845</v>
      </c>
      <c r="B110" s="16" t="s">
        <v>564</v>
      </c>
      <c r="C110" s="16" t="s">
        <v>24</v>
      </c>
      <c r="D110" s="16" t="s">
        <v>25</v>
      </c>
      <c r="E110" s="7" t="n">
        <v>50</v>
      </c>
      <c r="F110" s="16" t="s">
        <v>19</v>
      </c>
      <c r="G110" s="6" t="n">
        <v>35</v>
      </c>
      <c r="H110" s="6" t="n">
        <v>193.8</v>
      </c>
      <c r="I110" s="6" t="n">
        <v>260.47</v>
      </c>
      <c r="J110" s="6" t="n">
        <v>228</v>
      </c>
      <c r="K110" s="6" t="n">
        <v>1750</v>
      </c>
      <c r="L110" s="6" t="n">
        <v>1522</v>
      </c>
      <c r="M110" s="6" t="n">
        <v>11.69</v>
      </c>
      <c r="N110" s="6" t="n">
        <v>15.71</v>
      </c>
    </row>
    <row collapsed="false" customFormat="false" customHeight="false" hidden="false" ht="12.1" outlineLevel="0" r="111">
      <c r="A111" s="33" t="n">
        <v>45849</v>
      </c>
      <c r="B111" s="16" t="s">
        <v>564</v>
      </c>
      <c r="C111" s="16" t="s">
        <v>79</v>
      </c>
      <c r="D111" s="16" t="s">
        <v>80</v>
      </c>
      <c r="E111" s="7" t="n">
        <v>10</v>
      </c>
      <c r="F111" s="16" t="s">
        <v>19</v>
      </c>
      <c r="G111" s="6" t="n">
        <v>25.58</v>
      </c>
      <c r="H111" s="6" t="n">
        <v>72.79</v>
      </c>
      <c r="I111" s="6" t="n">
        <v>82.6</v>
      </c>
      <c r="J111" s="6" t="n">
        <v>33</v>
      </c>
      <c r="K111" s="6" t="n">
        <v>255.8</v>
      </c>
      <c r="L111" s="6" t="n">
        <v>222.8</v>
      </c>
      <c r="M111" s="6" t="n">
        <v>26.97</v>
      </c>
      <c r="N111" s="6" t="n">
        <v>30.61</v>
      </c>
    </row>
    <row collapsed="false" customFormat="false" customHeight="false" hidden="false" ht="12.1" outlineLevel="0" r="112">
      <c r="A112" s="33" t="n">
        <v>45852</v>
      </c>
      <c r="B112" s="16" t="s">
        <v>564</v>
      </c>
      <c r="C112" s="16" t="s">
        <v>69</v>
      </c>
      <c r="D112" s="16" t="s">
        <v>70</v>
      </c>
      <c r="E112" s="7" t="n">
        <v>2</v>
      </c>
      <c r="F112" s="16" t="s">
        <v>19</v>
      </c>
      <c r="G112" s="6" t="n">
        <v>147.31</v>
      </c>
      <c r="H112" s="6" t="n">
        <v>1004.5</v>
      </c>
      <c r="I112" s="6" t="n">
        <v>846.34</v>
      </c>
      <c r="J112" s="6" t="n">
        <v>38</v>
      </c>
      <c r="K112" s="6" t="n">
        <v>294.62</v>
      </c>
      <c r="L112" s="6" t="n">
        <v>256.62</v>
      </c>
      <c r="M112" s="6" t="n">
        <v>15.16</v>
      </c>
      <c r="N112" s="6" t="n">
        <v>12.77</v>
      </c>
    </row>
    <row collapsed="false" customFormat="false" customHeight="false" hidden="false" ht="12.1" outlineLevel="0" r="113">
      <c r="A113" s="33" t="n">
        <v>45855</v>
      </c>
      <c r="B113" s="16" t="s">
        <v>564</v>
      </c>
      <c r="C113" s="16" t="s">
        <v>27</v>
      </c>
      <c r="D113" s="16" t="s">
        <v>28</v>
      </c>
      <c r="E113" s="7" t="n">
        <v>200</v>
      </c>
      <c r="F113" s="16" t="s">
        <v>19</v>
      </c>
      <c r="G113" s="6" t="n">
        <v>8.5</v>
      </c>
      <c r="H113" s="6" t="n">
        <v>45.38</v>
      </c>
      <c r="I113" s="6" t="n">
        <v>30.97</v>
      </c>
      <c r="J113" s="6" t="n">
        <v>221</v>
      </c>
      <c r="K113" s="6" t="n">
        <v>1700</v>
      </c>
      <c r="L113" s="6" t="n">
        <v>1479</v>
      </c>
      <c r="M113" s="6" t="n">
        <v>23.88</v>
      </c>
      <c r="N113" s="6" t="n">
        <v>16.3</v>
      </c>
    </row>
    <row collapsed="false" customFormat="false" customHeight="false" hidden="false" ht="12.1" outlineLevel="0" r="114">
      <c r="A114" s="33" t="n">
        <v>45858</v>
      </c>
      <c r="B114" s="16" t="s">
        <v>564</v>
      </c>
      <c r="C114" s="16" t="s">
        <v>65</v>
      </c>
      <c r="D114" s="16" t="s">
        <v>66</v>
      </c>
      <c r="E114" s="7" t="n">
        <v>6</v>
      </c>
      <c r="F114" s="16" t="s">
        <v>19</v>
      </c>
      <c r="G114" s="6" t="n">
        <v>14.68</v>
      </c>
      <c r="H114" s="6" t="n">
        <v>418.25</v>
      </c>
      <c r="I114" s="6" t="n">
        <v>372.85</v>
      </c>
      <c r="J114" s="6" t="n">
        <v>11</v>
      </c>
      <c r="K114" s="6" t="n">
        <v>88.08</v>
      </c>
      <c r="L114" s="6" t="n">
        <v>77.08</v>
      </c>
      <c r="M114" s="6" t="n">
        <v>3.45</v>
      </c>
      <c r="N114" s="6" t="n">
        <v>3.07</v>
      </c>
    </row>
    <row collapsed="false" customFormat="false" customHeight="false" hidden="false" ht="12.1" outlineLevel="0" r="115">
      <c r="A115" s="33" t="n">
        <v>45856</v>
      </c>
      <c r="B115" s="16" t="s">
        <v>564</v>
      </c>
      <c r="C115" s="16" t="s">
        <v>16</v>
      </c>
      <c r="D115" s="16" t="s">
        <v>18</v>
      </c>
      <c r="E115" s="7" t="n">
        <v>50</v>
      </c>
      <c r="F115" s="16" t="s">
        <v>19</v>
      </c>
      <c r="G115" s="6" t="n">
        <v>34.84</v>
      </c>
      <c r="H115" s="6" t="n">
        <v>308.4</v>
      </c>
      <c r="I115" s="6" t="n">
        <v>208.85</v>
      </c>
      <c r="J115" s="6" t="n">
        <v>226</v>
      </c>
      <c r="K115" s="6" t="n">
        <v>1742</v>
      </c>
      <c r="L115" s="6" t="n">
        <v>1516</v>
      </c>
      <c r="M115" s="6" t="n">
        <v>14.52</v>
      </c>
      <c r="N115" s="6" t="n">
        <v>9.83</v>
      </c>
    </row>
    <row collapsed="false" customFormat="false" customHeight="false" hidden="false" ht="12.1" outlineLevel="0" r="116">
      <c r="A116" s="33" t="n">
        <v>45856</v>
      </c>
      <c r="B116" s="16" t="s">
        <v>564</v>
      </c>
      <c r="C116" s="16" t="s">
        <v>71</v>
      </c>
      <c r="D116" s="16" t="s">
        <v>72</v>
      </c>
      <c r="E116" s="7" t="n">
        <v>30</v>
      </c>
      <c r="F116" s="16" t="s">
        <v>19</v>
      </c>
      <c r="G116" s="6" t="n">
        <v>5.27</v>
      </c>
      <c r="H116" s="6" t="n">
        <v>60.13</v>
      </c>
      <c r="I116" s="6" t="n">
        <v>53.23</v>
      </c>
      <c r="J116" s="6" t="n">
        <v>21</v>
      </c>
      <c r="K116" s="6" t="n">
        <v>158.1</v>
      </c>
      <c r="L116" s="6" t="n">
        <v>137.1</v>
      </c>
      <c r="M116" s="6" t="n">
        <v>8.59</v>
      </c>
      <c r="N116" s="6" t="n">
        <v>7.6</v>
      </c>
    </row>
    <row collapsed="false" customFormat="false" customHeight="false" hidden="false" ht="12.1" outlineLevel="0" r="117">
      <c r="A117" s="33" t="n">
        <v>45856</v>
      </c>
      <c r="B117" s="16" t="s">
        <v>564</v>
      </c>
      <c r="C117" s="16" t="s">
        <v>21</v>
      </c>
      <c r="D117" s="16" t="s">
        <v>22</v>
      </c>
      <c r="E117" s="7" t="n">
        <v>40</v>
      </c>
      <c r="F117" s="16" t="s">
        <v>19</v>
      </c>
      <c r="G117" s="6" t="n">
        <v>34.84</v>
      </c>
      <c r="H117" s="6" t="n">
        <v>309</v>
      </c>
      <c r="I117" s="6" t="n">
        <v>156.98</v>
      </c>
      <c r="J117" s="6" t="n">
        <v>181</v>
      </c>
      <c r="K117" s="6" t="n">
        <v>1393.6</v>
      </c>
      <c r="L117" s="6" t="n">
        <v>1212.6</v>
      </c>
      <c r="M117" s="6" t="n">
        <v>19.31</v>
      </c>
      <c r="N117" s="6" t="n">
        <v>9.81</v>
      </c>
    </row>
    <row collapsed="false" customFormat="false" customHeight="false" hidden="false" ht="12.1" outlineLevel="0" r="118">
      <c r="A118" s="33" t="n">
        <v>45882</v>
      </c>
      <c r="B118" s="16" t="s">
        <v>564</v>
      </c>
      <c r="C118" s="16" t="s">
        <v>59</v>
      </c>
      <c r="D118" s="16" t="s">
        <v>60</v>
      </c>
      <c r="E118" s="7" t="n">
        <v>50</v>
      </c>
      <c r="F118" s="16" t="s">
        <v>19</v>
      </c>
      <c r="G118" s="6" t="n">
        <v>6.25</v>
      </c>
      <c r="H118" s="6" t="n">
        <v>70.9</v>
      </c>
      <c r="I118" s="6" t="n">
        <v>64.99</v>
      </c>
      <c r="J118" s="6" t="n">
        <v>41</v>
      </c>
      <c r="K118" s="6" t="n">
        <v>312.5</v>
      </c>
      <c r="L118" s="6" t="n">
        <v>271.5</v>
      </c>
      <c r="M118" s="6" t="n">
        <v>8.36</v>
      </c>
      <c r="N118" s="6" t="n">
        <v>7.66</v>
      </c>
    </row>
    <row collapsed="false" customFormat="false" customHeight="false" hidden="false" ht="12.1" outlineLevel="0" r="119">
      <c r="A119" s="33" t="n">
        <v>45936</v>
      </c>
      <c r="B119" s="16" t="s">
        <v>564</v>
      </c>
      <c r="C119" s="16" t="s">
        <v>62</v>
      </c>
      <c r="D119" s="16" t="s">
        <v>63</v>
      </c>
      <c r="E119" s="7" t="n">
        <v>2</v>
      </c>
      <c r="F119" s="16" t="s">
        <v>19</v>
      </c>
      <c r="G119" s="6" t="n">
        <v>35.5</v>
      </c>
      <c r="H119" s="6" t="n">
        <v>1083.2</v>
      </c>
      <c r="I119" s="6" t="n">
        <v>885.32</v>
      </c>
      <c r="J119" s="6" t="n">
        <v>9</v>
      </c>
      <c r="K119" s="6" t="n">
        <v>71</v>
      </c>
      <c r="L119" s="6" t="n">
        <v>62</v>
      </c>
      <c r="M119" s="6" t="n">
        <v>3.5</v>
      </c>
      <c r="N119" s="6" t="n">
        <v>2.86</v>
      </c>
    </row>
    <row collapsed="false" customFormat="false" customHeight="false" hidden="false" ht="12.1" outlineLevel="0" r="120">
      <c r="A120" s="33" t="n">
        <v>45936</v>
      </c>
      <c r="B120" s="16" t="s">
        <v>564</v>
      </c>
      <c r="C120" s="16" t="s">
        <v>56</v>
      </c>
      <c r="D120" s="16" t="s">
        <v>57</v>
      </c>
      <c r="E120" s="7" t="n">
        <v>10</v>
      </c>
      <c r="F120" s="16" t="s">
        <v>19</v>
      </c>
      <c r="G120" s="6" t="n">
        <v>16.61</v>
      </c>
      <c r="H120" s="6" t="n">
        <v>326.96</v>
      </c>
      <c r="I120" s="6" t="n">
        <v>74.54</v>
      </c>
      <c r="J120" s="6" t="n">
        <v>22</v>
      </c>
      <c r="K120" s="6" t="n">
        <v>166.1</v>
      </c>
      <c r="L120" s="6" t="n">
        <v>144.1</v>
      </c>
      <c r="M120" s="6" t="n">
        <v>19.33</v>
      </c>
      <c r="N120" s="6" t="n">
        <v>4.41</v>
      </c>
    </row>
    <row collapsed="false" customFormat="false" customHeight="false" hidden="false" ht="12.1" outlineLevel="0" r="121">
      <c r="A121" s="33" t="n">
        <v>45944</v>
      </c>
      <c r="B121" s="16" t="s">
        <v>564</v>
      </c>
      <c r="C121" s="16" t="s">
        <v>33</v>
      </c>
      <c r="D121" s="16" t="s">
        <v>34</v>
      </c>
      <c r="E121" s="7" t="n">
        <v>13</v>
      </c>
      <c r="F121" s="16" t="s">
        <v>19</v>
      </c>
      <c r="G121" s="6" t="n">
        <v>14.35</v>
      </c>
      <c r="H121" s="6" t="n">
        <v>525.2</v>
      </c>
      <c r="I121" s="6" t="n">
        <v>382.63</v>
      </c>
      <c r="J121" s="6" t="n">
        <v>24</v>
      </c>
      <c r="K121" s="6" t="n">
        <v>186.55</v>
      </c>
      <c r="L121" s="6" t="n">
        <v>162.55</v>
      </c>
      <c r="M121" s="6" t="n">
        <v>3.27</v>
      </c>
      <c r="N121" s="6" t="n">
        <v>2.38</v>
      </c>
    </row>
    <row collapsed="false" customFormat="false" customHeight="false" hidden="false" ht="12.1" outlineLevel="0" r="122">
      <c r="A122" s="33" t="n">
        <v>45966</v>
      </c>
      <c r="B122" s="16" t="s">
        <v>564</v>
      </c>
      <c r="C122" s="16" t="s">
        <v>67</v>
      </c>
      <c r="D122" s="16" t="s">
        <v>68</v>
      </c>
      <c r="E122" s="7" t="n">
        <v>8000</v>
      </c>
      <c r="F122" s="16" t="s">
        <v>19</v>
      </c>
      <c r="G122" s="6" t="n">
        <v>0.0598</v>
      </c>
      <c r="H122" s="6" t="n">
        <v>0.3521</v>
      </c>
      <c r="I122" s="6" t="n">
        <v>0.54</v>
      </c>
      <c r="J122" s="6" t="n">
        <v>62</v>
      </c>
      <c r="K122" s="6" t="n">
        <v>478.5336</v>
      </c>
      <c r="L122" s="6" t="n">
        <v>416.53</v>
      </c>
      <c r="M122" s="6" t="n">
        <v>9.69</v>
      </c>
      <c r="N122" s="6" t="n">
        <v>14.79</v>
      </c>
    </row>
    <row collapsed="false" customFormat="false" customHeight="false" hidden="false" ht="12.1" outlineLevel="0" r="123">
      <c r="A123" s="33" t="n">
        <v>46033</v>
      </c>
      <c r="B123" s="16" t="s">
        <v>564</v>
      </c>
      <c r="C123" s="16" t="s">
        <v>33</v>
      </c>
      <c r="D123" s="16" t="s">
        <v>34</v>
      </c>
      <c r="E123" s="7" t="n">
        <v>13</v>
      </c>
      <c r="F123" s="16" t="s">
        <v>19</v>
      </c>
      <c r="G123" s="6" t="n">
        <v>8.13</v>
      </c>
      <c r="H123" s="6" t="n">
        <v>527</v>
      </c>
      <c r="I123" s="6" t="n">
        <v>382.63</v>
      </c>
      <c r="J123" s="6" t="n">
        <v>14</v>
      </c>
      <c r="K123" s="6" t="n">
        <v>105.69</v>
      </c>
      <c r="L123" s="6" t="n">
        <v>91.69</v>
      </c>
      <c r="M123" s="6" t="n">
        <v>1.84</v>
      </c>
      <c r="N123" s="6" t="n">
        <v>1.34</v>
      </c>
    </row>
    <row collapsed="false" customFormat="false" customHeight="false" hidden="false" ht="12.1" outlineLevel="0" r="124">
      <c r="A124" s="33" t="n">
        <v>46034</v>
      </c>
      <c r="B124" s="16" t="s">
        <v>564</v>
      </c>
      <c r="C124" s="16" t="s">
        <v>45</v>
      </c>
      <c r="D124" s="16" t="s">
        <v>46</v>
      </c>
      <c r="E124" s="7" t="n">
        <v>1</v>
      </c>
      <c r="F124" s="16" t="s">
        <v>19</v>
      </c>
      <c r="G124" s="6" t="n">
        <v>397</v>
      </c>
      <c r="H124" s="6" t="n">
        <v>5393</v>
      </c>
      <c r="I124" s="6" t="n">
        <v>4245.95</v>
      </c>
      <c r="J124" s="6" t="n">
        <v>52</v>
      </c>
      <c r="K124" s="6" t="n">
        <v>397</v>
      </c>
      <c r="L124" s="6" t="n">
        <v>345</v>
      </c>
      <c r="M124" s="6" t="n">
        <v>8.13</v>
      </c>
      <c r="N124" s="6" t="n">
        <v>6.4</v>
      </c>
    </row>
    <row collapsed="false" customFormat="false" customHeight="false" hidden="false" ht="12.1" outlineLevel="0" r="125">
      <c r="A125" s="33" t="n">
        <v>46034</v>
      </c>
      <c r="B125" s="16" t="s">
        <v>564</v>
      </c>
      <c r="C125" s="16" t="s">
        <v>65</v>
      </c>
      <c r="D125" s="16" t="s">
        <v>66</v>
      </c>
      <c r="E125" s="7" t="n">
        <v>6</v>
      </c>
      <c r="F125" s="16" t="s">
        <v>19</v>
      </c>
      <c r="G125" s="6" t="n">
        <v>11.56</v>
      </c>
      <c r="H125" s="6" t="n">
        <v>392.05</v>
      </c>
      <c r="I125" s="6" t="n">
        <v>372.85</v>
      </c>
      <c r="J125" s="6" t="n">
        <v>9</v>
      </c>
      <c r="K125" s="6" t="n">
        <v>69.36</v>
      </c>
      <c r="L125" s="6" t="n">
        <v>60.36</v>
      </c>
      <c r="M125" s="6" t="n">
        <v>2.7</v>
      </c>
      <c r="N125" s="6" t="n">
        <v>2.57</v>
      </c>
    </row>
    <row collapsed="false" customFormat="false" customHeight="false" hidden="false" ht="12.1" outlineLevel="0" r="126">
      <c r="A126" s="33" t="n">
        <v>46125</v>
      </c>
      <c r="B126" s="16" t="s">
        <v>564</v>
      </c>
      <c r="C126" s="16" t="s">
        <v>62</v>
      </c>
      <c r="D126" s="16" t="s">
        <v>63</v>
      </c>
      <c r="E126" s="7" t="n">
        <v>2</v>
      </c>
      <c r="F126" s="16" t="s">
        <v>19</v>
      </c>
      <c r="G126" s="6" t="n">
        <v>47.23</v>
      </c>
      <c r="H126" s="6" t="n">
        <v>1207.5</v>
      </c>
      <c r="I126" s="6" t="n">
        <v>885.32</v>
      </c>
      <c r="J126" s="6" t="n">
        <v>12</v>
      </c>
      <c r="K126" s="6" t="n">
        <v>94.46</v>
      </c>
      <c r="L126" s="6" t="n">
        <v>82.46</v>
      </c>
      <c r="M126" s="6" t="n">
        <v>4.66</v>
      </c>
      <c r="N126" s="6" t="n">
        <v>3.41</v>
      </c>
    </row>
    <row collapsed="false" customFormat="false" customHeight="false" hidden="false" ht="12.1" outlineLevel="0" r="127">
      <c r="A127" s="33" t="n">
        <v>46146</v>
      </c>
      <c r="B127" s="16" t="s">
        <v>564</v>
      </c>
      <c r="C127" s="16" t="s">
        <v>45</v>
      </c>
      <c r="D127" s="16" t="s">
        <v>46</v>
      </c>
      <c r="E127" s="7" t="n">
        <v>1</v>
      </c>
      <c r="F127" s="16" t="s">
        <v>19</v>
      </c>
      <c r="G127" s="6" t="n">
        <v>278</v>
      </c>
      <c r="H127" s="6" t="n">
        <v>5217</v>
      </c>
      <c r="I127" s="6" t="n">
        <v>4245.95</v>
      </c>
      <c r="J127" s="6" t="n">
        <v>36</v>
      </c>
      <c r="K127" s="6" t="n">
        <v>278</v>
      </c>
      <c r="L127" s="6" t="n">
        <v>242</v>
      </c>
      <c r="M127" s="6" t="n">
        <v>5.7</v>
      </c>
      <c r="N127" s="6" t="n">
        <v>4.64</v>
      </c>
    </row>
    <row collapsed="false" customFormat="false" customHeight="false" hidden="false" ht="12.1" outlineLevel="0" r="128">
      <c r="A128" s="33" t="n">
        <v>46154</v>
      </c>
      <c r="B128" s="16" t="s">
        <v>564</v>
      </c>
      <c r="C128" s="16" t="s">
        <v>56</v>
      </c>
      <c r="D128" s="16" t="s">
        <v>57</v>
      </c>
      <c r="E128" s="7" t="n">
        <v>10</v>
      </c>
      <c r="F128" s="16" t="s">
        <v>19</v>
      </c>
      <c r="G128" s="6" t="n">
        <v>26.23</v>
      </c>
      <c r="H128" s="6" t="n">
        <v>321.19</v>
      </c>
      <c r="I128" s="6" t="n">
        <v>74.54</v>
      </c>
      <c r="J128" s="6" t="n">
        <v>34</v>
      </c>
      <c r="K128" s="6" t="n">
        <v>262.3</v>
      </c>
      <c r="L128" s="6" t="n">
        <v>228.3</v>
      </c>
      <c r="M128" s="6" t="n">
        <v>30.63</v>
      </c>
      <c r="N128" s="6" t="n">
        <v>7.11</v>
      </c>
    </row>
    <row collapsed="false" customFormat="false" customHeight="false" hidden="false" ht="12.1" outlineLevel="0" r="129">
      <c r="A129" s="33" t="n">
        <v>46182</v>
      </c>
      <c r="B129" s="16" t="s">
        <v>564</v>
      </c>
      <c r="C129" s="16" t="s">
        <v>53</v>
      </c>
      <c r="D129" s="16" t="s">
        <v>54</v>
      </c>
      <c r="E129" s="7" t="n">
        <v>1100</v>
      </c>
      <c r="F129" s="16" t="s">
        <v>19</v>
      </c>
      <c r="G129" s="6" t="n">
        <v>0.3214</v>
      </c>
      <c r="H129" s="6" t="n">
        <v>2.758</v>
      </c>
      <c r="I129" s="6" t="n">
        <v>2.95</v>
      </c>
      <c r="J129" s="6" t="n">
        <v>46</v>
      </c>
      <c r="K129" s="6" t="n">
        <v>353.5678</v>
      </c>
      <c r="L129" s="6" t="n">
        <v>307.57</v>
      </c>
      <c r="M129" s="6" t="n">
        <v>9.47</v>
      </c>
      <c r="N129" s="6" t="n">
        <v>10.14</v>
      </c>
    </row>
    <row collapsed="false" customFormat="false" customHeight="false" hidden="false" ht="12.1" outlineLevel="0" r="130">
      <c r="A130" s="33"/>
      <c r="B130" s="16"/>
      <c r="C130" s="16"/>
      <c r="D130" s="16"/>
      <c r="E130" s="7"/>
      <c r="F130" s="16"/>
      <c r="G130" s="6"/>
      <c r="H130" s="6"/>
      <c r="I130" s="6"/>
      <c r="J130" s="6"/>
      <c r="K130" s="6"/>
      <c r="L130" s="6"/>
      <c r="M130" s="6"/>
      <c r="N130" s="6"/>
    </row>
    <row collapsed="false" customFormat="false" customHeight="false" hidden="false" ht="12.1" outlineLevel="0" r="131">
      <c r="A131" s="33" t="n">
        <v>46212</v>
      </c>
      <c r="B131" s="16" t="s">
        <v>564</v>
      </c>
      <c r="C131" s="16" t="s">
        <v>65</v>
      </c>
      <c r="D131" s="16" t="s">
        <v>66</v>
      </c>
      <c r="E131" s="7" t="n">
        <v>6</v>
      </c>
      <c r="F131" s="16" t="s">
        <v>19</v>
      </c>
      <c r="G131" s="6" t="n">
        <v>2.27</v>
      </c>
      <c r="H131" s="6" t="n">
        <v>326.35</v>
      </c>
      <c r="I131" s="6" t="n">
        <v>372.85</v>
      </c>
      <c r="J131" s="6" t="n">
        <v>2</v>
      </c>
      <c r="K131" s="6" t="n">
        <v>13.62</v>
      </c>
      <c r="L131" s="6" t="n">
        <v>11.62</v>
      </c>
      <c r="M131" s="6" t="n">
        <v>0.52</v>
      </c>
      <c r="N131" s="6" t="n">
        <v>0.59</v>
      </c>
    </row>
    <row collapsed="false" customFormat="false" customHeight="false" hidden="false" ht="12.1" outlineLevel="0" r="132">
      <c r="A132" s="33" t="n">
        <v>46212</v>
      </c>
      <c r="B132" s="16" t="s">
        <v>564</v>
      </c>
      <c r="C132" s="16" t="s">
        <v>24</v>
      </c>
      <c r="D132" s="16" t="s">
        <v>25</v>
      </c>
      <c r="E132" s="7" t="n">
        <v>50</v>
      </c>
      <c r="F132" s="16" t="s">
        <v>19</v>
      </c>
      <c r="G132" s="6" t="n">
        <v>35</v>
      </c>
      <c r="H132" s="6" t="n">
        <v>225.2</v>
      </c>
      <c r="I132" s="6" t="n">
        <v>260.47</v>
      </c>
      <c r="J132" s="6" t="n">
        <v>228</v>
      </c>
      <c r="K132" s="6" t="n">
        <v>1750</v>
      </c>
      <c r="L132" s="6" t="n">
        <v>1522</v>
      </c>
      <c r="M132" s="6" t="n">
        <v>11.69</v>
      </c>
      <c r="N132" s="6" t="n">
        <v>13.52</v>
      </c>
    </row>
    <row collapsed="false" customFormat="false" customHeight="false" hidden="false" ht="12.1" outlineLevel="0" r="133">
      <c r="A133" s="33" t="n">
        <v>46216</v>
      </c>
      <c r="B133" s="16" t="s">
        <v>564</v>
      </c>
      <c r="C133" s="16" t="s">
        <v>69</v>
      </c>
      <c r="D133" s="16" t="s">
        <v>70</v>
      </c>
      <c r="E133" s="7" t="n">
        <v>2</v>
      </c>
      <c r="F133" s="16" t="s">
        <v>19</v>
      </c>
      <c r="G133" s="6" t="n">
        <v>69.29</v>
      </c>
      <c r="H133" s="6" t="n">
        <v>927.5</v>
      </c>
      <c r="I133" s="6" t="n">
        <v>846.34</v>
      </c>
      <c r="J133" s="6" t="n">
        <v>18</v>
      </c>
      <c r="K133" s="6" t="n">
        <v>138.58</v>
      </c>
      <c r="L133" s="6" t="n">
        <v>120.58</v>
      </c>
      <c r="M133" s="6" t="n">
        <v>7.12</v>
      </c>
      <c r="N133" s="6" t="n">
        <v>6.5</v>
      </c>
    </row>
    <row collapsed="false" customFormat="false" customHeight="false" hidden="false" ht="12.1" outlineLevel="0" r="134">
      <c r="A134" s="33" t="n">
        <v>46216</v>
      </c>
      <c r="B134" s="16" t="s">
        <v>564</v>
      </c>
      <c r="C134" s="16" t="s">
        <v>39</v>
      </c>
      <c r="D134" s="16" t="s">
        <v>40</v>
      </c>
      <c r="E134" s="7" t="n">
        <v>8</v>
      </c>
      <c r="F134" s="16" t="s">
        <v>19</v>
      </c>
      <c r="G134" s="6" t="n">
        <v>78</v>
      </c>
      <c r="H134" s="6" t="n">
        <v>641.6</v>
      </c>
      <c r="I134" s="6" t="n">
        <v>625.97</v>
      </c>
      <c r="J134" s="6" t="n">
        <v>81</v>
      </c>
      <c r="K134" s="6" t="n">
        <v>624</v>
      </c>
      <c r="L134" s="6" t="n">
        <v>543</v>
      </c>
      <c r="M134" s="6" t="n">
        <v>10.84</v>
      </c>
      <c r="N134" s="6" t="n">
        <v>10.58</v>
      </c>
    </row>
    <row collapsed="false" customFormat="false" customHeight="false" hidden="false" ht="12.1" outlineLevel="0" r="135">
      <c r="A135" s="33" t="n">
        <v>46218</v>
      </c>
      <c r="B135" s="16" t="s">
        <v>564</v>
      </c>
      <c r="C135" s="16" t="s">
        <v>33</v>
      </c>
      <c r="D135" s="16" t="s">
        <v>34</v>
      </c>
      <c r="E135" s="7" t="n">
        <v>13</v>
      </c>
      <c r="F135" s="16" t="s">
        <v>19</v>
      </c>
      <c r="G135" s="6" t="n">
        <v>11.61</v>
      </c>
      <c r="H135" s="6" t="n">
        <v>494.6</v>
      </c>
      <c r="I135" s="6" t="n">
        <v>382.63</v>
      </c>
      <c r="J135" s="6" t="n">
        <v>20</v>
      </c>
      <c r="K135" s="6" t="n">
        <v>150.93</v>
      </c>
      <c r="L135" s="6" t="n">
        <v>130.93</v>
      </c>
      <c r="M135" s="6" t="n">
        <v>2.63</v>
      </c>
      <c r="N135" s="6" t="n">
        <v>2.04</v>
      </c>
    </row>
    <row collapsed="false" customFormat="false" customHeight="false" hidden="false" ht="12.1" outlineLevel="0" r="136">
      <c r="A136" s="33" t="n">
        <v>46219</v>
      </c>
      <c r="B136" s="16" t="s">
        <v>564</v>
      </c>
      <c r="C136" s="16" t="s">
        <v>27</v>
      </c>
      <c r="D136" s="16" t="s">
        <v>28</v>
      </c>
      <c r="E136" s="7" t="n">
        <v>200</v>
      </c>
      <c r="F136" s="16" t="s">
        <v>19</v>
      </c>
      <c r="G136" s="6" t="n">
        <v>0.85</v>
      </c>
      <c r="H136" s="6" t="n">
        <v>40.69</v>
      </c>
      <c r="I136" s="6" t="n">
        <v>30.97</v>
      </c>
      <c r="J136" s="6" t="n">
        <v>22</v>
      </c>
      <c r="K136" s="6" t="n">
        <v>170</v>
      </c>
      <c r="L136" s="6" t="n">
        <v>148</v>
      </c>
      <c r="M136" s="6" t="n">
        <v>2.39</v>
      </c>
      <c r="N136" s="6" t="n">
        <v>1.82</v>
      </c>
    </row>
    <row collapsed="false" customFormat="false" customHeight="false" hidden="false" ht="12.1" outlineLevel="0" r="137">
      <c r="A137" s="33" t="n">
        <v>46220</v>
      </c>
      <c r="B137" s="16" t="s">
        <v>564</v>
      </c>
      <c r="C137" s="16" t="s">
        <v>71</v>
      </c>
      <c r="D137" s="16" t="s">
        <v>72</v>
      </c>
      <c r="E137" s="7" t="n">
        <v>30</v>
      </c>
      <c r="F137" s="16" t="s">
        <v>19</v>
      </c>
      <c r="G137" s="6" t="n">
        <v>5.29</v>
      </c>
      <c r="H137" s="6" t="n">
        <v>42.59</v>
      </c>
      <c r="I137" s="6" t="n">
        <v>53.23</v>
      </c>
      <c r="J137" s="6" t="n">
        <v>21</v>
      </c>
      <c r="K137" s="6" t="n">
        <v>158.7</v>
      </c>
      <c r="L137" s="6" t="n">
        <v>137.7</v>
      </c>
      <c r="M137" s="6" t="n">
        <v>8.62</v>
      </c>
      <c r="N137" s="6" t="n">
        <v>10.78</v>
      </c>
    </row>
    <row collapsed="false" customFormat="false" customHeight="false" hidden="false" ht="12.1" outlineLevel="0" r="138">
      <c r="A138" s="33" t="n">
        <v>46223</v>
      </c>
      <c r="B138" s="16" t="s">
        <v>564</v>
      </c>
      <c r="C138" s="16" t="s">
        <v>21</v>
      </c>
      <c r="D138" s="16" t="s">
        <v>22</v>
      </c>
      <c r="E138" s="7" t="n">
        <v>40</v>
      </c>
      <c r="F138" s="16" t="s">
        <v>19</v>
      </c>
      <c r="G138" s="6" t="n">
        <v>37.64</v>
      </c>
      <c r="H138" s="6" t="n">
        <v>315.4</v>
      </c>
      <c r="I138" s="6" t="n">
        <v>156.98</v>
      </c>
      <c r="J138" s="6" t="n">
        <v>196</v>
      </c>
      <c r="K138" s="6" t="n">
        <v>1505.6</v>
      </c>
      <c r="L138" s="6" t="n">
        <v>1309.6</v>
      </c>
      <c r="M138" s="6" t="n">
        <v>20.86</v>
      </c>
      <c r="N138" s="6" t="n">
        <v>10.38</v>
      </c>
    </row>
    <row collapsed="false" customFormat="false" customHeight="false" hidden="false" ht="12.1" outlineLevel="0" r="139">
      <c r="A139" s="33" t="n">
        <v>46223</v>
      </c>
      <c r="B139" s="16" t="s">
        <v>564</v>
      </c>
      <c r="C139" s="16" t="s">
        <v>79</v>
      </c>
      <c r="D139" s="16" t="s">
        <v>80</v>
      </c>
      <c r="E139" s="7" t="n">
        <v>10</v>
      </c>
      <c r="F139" s="16" t="s">
        <v>19</v>
      </c>
      <c r="G139" s="6" t="n">
        <v>9.71</v>
      </c>
      <c r="H139" s="6" t="n">
        <v>76.58</v>
      </c>
      <c r="I139" s="6" t="n">
        <v>82.6</v>
      </c>
      <c r="J139" s="6" t="n">
        <v>13</v>
      </c>
      <c r="K139" s="6" t="n">
        <v>97.1</v>
      </c>
      <c r="L139" s="6" t="n">
        <v>84.1</v>
      </c>
      <c r="M139" s="6" t="n">
        <v>10.18</v>
      </c>
      <c r="N139" s="6" t="n">
        <v>10.98</v>
      </c>
    </row>
    <row collapsed="false" customFormat="false" customHeight="false" hidden="false" ht="12.1" outlineLevel="0" r="140">
      <c r="A140" s="33" t="n">
        <v>46223</v>
      </c>
      <c r="B140" s="16" t="s">
        <v>564</v>
      </c>
      <c r="C140" s="16" t="s">
        <v>59</v>
      </c>
      <c r="D140" s="16" t="s">
        <v>60</v>
      </c>
      <c r="E140" s="7" t="n">
        <v>50</v>
      </c>
      <c r="F140" s="16" t="s">
        <v>19</v>
      </c>
      <c r="G140" s="6" t="n">
        <v>2.71</v>
      </c>
      <c r="H140" s="6" t="n">
        <v>49</v>
      </c>
      <c r="I140" s="6" t="n">
        <v>64.99</v>
      </c>
      <c r="J140" s="6" t="n">
        <v>18</v>
      </c>
      <c r="K140" s="6" t="n">
        <v>135.5</v>
      </c>
      <c r="L140" s="6" t="n">
        <v>117.5</v>
      </c>
      <c r="M140" s="6" t="n">
        <v>3.62</v>
      </c>
      <c r="N140" s="6" t="n">
        <v>4.8</v>
      </c>
    </row>
    <row collapsed="false" customFormat="false" customHeight="false" hidden="false" ht="12.1" outlineLevel="0" r="141">
      <c r="A141" s="33" t="n">
        <v>46223</v>
      </c>
      <c r="B141" s="16" t="s">
        <v>564</v>
      </c>
      <c r="C141" s="16" t="s">
        <v>16</v>
      </c>
      <c r="D141" s="16" t="s">
        <v>18</v>
      </c>
      <c r="E141" s="7" t="n">
        <v>50</v>
      </c>
      <c r="F141" s="16" t="s">
        <v>19</v>
      </c>
      <c r="G141" s="6" t="n">
        <v>37.64</v>
      </c>
      <c r="H141" s="6" t="n">
        <v>316.18</v>
      </c>
      <c r="I141" s="6" t="n">
        <v>208.85</v>
      </c>
      <c r="J141" s="6" t="n">
        <v>245</v>
      </c>
      <c r="K141" s="6" t="n">
        <v>1882</v>
      </c>
      <c r="L141" s="6" t="n">
        <v>1637</v>
      </c>
      <c r="M141" s="6" t="n">
        <v>15.68</v>
      </c>
      <c r="N141" s="6" t="n">
        <v>10.35</v>
      </c>
    </row>
  </sheetData>
  <autoFilter ref="A1:N1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126</v>
      </c>
      <c r="B1" s="34" t="s">
        <v>554</v>
      </c>
      <c r="C1" s="34" t="s">
        <v>0</v>
      </c>
      <c r="D1" s="34" t="s">
        <v>2</v>
      </c>
      <c r="E1" s="34" t="s">
        <v>6</v>
      </c>
      <c r="F1" s="34" t="s">
        <v>555</v>
      </c>
      <c r="G1" s="34" t="s">
        <v>569</v>
      </c>
      <c r="H1" s="34" t="s">
        <v>559</v>
      </c>
      <c r="I1" s="34" t="s">
        <v>560</v>
      </c>
      <c r="J1" s="34" t="s">
        <v>561</v>
      </c>
    </row>
    <row collapsed="false" customFormat="false" customHeight="false" hidden="false" ht="12.1" outlineLevel="0" r="2">
      <c r="A2" s="35" t="n">
        <v>44244</v>
      </c>
      <c r="B2" s="16" t="s">
        <v>564</v>
      </c>
      <c r="C2" s="16" t="s">
        <v>366</v>
      </c>
      <c r="D2" s="16" t="s">
        <v>570</v>
      </c>
      <c r="E2" s="6" t="n">
        <v>1000</v>
      </c>
      <c r="F2" s="7" t="n">
        <v>2</v>
      </c>
      <c r="G2" s="6" t="n">
        <v>9.04</v>
      </c>
      <c r="H2" s="6" t="n">
        <v>2</v>
      </c>
      <c r="I2" s="6" t="n">
        <v>18.08</v>
      </c>
      <c r="J2" s="6" t="n">
        <v>16.08</v>
      </c>
    </row>
    <row collapsed="false" customFormat="false" customHeight="false" hidden="false" ht="12.1" outlineLevel="0" r="3">
      <c r="A3" s="35" t="n">
        <v>44274</v>
      </c>
      <c r="B3" s="16" t="s">
        <v>564</v>
      </c>
      <c r="C3" s="16" t="s">
        <v>366</v>
      </c>
      <c r="D3" s="16" t="s">
        <v>570</v>
      </c>
      <c r="E3" s="6" t="n">
        <v>1000</v>
      </c>
      <c r="F3" s="7" t="n">
        <v>2</v>
      </c>
      <c r="G3" s="6" t="n">
        <v>9.04</v>
      </c>
      <c r="H3" s="6" t="n">
        <v>2</v>
      </c>
      <c r="I3" s="6" t="n">
        <v>18.08</v>
      </c>
      <c r="J3" s="6" t="n">
        <v>16.08</v>
      </c>
    </row>
    <row collapsed="false" customFormat="false" customHeight="false" hidden="false" ht="12.1" outlineLevel="0" r="4">
      <c r="A4" s="35" t="n">
        <v>44304</v>
      </c>
      <c r="B4" s="16" t="s">
        <v>564</v>
      </c>
      <c r="C4" s="16" t="s">
        <v>366</v>
      </c>
      <c r="D4" s="16" t="s">
        <v>570</v>
      </c>
      <c r="E4" s="6" t="n">
        <v>1000</v>
      </c>
      <c r="F4" s="7" t="n">
        <v>2</v>
      </c>
      <c r="G4" s="6" t="n">
        <v>9.04</v>
      </c>
      <c r="H4" s="6" t="n">
        <v>2</v>
      </c>
      <c r="I4" s="6" t="n">
        <v>18.08</v>
      </c>
      <c r="J4" s="6" t="n">
        <v>16.08</v>
      </c>
    </row>
    <row collapsed="false" customFormat="false" customHeight="false" hidden="false" ht="12.1" outlineLevel="0" r="5">
      <c r="A5" s="35" t="n">
        <v>44312</v>
      </c>
      <c r="B5" s="16" t="s">
        <v>564</v>
      </c>
      <c r="C5" s="16" t="s">
        <v>368</v>
      </c>
      <c r="D5" s="16" t="s">
        <v>571</v>
      </c>
      <c r="E5" s="6" t="n">
        <v>1000</v>
      </c>
      <c r="F5" s="7" t="n">
        <v>1</v>
      </c>
      <c r="G5" s="6" t="n">
        <v>21.69</v>
      </c>
      <c r="H5" s="6" t="n">
        <v>3</v>
      </c>
      <c r="I5" s="6" t="n">
        <v>21.69</v>
      </c>
      <c r="J5" s="6" t="n">
        <v>18.69</v>
      </c>
    </row>
    <row collapsed="false" customFormat="false" customHeight="false" hidden="false" ht="12.1" outlineLevel="0" r="6">
      <c r="A6" s="35" t="n">
        <v>44334</v>
      </c>
      <c r="B6" s="16" t="s">
        <v>564</v>
      </c>
      <c r="C6" s="16" t="s">
        <v>366</v>
      </c>
      <c r="D6" s="16" t="s">
        <v>570</v>
      </c>
      <c r="E6" s="6" t="n">
        <v>1000</v>
      </c>
      <c r="F6" s="7" t="n">
        <v>2</v>
      </c>
      <c r="G6" s="6" t="n">
        <v>9.04</v>
      </c>
      <c r="H6" s="6" t="n">
        <v>2</v>
      </c>
      <c r="I6" s="6" t="n">
        <v>18.08</v>
      </c>
      <c r="J6" s="6" t="n">
        <v>16.08</v>
      </c>
    </row>
    <row collapsed="false" customFormat="false" customHeight="false" hidden="false" ht="12.1" outlineLevel="0" r="7">
      <c r="A7" s="35" t="n">
        <v>44364</v>
      </c>
      <c r="B7" s="16" t="s">
        <v>564</v>
      </c>
      <c r="C7" s="16" t="s">
        <v>366</v>
      </c>
      <c r="D7" s="16" t="s">
        <v>570</v>
      </c>
      <c r="E7" s="6" t="n">
        <v>1000</v>
      </c>
      <c r="F7" s="7" t="n">
        <v>2</v>
      </c>
      <c r="G7" s="6" t="n">
        <v>9.04</v>
      </c>
      <c r="H7" s="6" t="n">
        <v>2</v>
      </c>
      <c r="I7" s="6" t="n">
        <v>18.08</v>
      </c>
      <c r="J7" s="6" t="n">
        <v>16.08</v>
      </c>
    </row>
    <row collapsed="false" customFormat="false" customHeight="false" hidden="false" ht="12.1" outlineLevel="0" r="8">
      <c r="A8" s="35" t="n">
        <v>44394</v>
      </c>
      <c r="B8" s="16" t="s">
        <v>564</v>
      </c>
      <c r="C8" s="16" t="s">
        <v>366</v>
      </c>
      <c r="D8" s="16" t="s">
        <v>570</v>
      </c>
      <c r="E8" s="6" t="n">
        <v>1000</v>
      </c>
      <c r="F8" s="7" t="n">
        <v>2</v>
      </c>
      <c r="G8" s="6" t="n">
        <v>9.04</v>
      </c>
      <c r="H8" s="6" t="n">
        <v>2</v>
      </c>
      <c r="I8" s="6" t="n">
        <v>18.08</v>
      </c>
      <c r="J8" s="6" t="n">
        <v>16.08</v>
      </c>
    </row>
    <row collapsed="false" customFormat="false" customHeight="false" hidden="false" ht="12.1" outlineLevel="0" r="9">
      <c r="A9" s="35" t="n">
        <v>44402</v>
      </c>
      <c r="B9" s="16" t="s">
        <v>564</v>
      </c>
      <c r="C9" s="16" t="s">
        <v>116</v>
      </c>
      <c r="D9" s="16" t="s">
        <v>117</v>
      </c>
      <c r="E9" s="6" t="n">
        <v>1000</v>
      </c>
      <c r="F9" s="7" t="n">
        <v>1</v>
      </c>
      <c r="G9" s="6" t="n">
        <v>46.87</v>
      </c>
      <c r="H9" s="6" t="n">
        <v>6</v>
      </c>
      <c r="I9" s="6" t="n">
        <v>46.87</v>
      </c>
      <c r="J9" s="6" t="n">
        <v>40.87</v>
      </c>
    </row>
    <row collapsed="false" customFormat="false" customHeight="false" hidden="false" ht="12.1" outlineLevel="0" r="10">
      <c r="A10" s="35" t="n">
        <v>44403</v>
      </c>
      <c r="B10" s="16" t="s">
        <v>564</v>
      </c>
      <c r="C10" s="16" t="s">
        <v>368</v>
      </c>
      <c r="D10" s="16" t="s">
        <v>571</v>
      </c>
      <c r="E10" s="6" t="n">
        <v>1000</v>
      </c>
      <c r="F10" s="7" t="n">
        <v>2</v>
      </c>
      <c r="G10" s="6" t="n">
        <v>21.69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35" t="n">
        <v>44418</v>
      </c>
      <c r="B11" s="16" t="s">
        <v>564</v>
      </c>
      <c r="C11" s="16" t="s">
        <v>112</v>
      </c>
      <c r="D11" s="16" t="s">
        <v>114</v>
      </c>
      <c r="E11" s="6" t="n">
        <v>1000</v>
      </c>
      <c r="F11" s="7" t="n">
        <v>1</v>
      </c>
      <c r="G11" s="6" t="n">
        <v>44.38</v>
      </c>
      <c r="H11" s="6" t="n">
        <v>6</v>
      </c>
      <c r="I11" s="6" t="n">
        <v>44.38</v>
      </c>
      <c r="J11" s="6" t="n">
        <v>38.38</v>
      </c>
    </row>
    <row collapsed="false" customFormat="false" customHeight="false" hidden="false" ht="12.1" outlineLevel="0" r="12">
      <c r="A12" s="35" t="n">
        <v>44424</v>
      </c>
      <c r="B12" s="16" t="s">
        <v>564</v>
      </c>
      <c r="C12" s="16" t="s">
        <v>366</v>
      </c>
      <c r="D12" s="16" t="s">
        <v>570</v>
      </c>
      <c r="E12" s="6" t="n">
        <v>1000</v>
      </c>
      <c r="F12" s="7" t="n">
        <v>2</v>
      </c>
      <c r="G12" s="6" t="n">
        <v>9.04</v>
      </c>
      <c r="H12" s="6" t="n">
        <v>2</v>
      </c>
      <c r="I12" s="6" t="n">
        <v>18.08</v>
      </c>
      <c r="J12" s="6" t="n">
        <v>16.08</v>
      </c>
    </row>
    <row collapsed="false" customFormat="false" customHeight="false" hidden="false" ht="12.1" outlineLevel="0" r="13">
      <c r="A13" s="35" t="n">
        <v>44439</v>
      </c>
      <c r="B13" s="16" t="s">
        <v>564</v>
      </c>
      <c r="C13" s="16" t="s">
        <v>367</v>
      </c>
      <c r="D13" s="16" t="s">
        <v>572</v>
      </c>
      <c r="E13" s="6" t="n">
        <v>1000</v>
      </c>
      <c r="F13" s="7" t="n">
        <v>1</v>
      </c>
      <c r="G13" s="6" t="n">
        <v>32.41</v>
      </c>
      <c r="H13" s="6" t="n">
        <v>4</v>
      </c>
      <c r="I13" s="6" t="n">
        <v>32.41</v>
      </c>
      <c r="J13" s="6" t="n">
        <v>28.41</v>
      </c>
    </row>
    <row collapsed="false" customFormat="false" customHeight="false" hidden="false" ht="12.1" outlineLevel="0" r="14">
      <c r="A14" s="35" t="n">
        <v>44454</v>
      </c>
      <c r="B14" s="16" t="s">
        <v>564</v>
      </c>
      <c r="C14" s="16" t="s">
        <v>366</v>
      </c>
      <c r="D14" s="16" t="s">
        <v>570</v>
      </c>
      <c r="E14" s="6" t="n">
        <v>1000</v>
      </c>
      <c r="F14" s="7" t="n">
        <v>2</v>
      </c>
      <c r="G14" s="6" t="n">
        <v>9.04</v>
      </c>
      <c r="H14" s="6" t="n">
        <v>2</v>
      </c>
      <c r="I14" s="6" t="n">
        <v>18.08</v>
      </c>
      <c r="J14" s="6" t="n">
        <v>16.08</v>
      </c>
    </row>
    <row collapsed="false" customFormat="false" customHeight="false" hidden="false" ht="12.1" outlineLevel="0" r="15">
      <c r="A15" s="35" t="n">
        <v>44484</v>
      </c>
      <c r="B15" s="16" t="s">
        <v>564</v>
      </c>
      <c r="C15" s="16" t="s">
        <v>366</v>
      </c>
      <c r="D15" s="16" t="s">
        <v>570</v>
      </c>
      <c r="E15" s="6" t="n">
        <v>1000</v>
      </c>
      <c r="F15" s="7" t="n">
        <v>2</v>
      </c>
      <c r="G15" s="6" t="n">
        <v>9.04</v>
      </c>
      <c r="H15" s="6" t="n">
        <v>2</v>
      </c>
      <c r="I15" s="6" t="n">
        <v>18.08</v>
      </c>
      <c r="J15" s="6" t="n">
        <v>16.08</v>
      </c>
    </row>
    <row collapsed="false" customFormat="false" customHeight="false" hidden="false" ht="12.1" outlineLevel="0" r="16">
      <c r="A16" s="35" t="n">
        <v>44494</v>
      </c>
      <c r="B16" s="16" t="s">
        <v>564</v>
      </c>
      <c r="C16" s="16" t="s">
        <v>368</v>
      </c>
      <c r="D16" s="16" t="s">
        <v>571</v>
      </c>
      <c r="E16" s="6" t="n">
        <v>1000</v>
      </c>
      <c r="F16" s="7" t="n">
        <v>2</v>
      </c>
      <c r="G16" s="6" t="n">
        <v>21.69</v>
      </c>
      <c r="H16" s="6" t="n">
        <v>6</v>
      </c>
      <c r="I16" s="6" t="n">
        <v>43.38</v>
      </c>
      <c r="J16" s="6" t="n">
        <v>37.38</v>
      </c>
    </row>
    <row collapsed="false" customFormat="false" customHeight="false" hidden="false" ht="12.1" outlineLevel="0" r="17">
      <c r="A17" s="35" t="n">
        <v>44542</v>
      </c>
      <c r="B17" s="16" t="s">
        <v>564</v>
      </c>
      <c r="C17" s="16" t="s">
        <v>369</v>
      </c>
      <c r="D17" s="16" t="s">
        <v>573</v>
      </c>
      <c r="E17" s="6" t="n">
        <v>1000</v>
      </c>
      <c r="F17" s="7" t="n">
        <v>1</v>
      </c>
      <c r="G17" s="6" t="n">
        <v>33.16</v>
      </c>
      <c r="H17" s="6" t="n">
        <v>4</v>
      </c>
      <c r="I17" s="6" t="n">
        <v>33.16</v>
      </c>
      <c r="J17" s="6" t="n">
        <v>29.16</v>
      </c>
    </row>
    <row collapsed="false" customFormat="false" customHeight="false" hidden="false" ht="12.1" outlineLevel="0" r="18">
      <c r="A18" s="35" t="n">
        <v>44584</v>
      </c>
      <c r="B18" s="16" t="s">
        <v>564</v>
      </c>
      <c r="C18" s="16" t="s">
        <v>116</v>
      </c>
      <c r="D18" s="16" t="s">
        <v>117</v>
      </c>
      <c r="E18" s="6" t="n">
        <v>1000</v>
      </c>
      <c r="F18" s="7" t="n">
        <v>1</v>
      </c>
      <c r="G18" s="6" t="n">
        <v>46.87</v>
      </c>
      <c r="H18" s="6" t="n">
        <v>6</v>
      </c>
      <c r="I18" s="6" t="n">
        <v>46.87</v>
      </c>
      <c r="J18" s="6" t="n">
        <v>40.87</v>
      </c>
    </row>
    <row collapsed="false" customFormat="false" customHeight="false" hidden="false" ht="12.1" outlineLevel="0" r="19">
      <c r="A19" s="35" t="n">
        <v>44585</v>
      </c>
      <c r="B19" s="16" t="s">
        <v>564</v>
      </c>
      <c r="C19" s="16" t="s">
        <v>368</v>
      </c>
      <c r="D19" s="16" t="s">
        <v>571</v>
      </c>
      <c r="E19" s="6" t="n">
        <v>1000</v>
      </c>
      <c r="F19" s="7" t="n">
        <v>3</v>
      </c>
      <c r="G19" s="6" t="n">
        <v>21.69</v>
      </c>
      <c r="H19" s="6" t="n">
        <v>8</v>
      </c>
      <c r="I19" s="6" t="n">
        <v>65.07</v>
      </c>
      <c r="J19" s="6" t="n">
        <v>57.07</v>
      </c>
    </row>
    <row collapsed="false" customFormat="false" customHeight="false" hidden="false" ht="12.1" outlineLevel="0" r="20">
      <c r="A20" s="35" t="n">
        <v>44600</v>
      </c>
      <c r="B20" s="16" t="s">
        <v>564</v>
      </c>
      <c r="C20" s="16" t="s">
        <v>112</v>
      </c>
      <c r="D20" s="16" t="s">
        <v>114</v>
      </c>
      <c r="E20" s="6" t="n">
        <v>1000</v>
      </c>
      <c r="F20" s="7" t="n">
        <v>2</v>
      </c>
      <c r="G20" s="6" t="n">
        <v>44.38</v>
      </c>
      <c r="H20" s="6" t="n">
        <v>12</v>
      </c>
      <c r="I20" s="6" t="n">
        <v>88.76</v>
      </c>
      <c r="J20" s="6" t="n">
        <v>76.76</v>
      </c>
    </row>
    <row collapsed="false" customFormat="false" customHeight="false" hidden="false" ht="12.1" outlineLevel="0" r="21">
      <c r="A21" s="35" t="n">
        <v>44621</v>
      </c>
      <c r="B21" s="16" t="s">
        <v>564</v>
      </c>
      <c r="C21" s="16" t="s">
        <v>367</v>
      </c>
      <c r="D21" s="16" t="s">
        <v>572</v>
      </c>
      <c r="E21" s="6" t="n">
        <v>1000</v>
      </c>
      <c r="F21" s="7" t="n">
        <v>3</v>
      </c>
      <c r="G21" s="6" t="n">
        <v>32.41</v>
      </c>
      <c r="H21" s="6" t="n">
        <v>13</v>
      </c>
      <c r="I21" s="6" t="n">
        <v>97.23</v>
      </c>
      <c r="J21" s="6" t="n">
        <v>84.23</v>
      </c>
    </row>
    <row collapsed="false" customFormat="false" customHeight="false" hidden="false" ht="12.1" outlineLevel="0" r="22">
      <c r="A22" s="35" t="n">
        <v>44642</v>
      </c>
      <c r="B22" s="16" t="s">
        <v>564</v>
      </c>
      <c r="C22" s="16" t="s">
        <v>119</v>
      </c>
      <c r="D22" s="16" t="s">
        <v>120</v>
      </c>
      <c r="E22" s="6" t="n">
        <v>1000</v>
      </c>
      <c r="F22" s="7" t="n">
        <v>1</v>
      </c>
      <c r="G22" s="6" t="n">
        <v>38.64</v>
      </c>
      <c r="H22" s="6" t="n">
        <v>5</v>
      </c>
      <c r="I22" s="6" t="n">
        <v>38.64</v>
      </c>
      <c r="J22" s="6" t="n">
        <v>33.64</v>
      </c>
    </row>
    <row collapsed="false" customFormat="false" customHeight="false" hidden="false" ht="12.1" outlineLevel="0" r="23">
      <c r="A23" s="35" t="n">
        <v>44676</v>
      </c>
      <c r="B23" s="16" t="s">
        <v>564</v>
      </c>
      <c r="C23" s="16" t="s">
        <v>368</v>
      </c>
      <c r="D23" s="16" t="s">
        <v>571</v>
      </c>
      <c r="E23" s="6" t="n">
        <v>1000</v>
      </c>
      <c r="F23" s="7" t="n">
        <v>3</v>
      </c>
      <c r="G23" s="6" t="n">
        <v>21.69</v>
      </c>
      <c r="H23" s="6" t="n">
        <v>8</v>
      </c>
      <c r="I23" s="6" t="n">
        <v>65.07</v>
      </c>
      <c r="J23" s="6" t="n">
        <v>57.07</v>
      </c>
    </row>
    <row collapsed="false" customFormat="false" customHeight="false" hidden="false" ht="12.1" outlineLevel="0" r="24">
      <c r="A24" s="35" t="n">
        <v>44724</v>
      </c>
      <c r="B24" s="16" t="s">
        <v>564</v>
      </c>
      <c r="C24" s="16" t="s">
        <v>369</v>
      </c>
      <c r="D24" s="16" t="s">
        <v>573</v>
      </c>
      <c r="E24" s="6" t="n">
        <v>1000</v>
      </c>
      <c r="F24" s="7" t="n">
        <v>1</v>
      </c>
      <c r="G24" s="6" t="n">
        <v>42.38</v>
      </c>
      <c r="H24" s="6" t="n">
        <v>6</v>
      </c>
      <c r="I24" s="6" t="n">
        <v>42.38</v>
      </c>
      <c r="J24" s="6" t="n">
        <v>36.38</v>
      </c>
    </row>
    <row collapsed="false" customFormat="false" customHeight="false" hidden="false" ht="12.1" outlineLevel="0" r="25">
      <c r="A25" s="35" t="n">
        <v>44766</v>
      </c>
      <c r="B25" s="16" t="s">
        <v>564</v>
      </c>
      <c r="C25" s="16" t="s">
        <v>116</v>
      </c>
      <c r="D25" s="16" t="s">
        <v>117</v>
      </c>
      <c r="E25" s="6" t="n">
        <v>1000</v>
      </c>
      <c r="F25" s="7" t="n">
        <v>2</v>
      </c>
      <c r="G25" s="6" t="n">
        <v>46.87</v>
      </c>
      <c r="H25" s="6" t="n">
        <v>12</v>
      </c>
      <c r="I25" s="6" t="n">
        <v>93.74</v>
      </c>
      <c r="J25" s="6" t="n">
        <v>81.74</v>
      </c>
    </row>
    <row collapsed="false" customFormat="false" customHeight="false" hidden="false" ht="12.1" outlineLevel="0" r="26">
      <c r="A26" s="35" t="n">
        <v>44767</v>
      </c>
      <c r="B26" s="16" t="s">
        <v>564</v>
      </c>
      <c r="C26" s="16" t="s">
        <v>368</v>
      </c>
      <c r="D26" s="16" t="s">
        <v>571</v>
      </c>
      <c r="E26" s="6" t="n">
        <v>1000</v>
      </c>
      <c r="F26" s="7" t="n">
        <v>3</v>
      </c>
      <c r="G26" s="6" t="n">
        <v>21.69</v>
      </c>
      <c r="H26" s="6" t="n">
        <v>8</v>
      </c>
      <c r="I26" s="6" t="n">
        <v>65.07</v>
      </c>
      <c r="J26" s="6" t="n">
        <v>57.07</v>
      </c>
    </row>
    <row collapsed="false" customFormat="false" customHeight="false" hidden="false" ht="12.1" outlineLevel="0" r="27">
      <c r="A27" s="35" t="n">
        <v>44782</v>
      </c>
      <c r="B27" s="16" t="s">
        <v>564</v>
      </c>
      <c r="C27" s="16" t="s">
        <v>112</v>
      </c>
      <c r="D27" s="16" t="s">
        <v>114</v>
      </c>
      <c r="E27" s="6" t="n">
        <v>1000</v>
      </c>
      <c r="F27" s="7" t="n">
        <v>2</v>
      </c>
      <c r="G27" s="6" t="n">
        <v>44.38</v>
      </c>
      <c r="H27" s="6" t="n">
        <v>12</v>
      </c>
      <c r="I27" s="6" t="n">
        <v>88.76</v>
      </c>
      <c r="J27" s="6" t="n">
        <v>76.76</v>
      </c>
    </row>
    <row collapsed="false" customFormat="false" customHeight="false" hidden="false" ht="12.1" outlineLevel="0" r="28">
      <c r="A28" s="35" t="n">
        <v>44803</v>
      </c>
      <c r="B28" s="16" t="s">
        <v>564</v>
      </c>
      <c r="C28" s="16" t="s">
        <v>367</v>
      </c>
      <c r="D28" s="16" t="s">
        <v>572</v>
      </c>
      <c r="E28" s="6" t="n">
        <v>1000</v>
      </c>
      <c r="F28" s="7" t="n">
        <v>3</v>
      </c>
      <c r="G28" s="6" t="n">
        <v>32.41</v>
      </c>
      <c r="H28" s="6" t="n">
        <v>13</v>
      </c>
      <c r="I28" s="6" t="n">
        <v>97.23</v>
      </c>
      <c r="J28" s="6" t="n">
        <v>84.23</v>
      </c>
    </row>
    <row collapsed="false" customFormat="false" customHeight="false" hidden="false" ht="12.1" outlineLevel="0" r="29">
      <c r="A29" s="35" t="n">
        <v>44824</v>
      </c>
      <c r="B29" s="16" t="s">
        <v>564</v>
      </c>
      <c r="C29" s="16" t="s">
        <v>119</v>
      </c>
      <c r="D29" s="16" t="s">
        <v>120</v>
      </c>
      <c r="E29" s="6" t="n">
        <v>1000</v>
      </c>
      <c r="F29" s="7" t="n">
        <v>1</v>
      </c>
      <c r="G29" s="6" t="n">
        <v>38.64</v>
      </c>
      <c r="H29" s="6" t="n">
        <v>5</v>
      </c>
      <c r="I29" s="6" t="n">
        <v>38.64</v>
      </c>
      <c r="J29" s="6" t="n">
        <v>33.64</v>
      </c>
    </row>
    <row collapsed="false" customFormat="false" customHeight="false" hidden="false" ht="12.1" outlineLevel="0" r="30">
      <c r="A30" s="35" t="n">
        <v>44858</v>
      </c>
      <c r="B30" s="16" t="s">
        <v>564</v>
      </c>
      <c r="C30" s="16" t="s">
        <v>368</v>
      </c>
      <c r="D30" s="16" t="s">
        <v>571</v>
      </c>
      <c r="E30" s="6" t="n">
        <v>1000</v>
      </c>
      <c r="F30" s="7" t="n">
        <v>3</v>
      </c>
      <c r="G30" s="6" t="n">
        <v>21.69</v>
      </c>
      <c r="H30" s="6" t="n">
        <v>8</v>
      </c>
      <c r="I30" s="6" t="n">
        <v>65.07</v>
      </c>
      <c r="J30" s="6" t="n">
        <v>57.07</v>
      </c>
    </row>
    <row collapsed="false" customFormat="false" customHeight="false" hidden="false" ht="12.1" outlineLevel="0" r="31">
      <c r="A31" s="35" t="n">
        <v>44906</v>
      </c>
      <c r="B31" s="16" t="s">
        <v>564</v>
      </c>
      <c r="C31" s="16" t="s">
        <v>369</v>
      </c>
      <c r="D31" s="16" t="s">
        <v>573</v>
      </c>
      <c r="E31" s="6" t="n">
        <v>1000</v>
      </c>
      <c r="F31" s="7" t="n">
        <v>1</v>
      </c>
      <c r="G31" s="6" t="n">
        <v>59.84</v>
      </c>
      <c r="H31" s="6" t="n">
        <v>8</v>
      </c>
      <c r="I31" s="6" t="n">
        <v>59.84</v>
      </c>
      <c r="J31" s="6" t="n">
        <v>51.84</v>
      </c>
    </row>
    <row collapsed="false" customFormat="false" customHeight="false" hidden="false" ht="12.1" outlineLevel="0" r="32">
      <c r="A32" s="35" t="n">
        <v>44948</v>
      </c>
      <c r="B32" s="16" t="s">
        <v>564</v>
      </c>
      <c r="C32" s="16" t="s">
        <v>116</v>
      </c>
      <c r="D32" s="16" t="s">
        <v>117</v>
      </c>
      <c r="E32" s="6" t="n">
        <v>1000</v>
      </c>
      <c r="F32" s="7" t="n">
        <v>2</v>
      </c>
      <c r="G32" s="6" t="n">
        <v>46.87</v>
      </c>
      <c r="H32" s="6" t="n">
        <v>12</v>
      </c>
      <c r="I32" s="6" t="n">
        <v>93.74</v>
      </c>
      <c r="J32" s="6" t="n">
        <v>81.74</v>
      </c>
    </row>
    <row collapsed="false" customFormat="false" customHeight="false" hidden="false" ht="12.1" outlineLevel="0" r="33">
      <c r="A33" s="35" t="n">
        <v>44949</v>
      </c>
      <c r="B33" s="16" t="s">
        <v>564</v>
      </c>
      <c r="C33" s="16" t="s">
        <v>368</v>
      </c>
      <c r="D33" s="16" t="s">
        <v>571</v>
      </c>
      <c r="E33" s="6" t="n">
        <v>1000</v>
      </c>
      <c r="F33" s="7" t="n">
        <v>3</v>
      </c>
      <c r="G33" s="6" t="n">
        <v>21.69</v>
      </c>
      <c r="H33" s="6" t="n">
        <v>8</v>
      </c>
      <c r="I33" s="6" t="n">
        <v>65.07</v>
      </c>
      <c r="J33" s="6" t="n">
        <v>57.07</v>
      </c>
    </row>
    <row collapsed="false" customFormat="false" customHeight="false" hidden="false" ht="12.1" outlineLevel="0" r="34">
      <c r="A34" s="35" t="n">
        <v>44964</v>
      </c>
      <c r="B34" s="16" t="s">
        <v>564</v>
      </c>
      <c r="C34" s="16" t="s">
        <v>112</v>
      </c>
      <c r="D34" s="16" t="s">
        <v>114</v>
      </c>
      <c r="E34" s="6" t="n">
        <v>1000</v>
      </c>
      <c r="F34" s="7" t="n">
        <v>2</v>
      </c>
      <c r="G34" s="6" t="n">
        <v>44.38</v>
      </c>
      <c r="H34" s="6" t="n">
        <v>12</v>
      </c>
      <c r="I34" s="6" t="n">
        <v>88.76</v>
      </c>
      <c r="J34" s="6" t="n">
        <v>76.76</v>
      </c>
    </row>
    <row collapsed="false" customFormat="false" customHeight="false" hidden="false" ht="12.1" outlineLevel="0" r="35">
      <c r="A35" s="35" t="n">
        <v>44985</v>
      </c>
      <c r="B35" s="16" t="s">
        <v>564</v>
      </c>
      <c r="C35" s="16" t="s">
        <v>367</v>
      </c>
      <c r="D35" s="16" t="s">
        <v>572</v>
      </c>
      <c r="E35" s="6" t="n">
        <v>1000</v>
      </c>
      <c r="F35" s="7" t="n">
        <v>3</v>
      </c>
      <c r="G35" s="6" t="n">
        <v>32.41</v>
      </c>
      <c r="H35" s="6" t="n">
        <v>13</v>
      </c>
      <c r="I35" s="6" t="n">
        <v>97.23</v>
      </c>
      <c r="J35" s="6" t="n">
        <v>84.23</v>
      </c>
    </row>
    <row collapsed="false" customFormat="false" customHeight="false" hidden="false" ht="12.1" outlineLevel="0" r="36">
      <c r="A36" s="35" t="n">
        <v>45006</v>
      </c>
      <c r="B36" s="16" t="s">
        <v>564</v>
      </c>
      <c r="C36" s="16" t="s">
        <v>119</v>
      </c>
      <c r="D36" s="16" t="s">
        <v>120</v>
      </c>
      <c r="E36" s="6" t="n">
        <v>1000</v>
      </c>
      <c r="F36" s="7" t="n">
        <v>1</v>
      </c>
      <c r="G36" s="6" t="n">
        <v>38.64</v>
      </c>
      <c r="H36" s="6" t="n">
        <v>5</v>
      </c>
      <c r="I36" s="6" t="n">
        <v>38.64</v>
      </c>
      <c r="J36" s="6" t="n">
        <v>33.64</v>
      </c>
    </row>
    <row collapsed="false" customFormat="false" customHeight="false" hidden="false" ht="12.1" outlineLevel="0" r="37">
      <c r="A37" s="35" t="n">
        <v>45040</v>
      </c>
      <c r="B37" s="16" t="s">
        <v>564</v>
      </c>
      <c r="C37" s="16" t="s">
        <v>368</v>
      </c>
      <c r="D37" s="16" t="s">
        <v>571</v>
      </c>
      <c r="E37" s="6" t="n">
        <v>1000</v>
      </c>
      <c r="F37" s="7" t="n">
        <v>3</v>
      </c>
      <c r="G37" s="6" t="n">
        <v>21.69</v>
      </c>
      <c r="H37" s="6" t="n">
        <v>8</v>
      </c>
      <c r="I37" s="6" t="n">
        <v>65.07</v>
      </c>
      <c r="J37" s="6" t="n">
        <v>57.07</v>
      </c>
    </row>
    <row collapsed="false" customFormat="false" customHeight="false" hidden="false" ht="12.1" outlineLevel="0" r="38">
      <c r="A38" s="35" t="n">
        <v>45088</v>
      </c>
      <c r="B38" s="16" t="s">
        <v>564</v>
      </c>
      <c r="C38" s="16" t="s">
        <v>369</v>
      </c>
      <c r="D38" s="16" t="s">
        <v>573</v>
      </c>
      <c r="E38" s="6" t="n">
        <v>1000</v>
      </c>
      <c r="F38" s="7" t="n">
        <v>1</v>
      </c>
      <c r="G38" s="6" t="n">
        <v>41.88</v>
      </c>
      <c r="H38" s="6" t="n">
        <v>5</v>
      </c>
      <c r="I38" s="6" t="n">
        <v>41.88</v>
      </c>
      <c r="J38" s="6" t="n">
        <v>36.88</v>
      </c>
    </row>
    <row collapsed="false" customFormat="false" customHeight="false" hidden="false" ht="12.1" outlineLevel="0" r="39">
      <c r="A39" s="35" t="n">
        <v>45130</v>
      </c>
      <c r="B39" s="16" t="s">
        <v>564</v>
      </c>
      <c r="C39" s="16" t="s">
        <v>116</v>
      </c>
      <c r="D39" s="16" t="s">
        <v>117</v>
      </c>
      <c r="E39" s="6" t="n">
        <v>1000</v>
      </c>
      <c r="F39" s="7" t="n">
        <v>2</v>
      </c>
      <c r="G39" s="6" t="n">
        <v>46.87</v>
      </c>
      <c r="H39" s="6" t="n">
        <v>12</v>
      </c>
      <c r="I39" s="6" t="n">
        <v>93.74</v>
      </c>
      <c r="J39" s="6" t="n">
        <v>81.74</v>
      </c>
    </row>
    <row collapsed="false" customFormat="false" customHeight="false" hidden="false" ht="12.1" outlineLevel="0" r="40">
      <c r="A40" s="35" t="n">
        <v>45131</v>
      </c>
      <c r="B40" s="16" t="s">
        <v>564</v>
      </c>
      <c r="C40" s="16" t="s">
        <v>368</v>
      </c>
      <c r="D40" s="16" t="s">
        <v>571</v>
      </c>
      <c r="E40" s="6" t="n">
        <v>1000</v>
      </c>
      <c r="F40" s="7" t="n">
        <v>3</v>
      </c>
      <c r="G40" s="6" t="n">
        <v>21.69</v>
      </c>
      <c r="H40" s="6" t="n">
        <v>8</v>
      </c>
      <c r="I40" s="6" t="n">
        <v>65.07</v>
      </c>
      <c r="J40" s="6" t="n">
        <v>57.07</v>
      </c>
    </row>
    <row collapsed="false" customFormat="false" customHeight="false" hidden="false" ht="12.1" outlineLevel="0" r="41">
      <c r="A41" s="35" t="n">
        <v>45146</v>
      </c>
      <c r="B41" s="16" t="s">
        <v>564</v>
      </c>
      <c r="C41" s="16" t="s">
        <v>112</v>
      </c>
      <c r="D41" s="16" t="s">
        <v>114</v>
      </c>
      <c r="E41" s="6" t="n">
        <v>1000</v>
      </c>
      <c r="F41" s="7" t="n">
        <v>2</v>
      </c>
      <c r="G41" s="6" t="n">
        <v>44.38</v>
      </c>
      <c r="H41" s="6" t="n">
        <v>12</v>
      </c>
      <c r="I41" s="6" t="n">
        <v>88.76</v>
      </c>
      <c r="J41" s="6" t="n">
        <v>76.76</v>
      </c>
    </row>
    <row collapsed="false" customFormat="false" customHeight="false" hidden="false" ht="12.1" outlineLevel="0" r="42">
      <c r="A42" s="35" t="n">
        <v>45167</v>
      </c>
      <c r="B42" s="16" t="s">
        <v>564</v>
      </c>
      <c r="C42" s="16" t="s">
        <v>367</v>
      </c>
      <c r="D42" s="16" t="s">
        <v>572</v>
      </c>
      <c r="E42" s="6" t="n">
        <v>1000</v>
      </c>
      <c r="F42" s="7" t="n">
        <v>3</v>
      </c>
      <c r="G42" s="6" t="n">
        <v>32.41</v>
      </c>
      <c r="H42" s="6" t="n">
        <v>13</v>
      </c>
      <c r="I42" s="6" t="n">
        <v>97.23</v>
      </c>
      <c r="J42" s="6" t="n">
        <v>84.23</v>
      </c>
    </row>
    <row collapsed="false" customFormat="false" customHeight="false" hidden="false" ht="12.1" outlineLevel="0" r="43">
      <c r="A43" s="35" t="n">
        <v>45188</v>
      </c>
      <c r="B43" s="16" t="s">
        <v>564</v>
      </c>
      <c r="C43" s="16" t="s">
        <v>119</v>
      </c>
      <c r="D43" s="16" t="s">
        <v>120</v>
      </c>
      <c r="E43" s="6" t="n">
        <v>1000</v>
      </c>
      <c r="F43" s="7" t="n">
        <v>1</v>
      </c>
      <c r="G43" s="6" t="n">
        <v>38.64</v>
      </c>
      <c r="H43" s="6" t="n">
        <v>5</v>
      </c>
      <c r="I43" s="6" t="n">
        <v>38.64</v>
      </c>
      <c r="J43" s="6" t="n">
        <v>33.64</v>
      </c>
    </row>
    <row collapsed="false" customFormat="false" customHeight="false" hidden="false" ht="12.1" outlineLevel="0" r="44">
      <c r="A44" s="35" t="n">
        <v>45222</v>
      </c>
      <c r="B44" s="16" t="s">
        <v>564</v>
      </c>
      <c r="C44" s="16" t="s">
        <v>368</v>
      </c>
      <c r="D44" s="16" t="s">
        <v>571</v>
      </c>
      <c r="E44" s="6" t="n">
        <v>1000</v>
      </c>
      <c r="F44" s="7" t="n">
        <v>3</v>
      </c>
      <c r="G44" s="6" t="n">
        <v>21.69</v>
      </c>
      <c r="H44" s="6" t="n">
        <v>8</v>
      </c>
      <c r="I44" s="6" t="n">
        <v>65.07</v>
      </c>
      <c r="J44" s="6" t="n">
        <v>57.07</v>
      </c>
    </row>
    <row collapsed="false" customFormat="false" customHeight="false" hidden="false" ht="12.1" outlineLevel="0" r="45">
      <c r="A45" s="35" t="n">
        <v>45270</v>
      </c>
      <c r="B45" s="16" t="s">
        <v>564</v>
      </c>
      <c r="C45" s="16" t="s">
        <v>369</v>
      </c>
      <c r="D45" s="16" t="s">
        <v>573</v>
      </c>
      <c r="E45" s="6" t="n">
        <v>1000</v>
      </c>
      <c r="F45" s="7" t="n">
        <v>1</v>
      </c>
      <c r="G45" s="6" t="n">
        <v>41.88</v>
      </c>
      <c r="H45" s="6" t="n">
        <v>5</v>
      </c>
      <c r="I45" s="6" t="n">
        <v>41.88</v>
      </c>
      <c r="J45" s="6" t="n">
        <v>36.88</v>
      </c>
    </row>
    <row collapsed="false" customFormat="false" customHeight="false" hidden="false" ht="12.1" outlineLevel="0" r="46">
      <c r="A46" s="35" t="n">
        <v>45312</v>
      </c>
      <c r="B46" s="16" t="s">
        <v>564</v>
      </c>
      <c r="C46" s="16" t="s">
        <v>116</v>
      </c>
      <c r="D46" s="16" t="s">
        <v>117</v>
      </c>
      <c r="E46" s="6" t="n">
        <v>1000</v>
      </c>
      <c r="F46" s="7" t="n">
        <v>2</v>
      </c>
      <c r="G46" s="6" t="n">
        <v>54.35</v>
      </c>
      <c r="H46" s="6" t="n">
        <v>14</v>
      </c>
      <c r="I46" s="6" t="n">
        <v>108.7</v>
      </c>
      <c r="J46" s="6" t="n">
        <v>94.7</v>
      </c>
    </row>
    <row collapsed="false" customFormat="false" customHeight="false" hidden="false" ht="12.1" outlineLevel="0" r="47">
      <c r="A47" s="35" t="n">
        <v>45313</v>
      </c>
      <c r="B47" s="16" t="s">
        <v>564</v>
      </c>
      <c r="C47" s="16" t="s">
        <v>368</v>
      </c>
      <c r="D47" s="16" t="s">
        <v>571</v>
      </c>
      <c r="E47" s="6" t="n">
        <v>1000</v>
      </c>
      <c r="F47" s="7" t="n">
        <v>3</v>
      </c>
      <c r="G47" s="6" t="n">
        <v>21.69</v>
      </c>
      <c r="H47" s="6" t="n">
        <v>8</v>
      </c>
      <c r="I47" s="6" t="n">
        <v>65.07</v>
      </c>
      <c r="J47" s="6" t="n">
        <v>57.07</v>
      </c>
    </row>
    <row collapsed="false" customFormat="false" customHeight="false" hidden="false" ht="12.1" outlineLevel="0" r="48">
      <c r="A48" s="35" t="n">
        <v>45328</v>
      </c>
      <c r="B48" s="16" t="s">
        <v>564</v>
      </c>
      <c r="C48" s="16" t="s">
        <v>112</v>
      </c>
      <c r="D48" s="16" t="s">
        <v>114</v>
      </c>
      <c r="E48" s="6" t="n">
        <v>1000</v>
      </c>
      <c r="F48" s="7" t="n">
        <v>2</v>
      </c>
      <c r="G48" s="6" t="n">
        <v>44.38</v>
      </c>
      <c r="H48" s="6" t="n">
        <v>12</v>
      </c>
      <c r="I48" s="6" t="n">
        <v>88.76</v>
      </c>
      <c r="J48" s="6" t="n">
        <v>76.76</v>
      </c>
    </row>
    <row collapsed="false" customFormat="false" customHeight="false" hidden="false" ht="12.1" outlineLevel="0" r="49">
      <c r="A49" s="35" t="n">
        <v>45349</v>
      </c>
      <c r="B49" s="16" t="s">
        <v>564</v>
      </c>
      <c r="C49" s="16" t="s">
        <v>367</v>
      </c>
      <c r="D49" s="16" t="s">
        <v>572</v>
      </c>
      <c r="E49" s="6" t="n">
        <v>1000</v>
      </c>
      <c r="F49" s="7" t="n">
        <v>3</v>
      </c>
      <c r="G49" s="6" t="n">
        <v>32.41</v>
      </c>
      <c r="H49" s="6" t="n">
        <v>13</v>
      </c>
      <c r="I49" s="6" t="n">
        <v>97.23</v>
      </c>
      <c r="J49" s="6" t="n">
        <v>84.23</v>
      </c>
    </row>
    <row collapsed="false" customFormat="false" customHeight="false" hidden="false" ht="12.1" outlineLevel="0" r="50">
      <c r="A50" s="35" t="n">
        <v>45370</v>
      </c>
      <c r="B50" s="16" t="s">
        <v>564</v>
      </c>
      <c r="C50" s="16" t="s">
        <v>119</v>
      </c>
      <c r="D50" s="16" t="s">
        <v>120</v>
      </c>
      <c r="E50" s="6" t="n">
        <v>1000</v>
      </c>
      <c r="F50" s="7" t="n">
        <v>1</v>
      </c>
      <c r="G50" s="6" t="n">
        <v>38.64</v>
      </c>
      <c r="H50" s="6" t="n">
        <v>5</v>
      </c>
      <c r="I50" s="6" t="n">
        <v>38.64</v>
      </c>
      <c r="J50" s="6" t="n">
        <v>33.64</v>
      </c>
    </row>
    <row collapsed="false" customFormat="false" customHeight="false" hidden="false" ht="12.1" outlineLevel="0" r="51">
      <c r="A51" s="35" t="n">
        <v>45494</v>
      </c>
      <c r="B51" s="16" t="s">
        <v>564</v>
      </c>
      <c r="C51" s="16" t="s">
        <v>116</v>
      </c>
      <c r="D51" s="16" t="s">
        <v>117</v>
      </c>
      <c r="E51" s="6" t="n">
        <v>1000</v>
      </c>
      <c r="F51" s="7" t="n">
        <v>2</v>
      </c>
      <c r="G51" s="6" t="n">
        <v>54.35</v>
      </c>
      <c r="H51" s="6" t="n">
        <v>14</v>
      </c>
      <c r="I51" s="6" t="n">
        <v>108.7</v>
      </c>
      <c r="J51" s="6" t="n">
        <v>94.7</v>
      </c>
    </row>
    <row collapsed="false" customFormat="false" customHeight="false" hidden="false" ht="12.1" outlineLevel="0" r="52">
      <c r="A52" s="35" t="n">
        <v>45552</v>
      </c>
      <c r="B52" s="16" t="s">
        <v>564</v>
      </c>
      <c r="C52" s="16" t="s">
        <v>119</v>
      </c>
      <c r="D52" s="16" t="s">
        <v>120</v>
      </c>
      <c r="E52" s="6" t="n">
        <v>1000</v>
      </c>
      <c r="F52" s="7" t="n">
        <v>1</v>
      </c>
      <c r="G52" s="6" t="n">
        <v>38.64</v>
      </c>
      <c r="H52" s="6" t="n">
        <v>5</v>
      </c>
      <c r="I52" s="6" t="n">
        <v>38.64</v>
      </c>
      <c r="J52" s="6" t="n">
        <v>33.64</v>
      </c>
    </row>
    <row collapsed="false" customFormat="false" customHeight="false" hidden="false" ht="12.1" outlineLevel="0" r="53">
      <c r="A53" s="35" t="n">
        <v>45676</v>
      </c>
      <c r="B53" s="16" t="s">
        <v>564</v>
      </c>
      <c r="C53" s="16" t="s">
        <v>116</v>
      </c>
      <c r="D53" s="16" t="s">
        <v>117</v>
      </c>
      <c r="E53" s="6" t="n">
        <v>1000</v>
      </c>
      <c r="F53" s="7" t="n">
        <v>2</v>
      </c>
      <c r="G53" s="6" t="n">
        <v>54.35</v>
      </c>
      <c r="H53" s="6" t="n">
        <v>14</v>
      </c>
      <c r="I53" s="6" t="n">
        <v>108.7</v>
      </c>
      <c r="J53" s="6" t="n">
        <v>94.7</v>
      </c>
    </row>
    <row collapsed="false" customFormat="false" customHeight="false" hidden="false" ht="12.1" outlineLevel="0" r="54">
      <c r="A54" s="35" t="n">
        <v>45734</v>
      </c>
      <c r="B54" s="16" t="s">
        <v>564</v>
      </c>
      <c r="C54" s="16" t="s">
        <v>119</v>
      </c>
      <c r="D54" s="16" t="s">
        <v>120</v>
      </c>
      <c r="E54" s="6" t="n">
        <v>1000</v>
      </c>
      <c r="F54" s="7" t="n">
        <v>1</v>
      </c>
      <c r="G54" s="6" t="n">
        <v>38.64</v>
      </c>
      <c r="H54" s="6" t="n">
        <v>5</v>
      </c>
      <c r="I54" s="6" t="n">
        <v>38.64</v>
      </c>
      <c r="J54" s="6" t="n">
        <v>33.64</v>
      </c>
    </row>
    <row collapsed="false" customFormat="false" customHeight="false" hidden="false" ht="12.1" outlineLevel="0" r="55">
      <c r="A55" s="35" t="n">
        <v>45858</v>
      </c>
      <c r="B55" s="16" t="s">
        <v>564</v>
      </c>
      <c r="C55" s="16" t="s">
        <v>116</v>
      </c>
      <c r="D55" s="16" t="s">
        <v>117</v>
      </c>
      <c r="E55" s="6" t="n">
        <v>1000</v>
      </c>
      <c r="F55" s="7" t="n">
        <v>2</v>
      </c>
      <c r="G55" s="6" t="n">
        <v>54.35</v>
      </c>
      <c r="H55" s="6" t="n">
        <v>14</v>
      </c>
      <c r="I55" s="6" t="n">
        <v>108.7</v>
      </c>
      <c r="J55" s="6" t="n">
        <v>94.7</v>
      </c>
    </row>
    <row collapsed="false" customFormat="false" customHeight="false" hidden="false" ht="12.1" outlineLevel="0" r="56">
      <c r="A56" s="35" t="n">
        <v>45916</v>
      </c>
      <c r="B56" s="16" t="s">
        <v>564</v>
      </c>
      <c r="C56" s="16" t="s">
        <v>119</v>
      </c>
      <c r="D56" s="16" t="s">
        <v>120</v>
      </c>
      <c r="E56" s="6" t="n">
        <v>1000</v>
      </c>
      <c r="F56" s="7" t="n">
        <v>1</v>
      </c>
      <c r="G56" s="6" t="n">
        <v>38.64</v>
      </c>
      <c r="H56" s="6" t="n">
        <v>5</v>
      </c>
      <c r="I56" s="6" t="n">
        <v>38.64</v>
      </c>
      <c r="J56" s="6" t="n">
        <v>33.64</v>
      </c>
    </row>
    <row collapsed="false" customFormat="false" customHeight="false" hidden="false" ht="12.1" outlineLevel="0" r="57">
      <c r="A57" s="35" t="n">
        <v>46040</v>
      </c>
      <c r="B57" s="16" t="s">
        <v>564</v>
      </c>
      <c r="C57" s="16" t="s">
        <v>116</v>
      </c>
      <c r="D57" s="16" t="s">
        <v>117</v>
      </c>
      <c r="E57" s="6" t="n">
        <v>1000</v>
      </c>
      <c r="F57" s="7" t="n">
        <v>2</v>
      </c>
      <c r="G57" s="6" t="n">
        <v>54.35</v>
      </c>
      <c r="H57" s="6" t="n">
        <v>14</v>
      </c>
      <c r="I57" s="6" t="n">
        <v>108.7</v>
      </c>
      <c r="J57" s="6" t="n">
        <v>94.7</v>
      </c>
    </row>
    <row collapsed="false" customFormat="false" customHeight="false" hidden="false" ht="12.1" outlineLevel="0" r="58">
      <c r="A58" s="35" t="n">
        <v>46098</v>
      </c>
      <c r="B58" s="16" t="s">
        <v>564</v>
      </c>
      <c r="C58" s="16" t="s">
        <v>119</v>
      </c>
      <c r="D58" s="16" t="s">
        <v>120</v>
      </c>
      <c r="E58" s="6" t="n">
        <v>1000</v>
      </c>
      <c r="F58" s="7" t="n">
        <v>1</v>
      </c>
      <c r="G58" s="6" t="n">
        <v>38.64</v>
      </c>
      <c r="H58" s="6" t="n">
        <v>5</v>
      </c>
      <c r="I58" s="6" t="n">
        <v>38.64</v>
      </c>
      <c r="J58" s="6" t="n">
        <v>33.64</v>
      </c>
    </row>
    <row collapsed="false" customFormat="false" customHeight="false" hidden="false" ht="12.1" outlineLevel="0" r="59">
      <c r="A59" s="35"/>
      <c r="B59" s="16"/>
      <c r="C59" s="16"/>
      <c r="D59" s="16"/>
      <c r="E59" s="6"/>
      <c r="F59" s="7"/>
      <c r="G59" s="6"/>
      <c r="H59" s="6"/>
      <c r="I59" s="6"/>
      <c r="J59" s="6"/>
    </row>
    <row collapsed="false" customFormat="false" customHeight="false" hidden="false" ht="12.1" outlineLevel="0" r="60">
      <c r="A60" s="35" t="n">
        <v>46222</v>
      </c>
      <c r="B60" s="16" t="s">
        <v>564</v>
      </c>
      <c r="C60" s="16" t="s">
        <v>116</v>
      </c>
      <c r="D60" s="16" t="s">
        <v>117</v>
      </c>
      <c r="E60" s="6" t="n">
        <v>1000</v>
      </c>
      <c r="F60" s="7" t="n">
        <v>2</v>
      </c>
      <c r="G60" s="6" t="n">
        <v>54.35</v>
      </c>
      <c r="H60" s="6" t="n">
        <v>14</v>
      </c>
      <c r="I60" s="6" t="n">
        <v>108.7</v>
      </c>
      <c r="J60" s="6" t="n">
        <v>94.7</v>
      </c>
    </row>
    <row collapsed="false" customFormat="false" customHeight="false" hidden="false" ht="12.1" outlineLevel="0" r="61">
      <c r="A61" s="35" t="n">
        <v>46280</v>
      </c>
      <c r="B61" s="16" t="s">
        <v>564</v>
      </c>
      <c r="C61" s="16" t="s">
        <v>119</v>
      </c>
      <c r="D61" s="16" t="s">
        <v>120</v>
      </c>
      <c r="E61" s="6" t="n">
        <v>1000</v>
      </c>
      <c r="F61" s="7" t="n">
        <v>1</v>
      </c>
      <c r="G61" s="6" t="n">
        <v>38.64</v>
      </c>
      <c r="H61" s="6" t="n">
        <v>5</v>
      </c>
      <c r="I61" s="6" t="n">
        <v>38.64</v>
      </c>
      <c r="J61" s="6" t="n">
        <v>33.64</v>
      </c>
    </row>
    <row collapsed="false" customFormat="false" customHeight="false" hidden="false" ht="12.1" outlineLevel="0" r="62">
      <c r="A62" s="35" t="n">
        <v>46404</v>
      </c>
      <c r="B62" s="16" t="s">
        <v>564</v>
      </c>
      <c r="C62" s="16" t="s">
        <v>116</v>
      </c>
      <c r="D62" s="16" t="s">
        <v>117</v>
      </c>
      <c r="E62" s="6" t="n">
        <v>1000</v>
      </c>
      <c r="F62" s="7" t="n">
        <v>2</v>
      </c>
      <c r="G62" s="6" t="n">
        <v>54.35</v>
      </c>
      <c r="H62" s="6" t="n">
        <v>14</v>
      </c>
      <c r="I62" s="6" t="n">
        <v>108.7</v>
      </c>
      <c r="J62" s="6" t="n">
        <v>94.7</v>
      </c>
    </row>
    <row collapsed="false" customFormat="false" customHeight="false" hidden="false" ht="12.1" outlineLevel="0" r="63">
      <c r="A63" s="35" t="n">
        <v>46586</v>
      </c>
      <c r="B63" s="16" t="s">
        <v>564</v>
      </c>
      <c r="C63" s="16" t="s">
        <v>116</v>
      </c>
      <c r="D63" s="16" t="s">
        <v>117</v>
      </c>
      <c r="E63" s="6" t="n">
        <v>1000</v>
      </c>
      <c r="F63" s="7" t="n">
        <v>2</v>
      </c>
      <c r="G63" s="6" t="n">
        <v>54.35</v>
      </c>
      <c r="H63" s="6" t="n">
        <v>14</v>
      </c>
      <c r="I63" s="6" t="n">
        <v>108.7</v>
      </c>
      <c r="J63" s="6" t="n">
        <v>94.7</v>
      </c>
    </row>
  </sheetData>
  <autoFilter ref="A1:J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126</v>
      </c>
      <c r="B1" s="34" t="s">
        <v>554</v>
      </c>
      <c r="C1" s="34" t="s">
        <v>0</v>
      </c>
      <c r="D1" s="34" t="s">
        <v>2</v>
      </c>
      <c r="E1" s="34" t="s">
        <v>555</v>
      </c>
      <c r="F1" s="34" t="s">
        <v>574</v>
      </c>
      <c r="G1" s="34" t="s">
        <v>575</v>
      </c>
      <c r="H1" s="34" t="s">
        <v>130</v>
      </c>
      <c r="I1" s="34" t="s">
        <v>576</v>
      </c>
      <c r="J1" s="34" t="s">
        <v>577</v>
      </c>
      <c r="K1" s="34" t="s">
        <v>578</v>
      </c>
      <c r="L1" s="34" t="s">
        <v>579</v>
      </c>
      <c r="M1" s="34" t="s">
        <v>580</v>
      </c>
      <c r="N1" s="34" t="s">
        <v>581</v>
      </c>
      <c r="O1" s="34" t="s">
        <v>582</v>
      </c>
    </row>
    <row collapsed="false" customFormat="false" customHeight="false" hidden="false" ht="12.1" outlineLevel="0" r="2">
      <c r="A2" s="36" t="n">
        <v>44302</v>
      </c>
      <c r="B2" s="16" t="s">
        <v>564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1891</v>
      </c>
      <c r="J2" s="17" t="n">
        <v>270.815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44540</v>
      </c>
      <c r="B3" s="16" t="s">
        <v>564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1652</v>
      </c>
      <c r="J3" s="17" t="n">
        <v>277.726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44578</v>
      </c>
      <c r="B4" s="16" t="s">
        <v>564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1615</v>
      </c>
      <c r="J4" s="17" t="n">
        <v>253.914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44670</v>
      </c>
      <c r="B5" s="16" t="s">
        <v>564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1522</v>
      </c>
      <c r="J5" s="17" t="n">
        <v>122.365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44732</v>
      </c>
      <c r="B6" s="16" t="s">
        <v>564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1461</v>
      </c>
      <c r="J6" s="17" t="n">
        <v>119.433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44614</v>
      </c>
      <c r="B7" s="16" t="s">
        <v>564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1579</v>
      </c>
      <c r="J7" s="17" t="n">
        <v>200.539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44617</v>
      </c>
      <c r="B8" s="16" t="s">
        <v>564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1576</v>
      </c>
      <c r="J8" s="17" t="n">
        <v>150.865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44644</v>
      </c>
      <c r="B9" s="16" t="s">
        <v>564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1548</v>
      </c>
      <c r="J9" s="17" t="n">
        <v>136.334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44740</v>
      </c>
      <c r="B10" s="16" t="s">
        <v>564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1453</v>
      </c>
      <c r="J10" s="17" t="n">
        <v>140.177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44228</v>
      </c>
      <c r="B11" s="16" t="s">
        <v>564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1965</v>
      </c>
      <c r="J11" s="17" t="n">
        <v>329.128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44494</v>
      </c>
      <c r="B12" s="16" t="s">
        <v>564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1698</v>
      </c>
      <c r="J12" s="17" t="n">
        <v>315.718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44802</v>
      </c>
      <c r="B13" s="16" t="s">
        <v>564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1391</v>
      </c>
      <c r="J13" s="17" t="n">
        <v>241.518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44830</v>
      </c>
      <c r="B14" s="16" t="s">
        <v>564</v>
      </c>
      <c r="C14" s="16" t="s">
        <v>24</v>
      </c>
      <c r="D14" s="16" t="s">
        <v>25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1363</v>
      </c>
      <c r="J14" s="17" t="n">
        <v>195.985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44861</v>
      </c>
      <c r="B15" s="16" t="s">
        <v>564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1331</v>
      </c>
      <c r="J15" s="17" t="n">
        <v>220.003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44403</v>
      </c>
      <c r="B16" s="16" t="s">
        <v>564</v>
      </c>
      <c r="C16" s="16" t="s">
        <v>27</v>
      </c>
      <c r="D16" s="16" t="s">
        <v>28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1790</v>
      </c>
      <c r="J16" s="17" t="n">
        <v>38.4417</v>
      </c>
      <c r="K16" s="6" t="s">
        <f>=Портфель!F5*Портфель!$Q$13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44830</v>
      </c>
      <c r="B17" s="16" t="s">
        <v>564</v>
      </c>
      <c r="C17" s="16" t="s">
        <v>27</v>
      </c>
      <c r="D17" s="16" t="s">
        <v>28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1363</v>
      </c>
      <c r="J17" s="17" t="n">
        <v>23.5013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44312</v>
      </c>
      <c r="B18" s="16" t="s">
        <v>564</v>
      </c>
      <c r="C18" s="16" t="s">
        <v>30</v>
      </c>
      <c r="D18" s="16" t="s">
        <v>31</v>
      </c>
      <c r="E18" s="17" t="n">
        <v>2000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1880</v>
      </c>
      <c r="J18" s="17" t="n">
        <v>2.88726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44732</v>
      </c>
      <c r="B19" s="16" t="s">
        <v>564</v>
      </c>
      <c r="C19" s="16" t="s">
        <v>30</v>
      </c>
      <c r="D19" s="16" t="s">
        <v>31</v>
      </c>
      <c r="E19" s="17" t="n">
        <v>1000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1461</v>
      </c>
      <c r="J19" s="17" t="n">
        <v>1.433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44740</v>
      </c>
      <c r="B20" s="16" t="s">
        <v>564</v>
      </c>
      <c r="C20" s="16" t="s">
        <v>30</v>
      </c>
      <c r="D20" s="16" t="s">
        <v>31</v>
      </c>
      <c r="E20" s="17" t="n">
        <v>1000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1453</v>
      </c>
      <c r="J20" s="17" t="n">
        <v>1.46302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44802</v>
      </c>
      <c r="B21" s="16" t="s">
        <v>564</v>
      </c>
      <c r="C21" s="16" t="s">
        <v>30</v>
      </c>
      <c r="D21" s="16" t="s">
        <v>31</v>
      </c>
      <c r="E21" s="17" t="n">
        <v>1000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1391</v>
      </c>
      <c r="J21" s="17" t="n">
        <v>1.39897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44922</v>
      </c>
      <c r="B22" s="16" t="s">
        <v>564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1271</v>
      </c>
      <c r="J22" s="17" t="n">
        <v>1.30117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44295</v>
      </c>
      <c r="B23" s="16" t="s">
        <v>564</v>
      </c>
      <c r="C23" s="16" t="s">
        <v>33</v>
      </c>
      <c r="D23" s="16" t="s">
        <v>34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1898</v>
      </c>
      <c r="J23" s="17" t="n">
        <v>540.37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44315</v>
      </c>
      <c r="B24" s="16" t="s">
        <v>564</v>
      </c>
      <c r="C24" s="16" t="s">
        <v>33</v>
      </c>
      <c r="D24" s="16" t="s">
        <v>34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1878</v>
      </c>
      <c r="J24" s="17" t="n">
        <v>467.14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44399</v>
      </c>
      <c r="B25" s="16" t="s">
        <v>564</v>
      </c>
      <c r="C25" s="16" t="s">
        <v>33</v>
      </c>
      <c r="D25" s="16" t="s">
        <v>34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1793</v>
      </c>
      <c r="J25" s="17" t="n">
        <v>457.92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44470</v>
      </c>
      <c r="B26" s="16" t="s">
        <v>564</v>
      </c>
      <c r="C26" s="16" t="s">
        <v>33</v>
      </c>
      <c r="D26" s="16" t="s">
        <v>34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1722</v>
      </c>
      <c r="J26" s="17" t="n">
        <v>486.94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44614</v>
      </c>
      <c r="B27" s="16" t="s">
        <v>564</v>
      </c>
      <c r="C27" s="16" t="s">
        <v>33</v>
      </c>
      <c r="D27" s="16" t="s">
        <v>34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1579</v>
      </c>
      <c r="J27" s="17" t="n">
        <v>375.76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44616</v>
      </c>
      <c r="B28" s="16" t="s">
        <v>564</v>
      </c>
      <c r="C28" s="16" t="s">
        <v>33</v>
      </c>
      <c r="D28" s="16" t="s">
        <v>34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1576</v>
      </c>
      <c r="J28" s="17" t="n">
        <v>239.77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44617</v>
      </c>
      <c r="B29" s="16" t="s">
        <v>564</v>
      </c>
      <c r="C29" s="16" t="s">
        <v>33</v>
      </c>
      <c r="D29" s="16" t="s">
        <v>34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1576</v>
      </c>
      <c r="J29" s="17" t="n">
        <v>318.02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44676</v>
      </c>
      <c r="B30" s="16" t="s">
        <v>564</v>
      </c>
      <c r="C30" s="16" t="s">
        <v>33</v>
      </c>
      <c r="D30" s="16" t="s">
        <v>34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1517</v>
      </c>
      <c r="J30" s="17" t="n">
        <v>306.01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44706</v>
      </c>
      <c r="B31" s="16" t="s">
        <v>564</v>
      </c>
      <c r="C31" s="16" t="s">
        <v>33</v>
      </c>
      <c r="D31" s="16" t="s">
        <v>34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1487</v>
      </c>
      <c r="J31" s="17" t="n">
        <v>337.33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44740</v>
      </c>
      <c r="B32" s="16" t="s">
        <v>564</v>
      </c>
      <c r="C32" s="16" t="s">
        <v>33</v>
      </c>
      <c r="D32" s="16" t="s">
        <v>34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1453</v>
      </c>
      <c r="J32" s="17" t="n">
        <v>408.88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44767</v>
      </c>
      <c r="B33" s="16" t="s">
        <v>564</v>
      </c>
      <c r="C33" s="16" t="s">
        <v>33</v>
      </c>
      <c r="D33" s="16" t="s">
        <v>34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1425</v>
      </c>
      <c r="J33" s="17" t="n">
        <v>345.74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44861</v>
      </c>
      <c r="B34" s="16" t="s">
        <v>564</v>
      </c>
      <c r="C34" s="16" t="s">
        <v>33</v>
      </c>
      <c r="D34" s="16" t="s">
        <v>34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1331</v>
      </c>
      <c r="J34" s="17" t="n">
        <v>361.74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44957</v>
      </c>
      <c r="B35" s="16" t="s">
        <v>564</v>
      </c>
      <c r="C35" s="16" t="s">
        <v>33</v>
      </c>
      <c r="D35" s="16" t="s">
        <v>34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1236</v>
      </c>
      <c r="J35" s="17" t="n">
        <v>328.6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44531</v>
      </c>
      <c r="B36" s="16" t="s">
        <v>564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1662</v>
      </c>
      <c r="J36" s="17" t="n">
        <v>344.128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44580</v>
      </c>
      <c r="B37" s="16" t="s">
        <v>564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1613</v>
      </c>
      <c r="J37" s="17" t="n">
        <v>306.052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44767</v>
      </c>
      <c r="B38" s="16" t="s">
        <v>564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1425</v>
      </c>
      <c r="J38" s="17" t="n">
        <v>194.275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44802</v>
      </c>
      <c r="B39" s="16" t="s">
        <v>564</v>
      </c>
      <c r="C39" s="16" t="s">
        <v>36</v>
      </c>
      <c r="D39" s="16" t="s">
        <v>37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1391</v>
      </c>
      <c r="J39" s="17" t="n">
        <v>185.308</v>
      </c>
      <c r="K39" s="6" t="s">
        <f>=Портфель!F8*Портфель!$Q$13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44859</v>
      </c>
      <c r="B40" s="16" t="s">
        <v>564</v>
      </c>
      <c r="C40" s="16" t="s">
        <v>36</v>
      </c>
      <c r="D40" s="16" t="s">
        <v>37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1333</v>
      </c>
      <c r="J40" s="17" t="n">
        <v>169.698</v>
      </c>
      <c r="K40" s="6" t="s">
        <f>=Портфель!F8*Портфель!$Q$13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45071</v>
      </c>
      <c r="B41" s="16" t="s">
        <v>564</v>
      </c>
      <c r="C41" s="16" t="s">
        <v>36</v>
      </c>
      <c r="D41" s="16" t="s">
        <v>37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1121</v>
      </c>
      <c r="J41" s="17" t="n">
        <v>162.016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44256</v>
      </c>
      <c r="B42" s="16" t="s">
        <v>564</v>
      </c>
      <c r="C42" s="16" t="s">
        <v>39</v>
      </c>
      <c r="D42" s="16" t="s">
        <v>40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1936</v>
      </c>
      <c r="J42" s="17" t="n">
        <v>842.99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44340</v>
      </c>
      <c r="B43" s="16" t="s">
        <v>564</v>
      </c>
      <c r="C43" s="16" t="s">
        <v>39</v>
      </c>
      <c r="D43" s="16" t="s">
        <v>40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1853</v>
      </c>
      <c r="J43" s="17" t="n">
        <v>756.53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44403</v>
      </c>
      <c r="B44" s="16" t="s">
        <v>564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1790</v>
      </c>
      <c r="J44" s="17" t="n">
        <v>753.32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44545</v>
      </c>
      <c r="B45" s="16" t="s">
        <v>564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1648</v>
      </c>
      <c r="J45" s="17" t="n">
        <v>637.44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44564</v>
      </c>
      <c r="B46" s="16" t="s">
        <v>564</v>
      </c>
      <c r="C46" s="16" t="s">
        <v>39</v>
      </c>
      <c r="D46" s="16" t="s">
        <v>40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1628</v>
      </c>
      <c r="J46" s="17" t="n">
        <v>616.42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44719</v>
      </c>
      <c r="B47" s="16" t="s">
        <v>564</v>
      </c>
      <c r="C47" s="16" t="s">
        <v>39</v>
      </c>
      <c r="D47" s="16" t="s">
        <v>40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1473</v>
      </c>
      <c r="J47" s="17" t="n">
        <v>478.14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44830</v>
      </c>
      <c r="B48" s="16" t="s">
        <v>564</v>
      </c>
      <c r="C48" s="16" t="s">
        <v>39</v>
      </c>
      <c r="D48" s="16" t="s">
        <v>40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1363</v>
      </c>
      <c r="J48" s="17" t="n">
        <v>468.13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44957</v>
      </c>
      <c r="B49" s="16" t="s">
        <v>564</v>
      </c>
      <c r="C49" s="16" t="s">
        <v>39</v>
      </c>
      <c r="D49" s="16" t="s">
        <v>40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1236</v>
      </c>
      <c r="J49" s="17" t="n">
        <v>454.81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44340</v>
      </c>
      <c r="B50" s="16" t="s">
        <v>564</v>
      </c>
      <c r="C50" s="16" t="s">
        <v>42</v>
      </c>
      <c r="D50" s="16" t="s">
        <v>43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1853</v>
      </c>
      <c r="J50" s="17" t="n">
        <v>1773.02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44384</v>
      </c>
      <c r="B51" s="16" t="s">
        <v>564</v>
      </c>
      <c r="C51" s="16" t="s">
        <v>42</v>
      </c>
      <c r="D51" s="16" t="s">
        <v>43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1809</v>
      </c>
      <c r="J51" s="17" t="n">
        <v>1554.67</v>
      </c>
      <c r="K51" s="6" t="s">
        <f>=Портфель!F10*Портфель!$Q$13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44616</v>
      </c>
      <c r="B52" s="16" t="s">
        <v>564</v>
      </c>
      <c r="C52" s="16" t="s">
        <v>42</v>
      </c>
      <c r="D52" s="16" t="s">
        <v>43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1576</v>
      </c>
      <c r="J52" s="17" t="n">
        <v>1251.07</v>
      </c>
      <c r="K52" s="6" t="s">
        <f>=Портфель!F10*Портфель!$Q$13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44732</v>
      </c>
      <c r="B53" s="16" t="s">
        <v>564</v>
      </c>
      <c r="C53" s="16" t="s">
        <v>42</v>
      </c>
      <c r="D53" s="16" t="s">
        <v>43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1461</v>
      </c>
      <c r="J53" s="17" t="n">
        <v>740.91</v>
      </c>
      <c r="K53" s="6" t="s">
        <f>=Портфель!F10*Портфель!$Q$13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44740</v>
      </c>
      <c r="B54" s="16" t="s">
        <v>564</v>
      </c>
      <c r="C54" s="16" t="s">
        <v>42</v>
      </c>
      <c r="D54" s="16" t="s">
        <v>43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1453</v>
      </c>
      <c r="J54" s="17" t="n">
        <v>829.97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44767</v>
      </c>
      <c r="B55" s="16" t="s">
        <v>564</v>
      </c>
      <c r="C55" s="16" t="s">
        <v>42</v>
      </c>
      <c r="D55" s="16" t="s">
        <v>43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1425</v>
      </c>
      <c r="J55" s="17" t="n">
        <v>690.48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44769</v>
      </c>
      <c r="B56" s="16" t="s">
        <v>564</v>
      </c>
      <c r="C56" s="16" t="s">
        <v>42</v>
      </c>
      <c r="D56" s="16" t="s">
        <v>43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1424</v>
      </c>
      <c r="J56" s="17" t="n">
        <v>731.51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44707</v>
      </c>
      <c r="B57" s="16" t="s">
        <v>564</v>
      </c>
      <c r="C57" s="16" t="s">
        <v>45</v>
      </c>
      <c r="D57" s="16" t="s">
        <v>46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1486</v>
      </c>
      <c r="J57" s="17" t="n">
        <v>4245.95</v>
      </c>
      <c r="K57" s="6" t="s">
        <f>=Портфель!F11*Портфель!$Q$13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44399</v>
      </c>
      <c r="B58" s="16" t="s">
        <v>564</v>
      </c>
      <c r="C58" s="16" t="s">
        <v>48</v>
      </c>
      <c r="D58" s="16" t="s">
        <v>49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1793</v>
      </c>
      <c r="J58" s="17" t="n">
        <v>65.305</v>
      </c>
      <c r="K58" s="6" t="s">
        <f>=Портфель!F12*Портфель!$Q$13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44491</v>
      </c>
      <c r="B59" s="16" t="s">
        <v>564</v>
      </c>
      <c r="C59" s="16" t="s">
        <v>48</v>
      </c>
      <c r="D59" s="16" t="s">
        <v>49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1701</v>
      </c>
      <c r="J59" s="17" t="n">
        <v>70.249</v>
      </c>
      <c r="K59" s="6" t="s">
        <f>=Портфель!F12*Портфель!$Q$13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44494</v>
      </c>
      <c r="B60" s="16" t="s">
        <v>564</v>
      </c>
      <c r="C60" s="16" t="s">
        <v>48</v>
      </c>
      <c r="D60" s="16" t="s">
        <v>49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1698</v>
      </c>
      <c r="J60" s="17" t="n">
        <v>68.904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44502</v>
      </c>
      <c r="B61" s="16" t="s">
        <v>564</v>
      </c>
      <c r="C61" s="16" t="s">
        <v>48</v>
      </c>
      <c r="D61" s="16" t="s">
        <v>49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1691</v>
      </c>
      <c r="J61" s="17" t="n">
        <v>66.257</v>
      </c>
      <c r="K61" s="6" t="s">
        <f>=Портфель!F12*Портфель!$Q$13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44508</v>
      </c>
      <c r="B62" s="16" t="s">
        <v>564</v>
      </c>
      <c r="C62" s="16" t="s">
        <v>48</v>
      </c>
      <c r="D62" s="16" t="s">
        <v>49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1685</v>
      </c>
      <c r="J62" s="17" t="n">
        <v>64.039</v>
      </c>
      <c r="K62" s="6" t="s">
        <f>=Портфель!F12*Портфель!$Q$13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44579</v>
      </c>
      <c r="B63" s="16" t="s">
        <v>564</v>
      </c>
      <c r="C63" s="16" t="s">
        <v>48</v>
      </c>
      <c r="D63" s="16" t="s">
        <v>49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1613</v>
      </c>
      <c r="J63" s="17" t="n">
        <v>59.511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44617</v>
      </c>
      <c r="B64" s="16" t="s">
        <v>564</v>
      </c>
      <c r="C64" s="16" t="s">
        <v>48</v>
      </c>
      <c r="D64" s="16" t="s">
        <v>49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1576</v>
      </c>
      <c r="J64" s="17" t="n">
        <v>48.504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44676</v>
      </c>
      <c r="B65" s="16" t="s">
        <v>564</v>
      </c>
      <c r="C65" s="16" t="s">
        <v>48</v>
      </c>
      <c r="D65" s="16" t="s">
        <v>49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1517</v>
      </c>
      <c r="J65" s="17" t="n">
        <v>41.183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44719</v>
      </c>
      <c r="B66" s="16" t="s">
        <v>564</v>
      </c>
      <c r="C66" s="16" t="s">
        <v>48</v>
      </c>
      <c r="D66" s="16" t="s">
        <v>49</v>
      </c>
      <c r="E66" s="17" t="n">
        <v>50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1473</v>
      </c>
      <c r="J66" s="17" t="n">
        <v>31.1064</v>
      </c>
      <c r="K66" s="6" t="s">
        <f>=Портфель!F12*Портфель!$Q$13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44767</v>
      </c>
      <c r="B67" s="16" t="s">
        <v>564</v>
      </c>
      <c r="C67" s="16" t="s">
        <v>48</v>
      </c>
      <c r="D67" s="16" t="s">
        <v>49</v>
      </c>
      <c r="E67" s="17" t="n">
        <v>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1425</v>
      </c>
      <c r="J67" s="17" t="n">
        <v>26.7235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44861</v>
      </c>
      <c r="B68" s="16" t="s">
        <v>564</v>
      </c>
      <c r="C68" s="16" t="s">
        <v>48</v>
      </c>
      <c r="D68" s="16" t="s">
        <v>49</v>
      </c>
      <c r="E68" s="17" t="n">
        <v>20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1331</v>
      </c>
      <c r="J68" s="17" t="n">
        <v>32.2975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44501</v>
      </c>
      <c r="B69" s="16" t="s">
        <v>564</v>
      </c>
      <c r="C69" s="16" t="s">
        <v>51</v>
      </c>
      <c r="D69" s="16" t="s">
        <v>52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1692</v>
      </c>
      <c r="J69" s="17" t="n">
        <v>3514.33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44651</v>
      </c>
      <c r="B70" s="16" t="s">
        <v>564</v>
      </c>
      <c r="C70" s="16" t="s">
        <v>53</v>
      </c>
      <c r="D70" s="16" t="s">
        <v>54</v>
      </c>
      <c r="E70" s="17" t="n">
        <v>500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1542</v>
      </c>
      <c r="J70" s="17" t="n">
        <v>2.58686</v>
      </c>
      <c r="K70" s="6" t="s">
        <f>=Портфель!F14*Портфель!$Q$13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44719</v>
      </c>
      <c r="B71" s="16" t="s">
        <v>564</v>
      </c>
      <c r="C71" s="16" t="s">
        <v>53</v>
      </c>
      <c r="D71" s="16" t="s">
        <v>54</v>
      </c>
      <c r="E71" s="17" t="n">
        <v>300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1473</v>
      </c>
      <c r="J71" s="17" t="n">
        <v>3.2337333333333</v>
      </c>
      <c r="K71" s="6" t="s">
        <f>=Портфель!F14*Портфель!$Q$13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44767</v>
      </c>
      <c r="B72" s="16" t="s">
        <v>564</v>
      </c>
      <c r="C72" s="16" t="s">
        <v>53</v>
      </c>
      <c r="D72" s="16" t="s">
        <v>54</v>
      </c>
      <c r="E72" s="17" t="n">
        <v>300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1425</v>
      </c>
      <c r="J72" s="17" t="n">
        <v>3.2792666666667</v>
      </c>
      <c r="K72" s="6" t="s">
        <f>=Портфель!F14*Портфель!$Q$13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44467</v>
      </c>
      <c r="B73" s="16" t="s">
        <v>564</v>
      </c>
      <c r="C73" s="16" t="s">
        <v>56</v>
      </c>
      <c r="D73" s="16" t="s">
        <v>57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1726</v>
      </c>
      <c r="J73" s="17" t="n">
        <v>74.542</v>
      </c>
      <c r="K73" s="6" t="s">
        <f>=Портфель!F15*Портфель!$Q$13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44531</v>
      </c>
      <c r="B74" s="16" t="s">
        <v>564</v>
      </c>
      <c r="C74" s="16" t="s">
        <v>59</v>
      </c>
      <c r="D74" s="16" t="s">
        <v>60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1662</v>
      </c>
      <c r="J74" s="17" t="n">
        <v>79.555</v>
      </c>
      <c r="K74" s="6" t="s">
        <f>=Портфель!F16*Портфель!$Q$13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44610</v>
      </c>
      <c r="B75" s="16" t="s">
        <v>564</v>
      </c>
      <c r="C75" s="16" t="s">
        <v>59</v>
      </c>
      <c r="D75" s="16" t="s">
        <v>60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1583</v>
      </c>
      <c r="J75" s="17" t="n">
        <v>67.898</v>
      </c>
      <c r="K75" s="6" t="s">
        <f>=Портфель!F16*Портфель!$Q$13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44676</v>
      </c>
      <c r="B76" s="16" t="s">
        <v>564</v>
      </c>
      <c r="C76" s="16" t="s">
        <v>59</v>
      </c>
      <c r="D76" s="16" t="s">
        <v>60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1517</v>
      </c>
      <c r="J76" s="17" t="n">
        <v>57.69</v>
      </c>
      <c r="K76" s="6" t="s">
        <f>=Портфель!F16*Портфель!$Q$13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44740</v>
      </c>
      <c r="B77" s="16" t="s">
        <v>564</v>
      </c>
      <c r="C77" s="16" t="s">
        <v>59</v>
      </c>
      <c r="D77" s="16" t="s">
        <v>60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1453</v>
      </c>
      <c r="J77" s="17" t="n">
        <v>61.742</v>
      </c>
      <c r="K77" s="6" t="s">
        <f>=Портфель!F16*Портфель!$Q$13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44861</v>
      </c>
      <c r="B78" s="16" t="s">
        <v>564</v>
      </c>
      <c r="C78" s="16" t="s">
        <v>59</v>
      </c>
      <c r="D78" s="16" t="s">
        <v>60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1331</v>
      </c>
      <c r="J78" s="17" t="n">
        <v>58.04</v>
      </c>
      <c r="K78" s="6" t="s">
        <f>=Портфель!F16*Портфель!$Q$13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44676</v>
      </c>
      <c r="B79" s="16" t="s">
        <v>564</v>
      </c>
      <c r="C79" s="16" t="s">
        <v>62</v>
      </c>
      <c r="D79" s="16" t="s">
        <v>63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1517</v>
      </c>
      <c r="J79" s="17" t="n">
        <v>961.27</v>
      </c>
      <c r="K79" s="6" t="s">
        <f>=Портфель!F17*Портфель!$Q$13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44719</v>
      </c>
      <c r="B80" s="16" t="s">
        <v>564</v>
      </c>
      <c r="C80" s="16" t="s">
        <v>62</v>
      </c>
      <c r="D80" s="16" t="s">
        <v>63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1473</v>
      </c>
      <c r="J80" s="17" t="n">
        <v>809.36</v>
      </c>
      <c r="K80" s="6" t="s">
        <f>=Портфель!F17*Портфель!$Q$13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44676</v>
      </c>
      <c r="B81" s="16" t="s">
        <v>564</v>
      </c>
      <c r="C81" s="16" t="s">
        <v>65</v>
      </c>
      <c r="D81" s="16" t="s">
        <v>66</v>
      </c>
      <c r="E81" s="17" t="n">
        <v>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1517</v>
      </c>
      <c r="J81" s="17" t="n">
        <v>394.42333333333</v>
      </c>
      <c r="K81" s="6" t="s">
        <f>=Портфель!F18*Портфель!$Q$13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44732</v>
      </c>
      <c r="B82" s="16" t="s">
        <v>564</v>
      </c>
      <c r="C82" s="16" t="s">
        <v>65</v>
      </c>
      <c r="D82" s="16" t="s">
        <v>66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1461</v>
      </c>
      <c r="J82" s="17" t="n">
        <v>384.765</v>
      </c>
      <c r="K82" s="6" t="s">
        <f>=Портфель!F18*Портфель!$Q$13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44830</v>
      </c>
      <c r="B83" s="16" t="s">
        <v>564</v>
      </c>
      <c r="C83" s="16" t="s">
        <v>65</v>
      </c>
      <c r="D83" s="16" t="s">
        <v>66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1363</v>
      </c>
      <c r="J83" s="17" t="n">
        <v>284.3</v>
      </c>
      <c r="K83" s="6" t="s">
        <f>=Портфель!F18*Портфель!$Q$13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44340</v>
      </c>
      <c r="B84" s="16" t="s">
        <v>564</v>
      </c>
      <c r="C84" s="16" t="s">
        <v>67</v>
      </c>
      <c r="D84" s="16" t="s">
        <v>68</v>
      </c>
      <c r="E84" s="17" t="n">
        <v>1000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1853</v>
      </c>
      <c r="J84" s="17" t="n">
        <v>0.82156</v>
      </c>
      <c r="K84" s="6" t="s">
        <f>=Портфель!F19*Портфель!$Q$13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44403</v>
      </c>
      <c r="B85" s="16" t="s">
        <v>564</v>
      </c>
      <c r="C85" s="16" t="s">
        <v>67</v>
      </c>
      <c r="D85" s="16" t="s">
        <v>68</v>
      </c>
      <c r="E85" s="17" t="n">
        <v>1000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1790</v>
      </c>
      <c r="J85" s="17" t="n">
        <v>0.68198</v>
      </c>
      <c r="K85" s="6" t="s">
        <f>=Портфель!F19*Портфель!$Q$13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44459</v>
      </c>
      <c r="B86" s="16" t="s">
        <v>564</v>
      </c>
      <c r="C86" s="16" t="s">
        <v>67</v>
      </c>
      <c r="D86" s="16" t="s">
        <v>68</v>
      </c>
      <c r="E86" s="17" t="n">
        <v>1000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1733</v>
      </c>
      <c r="J86" s="17" t="n">
        <v>0.67387</v>
      </c>
      <c r="K86" s="6" t="s">
        <f>=Портфель!F19*Портфель!$Q$13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44533</v>
      </c>
      <c r="B87" s="16" t="s">
        <v>564</v>
      </c>
      <c r="C87" s="16" t="s">
        <v>67</v>
      </c>
      <c r="D87" s="16" t="s">
        <v>68</v>
      </c>
      <c r="E87" s="17" t="n">
        <v>1000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1660</v>
      </c>
      <c r="J87" s="17" t="n">
        <v>0.60481</v>
      </c>
      <c r="K87" s="6" t="s">
        <f>=Портфель!F19*Портфель!$Q$13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44579</v>
      </c>
      <c r="B88" s="16" t="s">
        <v>564</v>
      </c>
      <c r="C88" s="16" t="s">
        <v>67</v>
      </c>
      <c r="D88" s="16" t="s">
        <v>68</v>
      </c>
      <c r="E88" s="17" t="n">
        <v>1000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1613</v>
      </c>
      <c r="J88" s="17" t="n">
        <v>0.5819</v>
      </c>
      <c r="K88" s="6" t="s">
        <f>=Портфель!F19*Портфель!$Q$13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44616</v>
      </c>
      <c r="B89" s="16" t="s">
        <v>564</v>
      </c>
      <c r="C89" s="16" t="s">
        <v>67</v>
      </c>
      <c r="D89" s="16" t="s">
        <v>68</v>
      </c>
      <c r="E89" s="17" t="n">
        <v>2000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1576</v>
      </c>
      <c r="J89" s="17" t="n">
        <v>0.30741</v>
      </c>
      <c r="K89" s="6" t="s">
        <f>=Портфель!F19*Портфель!$Q$13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44648</v>
      </c>
      <c r="B90" s="16" t="s">
        <v>564</v>
      </c>
      <c r="C90" s="16" t="s">
        <v>67</v>
      </c>
      <c r="D90" s="16" t="s">
        <v>68</v>
      </c>
      <c r="E90" s="17" t="n">
        <v>1000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1545</v>
      </c>
      <c r="J90" s="17" t="n">
        <v>0.31773</v>
      </c>
      <c r="K90" s="6" t="s">
        <f>=Портфель!F19*Портфель!$Q$13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44421</v>
      </c>
      <c r="B91" s="16" t="s">
        <v>564</v>
      </c>
      <c r="C91" s="16" t="s">
        <v>69</v>
      </c>
      <c r="D91" s="16" t="s">
        <v>70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1772</v>
      </c>
      <c r="J91" s="17" t="n">
        <v>1046.23</v>
      </c>
      <c r="K91" s="6" t="s">
        <f>=Портфель!F20*Портфель!$Q$13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44768</v>
      </c>
      <c r="B92" s="16" t="s">
        <v>564</v>
      </c>
      <c r="C92" s="16" t="s">
        <v>69</v>
      </c>
      <c r="D92" s="16" t="s">
        <v>70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1425</v>
      </c>
      <c r="J92" s="17" t="n">
        <v>646.45</v>
      </c>
      <c r="K92" s="6" t="s">
        <f>=Портфель!F20*Портфель!$Q$13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44187</v>
      </c>
      <c r="B93" s="16" t="s">
        <v>564</v>
      </c>
      <c r="C93" s="16" t="s">
        <v>71</v>
      </c>
      <c r="D93" s="16" t="s">
        <v>72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2006</v>
      </c>
      <c r="J93" s="17" t="n">
        <v>69.314</v>
      </c>
      <c r="K93" s="6" t="s">
        <f>=Портфель!F21*Портфель!$Q$13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44580</v>
      </c>
      <c r="B94" s="16" t="s">
        <v>564</v>
      </c>
      <c r="C94" s="16" t="s">
        <v>71</v>
      </c>
      <c r="D94" s="16" t="s">
        <v>72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1613</v>
      </c>
      <c r="J94" s="17" t="n">
        <v>54.798</v>
      </c>
      <c r="K94" s="6" t="s">
        <f>=Портфель!F21*Портфель!$Q$13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44616</v>
      </c>
      <c r="B95" s="16" t="s">
        <v>564</v>
      </c>
      <c r="C95" s="16" t="s">
        <v>71</v>
      </c>
      <c r="D95" s="16" t="s">
        <v>72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1576</v>
      </c>
      <c r="J95" s="17" t="n">
        <v>35.584</v>
      </c>
      <c r="K95" s="6" t="s">
        <f>=Портфель!F21*Портфель!$Q$13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44301</v>
      </c>
      <c r="B96" s="16" t="s">
        <v>564</v>
      </c>
      <c r="C96" s="16" t="s">
        <v>73</v>
      </c>
      <c r="D96" s="16" t="s">
        <v>74</v>
      </c>
      <c r="E96" s="17" t="n">
        <v>1000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1891</v>
      </c>
      <c r="J96" s="17" t="n">
        <v>0.80155</v>
      </c>
      <c r="K96" s="6" t="s">
        <f>=Портфель!F22*Портфель!$Q$13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44462</v>
      </c>
      <c r="B97" s="16" t="s">
        <v>564</v>
      </c>
      <c r="C97" s="16" t="s">
        <v>73</v>
      </c>
      <c r="D97" s="16" t="s">
        <v>74</v>
      </c>
      <c r="E97" s="17" t="n">
        <v>1000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1731</v>
      </c>
      <c r="J97" s="17" t="n">
        <v>0.84728</v>
      </c>
      <c r="K97" s="6" t="s">
        <f>=Портфель!F22*Портфель!$Q$13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44767</v>
      </c>
      <c r="B98" s="16" t="s">
        <v>564</v>
      </c>
      <c r="C98" s="16" t="s">
        <v>73</v>
      </c>
      <c r="D98" s="16" t="s">
        <v>74</v>
      </c>
      <c r="E98" s="17" t="n">
        <v>1000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1425</v>
      </c>
      <c r="J98" s="17" t="n">
        <v>0.44931</v>
      </c>
      <c r="K98" s="6" t="s">
        <f>=Портфель!F22*Портфель!$Q$13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44280</v>
      </c>
      <c r="B99" s="16" t="s">
        <v>564</v>
      </c>
      <c r="C99" s="16" t="s">
        <v>75</v>
      </c>
      <c r="D99" s="16" t="s">
        <v>76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1912</v>
      </c>
      <c r="J99" s="17" t="n">
        <v>1491.94</v>
      </c>
      <c r="K99" s="6" t="s">
        <f>=Портфель!F23*Портфель!$Q$13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44459</v>
      </c>
      <c r="B100" s="16" t="s">
        <v>564</v>
      </c>
      <c r="C100" s="16" t="s">
        <v>75</v>
      </c>
      <c r="D100" s="16" t="s">
        <v>76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1734</v>
      </c>
      <c r="J100" s="17" t="n">
        <v>1343.83</v>
      </c>
      <c r="K100" s="6" t="s">
        <f>=Портфель!F23*Портфель!$Q$13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44477</v>
      </c>
      <c r="B101" s="16" t="s">
        <v>564</v>
      </c>
      <c r="C101" s="16" t="s">
        <v>75</v>
      </c>
      <c r="D101" s="16" t="s">
        <v>76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1716</v>
      </c>
      <c r="J101" s="17" t="n">
        <v>1246.87</v>
      </c>
      <c r="K101" s="6" t="s">
        <f>=Портфель!F23*Портфель!$Q$13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44650</v>
      </c>
      <c r="B102" s="16" t="s">
        <v>564</v>
      </c>
      <c r="C102" s="16" t="s">
        <v>75</v>
      </c>
      <c r="D102" s="16" t="s">
        <v>76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1543</v>
      </c>
      <c r="J102" s="17" t="n">
        <v>929.45</v>
      </c>
      <c r="K102" s="6" t="s">
        <f>=Портфель!F23*Портфель!$Q$13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44676</v>
      </c>
      <c r="B103" s="16" t="s">
        <v>564</v>
      </c>
      <c r="C103" s="16" t="s">
        <v>77</v>
      </c>
      <c r="D103" s="16" t="s">
        <v>78</v>
      </c>
      <c r="E103" s="17" t="n">
        <v>5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1517</v>
      </c>
      <c r="J103" s="17" t="n">
        <v>220.452</v>
      </c>
      <c r="K103" s="6" t="s">
        <f>=Портфель!F24*Портфель!$Q$13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44707</v>
      </c>
      <c r="B104" s="16" t="s">
        <v>564</v>
      </c>
      <c r="C104" s="16" t="s">
        <v>77</v>
      </c>
      <c r="D104" s="16" t="s">
        <v>78</v>
      </c>
      <c r="E104" s="17" t="n">
        <v>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1486</v>
      </c>
      <c r="J104" s="17" t="n">
        <v>204.64</v>
      </c>
      <c r="K104" s="6" t="s">
        <f>=Портфель!F24*Портфель!$Q$13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44732</v>
      </c>
      <c r="B105" s="16" t="s">
        <v>564</v>
      </c>
      <c r="C105" s="16" t="s">
        <v>77</v>
      </c>
      <c r="D105" s="16" t="s">
        <v>78</v>
      </c>
      <c r="E105" s="17" t="n">
        <v>4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1461</v>
      </c>
      <c r="J105" s="17" t="n">
        <v>194.235</v>
      </c>
      <c r="K105" s="6" t="s">
        <f>=Портфель!F24*Портфель!$Q$13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44767</v>
      </c>
      <c r="B106" s="16" t="s">
        <v>564</v>
      </c>
      <c r="C106" s="16" t="s">
        <v>77</v>
      </c>
      <c r="D106" s="16" t="s">
        <v>78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1425</v>
      </c>
      <c r="J106" s="17" t="n">
        <v>189.53</v>
      </c>
      <c r="K106" s="6" t="s">
        <f>=Портфель!F24*Портфель!$Q$13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44768</v>
      </c>
      <c r="B107" s="16" t="s">
        <v>564</v>
      </c>
      <c r="C107" s="16" t="s">
        <v>77</v>
      </c>
      <c r="D107" s="16" t="s">
        <v>78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1425</v>
      </c>
      <c r="J107" s="17" t="n">
        <v>192.03</v>
      </c>
      <c r="K107" s="6" t="s">
        <f>=Портфель!F24*Портфель!$Q$13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44830</v>
      </c>
      <c r="B108" s="16" t="s">
        <v>564</v>
      </c>
      <c r="C108" s="16" t="s">
        <v>77</v>
      </c>
      <c r="D108" s="16" t="s">
        <v>78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1363</v>
      </c>
      <c r="J108" s="17" t="n">
        <v>165.12</v>
      </c>
      <c r="K108" s="6" t="s">
        <f>=Портфель!F24*Портфель!$Q$13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44923</v>
      </c>
      <c r="B109" s="16" t="s">
        <v>564</v>
      </c>
      <c r="C109" s="16" t="s">
        <v>79</v>
      </c>
      <c r="D109" s="16" t="s">
        <v>80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1269</v>
      </c>
      <c r="J109" s="17" t="n">
        <v>82.6</v>
      </c>
      <c r="K109" s="6" t="s">
        <f>=Портфель!F25*Портфель!$Q$13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44644</v>
      </c>
      <c r="B110" s="16" t="s">
        <v>564</v>
      </c>
      <c r="C110" s="16" t="s">
        <v>81</v>
      </c>
      <c r="D110" s="16" t="s">
        <v>82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1549</v>
      </c>
      <c r="J110" s="17" t="n">
        <v>91.243</v>
      </c>
      <c r="K110" s="6" t="s">
        <f>=Портфель!F26*Портфель!$Q$13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44861</v>
      </c>
      <c r="B111" s="16" t="s">
        <v>564</v>
      </c>
      <c r="C111" s="16" t="s">
        <v>81</v>
      </c>
      <c r="D111" s="16" t="s">
        <v>82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1331</v>
      </c>
      <c r="J111" s="17" t="n">
        <v>66.907</v>
      </c>
      <c r="K111" s="6" t="s">
        <f>=Портфель!F26*Портфель!$Q$13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45071</v>
      </c>
      <c r="B112" s="16" t="s">
        <v>564</v>
      </c>
      <c r="C112" s="16" t="s">
        <v>81</v>
      </c>
      <c r="D112" s="16" t="s">
        <v>82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1121</v>
      </c>
      <c r="J112" s="17" t="n">
        <v>66.389</v>
      </c>
      <c r="K112" s="6" t="s">
        <f>=Портфель!F26*Портфель!$Q$13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44719</v>
      </c>
      <c r="B113" s="16" t="s">
        <v>564</v>
      </c>
      <c r="C113" s="16" t="s">
        <v>83</v>
      </c>
      <c r="D113" s="16" t="s">
        <v>84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1473</v>
      </c>
      <c r="J113" s="17" t="n">
        <v>128.869</v>
      </c>
      <c r="K113" s="6" t="s">
        <f>=Портфель!F27*Портфель!$Q$13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45705</v>
      </c>
      <c r="B114" s="16" t="s">
        <v>564</v>
      </c>
      <c r="C114" s="16" t="s">
        <v>85</v>
      </c>
      <c r="D114" s="16" t="s">
        <v>86</v>
      </c>
      <c r="E114" s="17" t="n">
        <v>7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488</v>
      </c>
      <c r="J114" s="17" t="n">
        <v>216.34</v>
      </c>
      <c r="K114" s="6" t="s">
        <f>=Портфель!F28*Портфель!$Q$13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44434</v>
      </c>
      <c r="B115" s="16" t="s">
        <v>564</v>
      </c>
      <c r="C115" s="16" t="s">
        <v>87</v>
      </c>
      <c r="D115" s="16" t="s">
        <v>88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1759</v>
      </c>
      <c r="J115" s="17" t="n">
        <v>0.83157</v>
      </c>
      <c r="K115" s="6" t="s">
        <f>=Портфель!F29*Портфель!$Q$13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44480</v>
      </c>
      <c r="B116" s="16" t="s">
        <v>564</v>
      </c>
      <c r="C116" s="16" t="s">
        <v>87</v>
      </c>
      <c r="D116" s="16" t="s">
        <v>88</v>
      </c>
      <c r="E116" s="17" t="n">
        <v>1000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1712</v>
      </c>
      <c r="J116" s="17" t="n">
        <v>0.80776</v>
      </c>
      <c r="K116" s="6" t="s">
        <f>=Портфель!F29*Портфель!$Q$13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44399</v>
      </c>
      <c r="B117" s="16" t="s">
        <v>564</v>
      </c>
      <c r="C117" s="16" t="s">
        <v>90</v>
      </c>
      <c r="D117" s="16" t="s">
        <v>92</v>
      </c>
      <c r="E117" s="17" t="n">
        <v>76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1793</v>
      </c>
      <c r="J117" s="17" t="n">
        <v>6.5386842105263</v>
      </c>
      <c r="K117" s="6" t="s">
        <f>=Портфель!F31*Портфель!$Q$13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44480</v>
      </c>
      <c r="B118" s="16" t="s">
        <v>564</v>
      </c>
      <c r="C118" s="16" t="s">
        <v>90</v>
      </c>
      <c r="D118" s="16" t="s">
        <v>92</v>
      </c>
      <c r="E118" s="17" t="n">
        <v>73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1712</v>
      </c>
      <c r="J118" s="17" t="n">
        <v>7.4946575342466</v>
      </c>
      <c r="K118" s="6" t="s">
        <f>=Портфель!F31*Портфель!$Q$13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44580</v>
      </c>
      <c r="B119" s="16" t="s">
        <v>564</v>
      </c>
      <c r="C119" s="16" t="s">
        <v>90</v>
      </c>
      <c r="D119" s="16" t="s">
        <v>92</v>
      </c>
      <c r="E119" s="17" t="n">
        <v>26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1613</v>
      </c>
      <c r="J119" s="17" t="n">
        <v>6.0323076923077</v>
      </c>
      <c r="K119" s="6" t="s">
        <f>=Портфель!F31*Портфель!$Q$13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44617</v>
      </c>
      <c r="B120" s="16" t="s">
        <v>564</v>
      </c>
      <c r="C120" s="16" t="s">
        <v>90</v>
      </c>
      <c r="D120" s="16" t="s">
        <v>92</v>
      </c>
      <c r="E120" s="17" t="n">
        <v>63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1576</v>
      </c>
      <c r="J120" s="17" t="n">
        <v>4.7233333333333</v>
      </c>
      <c r="K120" s="6" t="s">
        <f>=Портфель!F31*Портфель!$Q$13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44676</v>
      </c>
      <c r="B121" s="16" t="s">
        <v>564</v>
      </c>
      <c r="C121" s="16" t="s">
        <v>90</v>
      </c>
      <c r="D121" s="16" t="s">
        <v>92</v>
      </c>
      <c r="E121" s="17" t="n">
        <v>100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1517</v>
      </c>
      <c r="J121" s="17" t="n">
        <v>3.8487</v>
      </c>
      <c r="K121" s="6" t="s">
        <f>=Портфель!F31*Портфель!$Q$13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44732</v>
      </c>
      <c r="B122" s="16" t="s">
        <v>564</v>
      </c>
      <c r="C122" s="16" t="s">
        <v>90</v>
      </c>
      <c r="D122" s="16" t="s">
        <v>92</v>
      </c>
      <c r="E122" s="17" t="n">
        <v>50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1461</v>
      </c>
      <c r="J122" s="17" t="n">
        <v>4.2228</v>
      </c>
      <c r="K122" s="6" t="s">
        <f>=Портфель!F31*Портфель!$Q$13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44769</v>
      </c>
      <c r="B123" s="16" t="s">
        <v>564</v>
      </c>
      <c r="C123" s="16" t="s">
        <v>90</v>
      </c>
      <c r="D123" s="16" t="s">
        <v>92</v>
      </c>
      <c r="E123" s="17" t="n">
        <v>27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1424</v>
      </c>
      <c r="J123" s="17" t="n">
        <v>3.9411111111111</v>
      </c>
      <c r="K123" s="6" t="s">
        <f>=Портфель!F31*Портфель!$Q$13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44923</v>
      </c>
      <c r="B124" s="16" t="s">
        <v>564</v>
      </c>
      <c r="C124" s="16" t="s">
        <v>90</v>
      </c>
      <c r="D124" s="16" t="s">
        <v>92</v>
      </c>
      <c r="E124" s="17" t="n">
        <v>50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1269</v>
      </c>
      <c r="J124" s="17" t="n">
        <v>4.1098</v>
      </c>
      <c r="K124" s="6" t="s">
        <f>=Портфель!F31*Портфель!$Q$13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45071</v>
      </c>
      <c r="B125" s="16" t="s">
        <v>564</v>
      </c>
      <c r="C125" s="16" t="s">
        <v>90</v>
      </c>
      <c r="D125" s="16" t="s">
        <v>92</v>
      </c>
      <c r="E125" s="17" t="n">
        <v>55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1121</v>
      </c>
      <c r="J125" s="17" t="n">
        <v>5.2167272727273</v>
      </c>
      <c r="K125" s="6" t="s">
        <f>=Портфель!F31*Портфель!$Q$13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44382</v>
      </c>
      <c r="B126" s="16" t="s">
        <v>564</v>
      </c>
      <c r="C126" s="16" t="s">
        <v>93</v>
      </c>
      <c r="D126" s="16" t="s">
        <v>94</v>
      </c>
      <c r="E126" s="17" t="n">
        <v>3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1811</v>
      </c>
      <c r="J126" s="17" t="n">
        <v>92.228</v>
      </c>
      <c r="K126" s="6" t="s">
        <f>=Портфель!F32*Портфель!$Q$17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44434</v>
      </c>
      <c r="B127" s="16" t="s">
        <v>564</v>
      </c>
      <c r="C127" s="16" t="s">
        <v>93</v>
      </c>
      <c r="D127" s="16" t="s">
        <v>94</v>
      </c>
      <c r="E127" s="17" t="n">
        <v>5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1759</v>
      </c>
      <c r="J127" s="17" t="n">
        <v>97.58</v>
      </c>
      <c r="K127" s="6" t="s">
        <f>=Портфель!F32*Портфель!$Q$17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44454</v>
      </c>
      <c r="B128" s="16" t="s">
        <v>564</v>
      </c>
      <c r="C128" s="16" t="s">
        <v>95</v>
      </c>
      <c r="D128" s="16" t="s">
        <v>96</v>
      </c>
      <c r="E128" s="17" t="n">
        <v>135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1739</v>
      </c>
      <c r="J128" s="17" t="n">
        <v>1.095037037037</v>
      </c>
      <c r="K128" s="6" t="s">
        <f>=Портфель!F33*Портфель!$Q$13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44494</v>
      </c>
      <c r="B129" s="16" t="s">
        <v>564</v>
      </c>
      <c r="C129" s="16" t="s">
        <v>95</v>
      </c>
      <c r="D129" s="16" t="s">
        <v>96</v>
      </c>
      <c r="E129" s="17" t="n">
        <v>43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1698</v>
      </c>
      <c r="J129" s="17" t="n">
        <v>1.0516279069767</v>
      </c>
      <c r="K129" s="6" t="s">
        <f>=Портфель!F33*Портфель!$Q$13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44498</v>
      </c>
      <c r="B130" s="16" t="s">
        <v>564</v>
      </c>
      <c r="C130" s="16" t="s">
        <v>95</v>
      </c>
      <c r="D130" s="16" t="s">
        <v>96</v>
      </c>
      <c r="E130" s="17" t="n">
        <v>140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1695</v>
      </c>
      <c r="J130" s="17" t="n">
        <v>1.0526428571429</v>
      </c>
      <c r="K130" s="6" t="s">
        <f>=Портфель!F33*Портфель!$Q$13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44382</v>
      </c>
      <c r="B131" s="16" t="s">
        <v>564</v>
      </c>
      <c r="C131" s="16" t="s">
        <v>97</v>
      </c>
      <c r="D131" s="16" t="s">
        <v>98</v>
      </c>
      <c r="E131" s="17" t="n">
        <v>270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1811</v>
      </c>
      <c r="J131" s="17" t="n">
        <v>1.8542962962963</v>
      </c>
      <c r="K131" s="6" t="s">
        <f>=Портфель!F34*Портфель!$Q$13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44676</v>
      </c>
      <c r="B132" s="16" t="s">
        <v>564</v>
      </c>
      <c r="C132" s="16" t="s">
        <v>99</v>
      </c>
      <c r="D132" s="16" t="s">
        <v>100</v>
      </c>
      <c r="E132" s="17" t="n">
        <v>15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1517</v>
      </c>
      <c r="J132" s="17" t="n">
        <v>11.069333333333</v>
      </c>
      <c r="K132" s="6" t="s">
        <f>=Портфель!F35*Портфель!$Q$13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44740</v>
      </c>
      <c r="B133" s="16" t="s">
        <v>564</v>
      </c>
      <c r="C133" s="16" t="s">
        <v>99</v>
      </c>
      <c r="D133" s="16" t="s">
        <v>100</v>
      </c>
      <c r="E133" s="17" t="n">
        <v>28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1453</v>
      </c>
      <c r="J133" s="17" t="n">
        <v>12.227142857143</v>
      </c>
      <c r="K133" s="6" t="s">
        <f>=Портфель!F35*Портфель!$Q$13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44403</v>
      </c>
      <c r="B134" s="16" t="s">
        <v>564</v>
      </c>
      <c r="C134" s="16" t="s">
        <v>101</v>
      </c>
      <c r="D134" s="16" t="s">
        <v>102</v>
      </c>
      <c r="E134" s="17" t="n">
        <v>6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1790</v>
      </c>
      <c r="J134" s="17" t="n">
        <v>71.806666666667</v>
      </c>
      <c r="K134" s="6" t="s">
        <f>=Портфель!F36*Портфель!$Q$13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44558</v>
      </c>
      <c r="B135" s="16" t="s">
        <v>564</v>
      </c>
      <c r="C135" s="16" t="s">
        <v>103</v>
      </c>
      <c r="D135" s="16" t="s">
        <v>104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1635</v>
      </c>
      <c r="J135" s="17" t="n">
        <v>76.01</v>
      </c>
      <c r="K135" s="6" t="s">
        <f>=Портфель!F37*Портфель!$Q$13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44578</v>
      </c>
      <c r="B136" s="16" t="s">
        <v>564</v>
      </c>
      <c r="C136" s="16" t="s">
        <v>103</v>
      </c>
      <c r="D136" s="16" t="s">
        <v>104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1615</v>
      </c>
      <c r="J136" s="17" t="n">
        <v>77.44</v>
      </c>
      <c r="K136" s="6" t="s">
        <f>=Портфель!F37*Портфель!$Q$13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44594</v>
      </c>
      <c r="B137" s="16" t="s">
        <v>564</v>
      </c>
      <c r="C137" s="16" t="s">
        <v>103</v>
      </c>
      <c r="D137" s="16" t="s">
        <v>104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1598</v>
      </c>
      <c r="J137" s="17" t="n">
        <v>76.75</v>
      </c>
      <c r="K137" s="6" t="s">
        <f>=Портфель!F37*Портфель!$Q$13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44602</v>
      </c>
      <c r="B138" s="16" t="s">
        <v>564</v>
      </c>
      <c r="C138" s="16" t="s">
        <v>103</v>
      </c>
      <c r="D138" s="16" t="s">
        <v>104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1591</v>
      </c>
      <c r="J138" s="17" t="n">
        <v>75.85</v>
      </c>
      <c r="K138" s="6" t="s">
        <f>=Портфель!F37*Портфель!$Q$13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44610</v>
      </c>
      <c r="B139" s="16" t="s">
        <v>564</v>
      </c>
      <c r="C139" s="16" t="s">
        <v>103</v>
      </c>
      <c r="D139" s="16" t="s">
        <v>104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1583</v>
      </c>
      <c r="J139" s="17" t="n">
        <v>76.455</v>
      </c>
      <c r="K139" s="6" t="s">
        <f>=Портфель!F37*Портфель!$Q$13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44399</v>
      </c>
      <c r="B140" s="16" t="s">
        <v>564</v>
      </c>
      <c r="C140" s="16" t="s">
        <v>105</v>
      </c>
      <c r="D140" s="16" t="s">
        <v>106</v>
      </c>
      <c r="E140" s="17" t="n">
        <v>71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1793</v>
      </c>
      <c r="J140" s="17" t="n">
        <v>6.9746478873239</v>
      </c>
      <c r="K140" s="6" t="s">
        <f>=Портфель!F38*Портфель!$Q$13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 t="n">
        <v>44610</v>
      </c>
      <c r="B141" s="16" t="s">
        <v>564</v>
      </c>
      <c r="C141" s="16" t="s">
        <v>105</v>
      </c>
      <c r="D141" s="16" t="s">
        <v>106</v>
      </c>
      <c r="E141" s="17" t="n">
        <v>27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1583</v>
      </c>
      <c r="J141" s="17" t="n">
        <v>5.7537037037037</v>
      </c>
      <c r="K141" s="6" t="s">
        <f>=Портфель!F38*Портфель!$Q$13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6" t="n">
        <v>44573</v>
      </c>
      <c r="B142" s="16" t="s">
        <v>564</v>
      </c>
      <c r="C142" s="16" t="s">
        <v>107</v>
      </c>
      <c r="D142" s="16" t="s">
        <v>108</v>
      </c>
      <c r="E142" s="17" t="n">
        <v>11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1620</v>
      </c>
      <c r="J142" s="17" t="n">
        <v>8.97</v>
      </c>
      <c r="K142" s="6" t="s">
        <f>=Портфель!F39*Портфель!$Q$13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6" t="n">
        <v>44578</v>
      </c>
      <c r="B143" s="16" t="s">
        <v>564</v>
      </c>
      <c r="C143" s="16" t="s">
        <v>107</v>
      </c>
      <c r="D143" s="16" t="s">
        <v>108</v>
      </c>
      <c r="E143" s="17" t="n">
        <v>15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1615</v>
      </c>
      <c r="J143" s="17" t="n">
        <v>9.7526666666667</v>
      </c>
      <c r="K143" s="6" t="s">
        <f>=Портфель!F39*Портфель!$Q$13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6" t="n">
        <v>44594</v>
      </c>
      <c r="B144" s="16" t="s">
        <v>564</v>
      </c>
      <c r="C144" s="16" t="s">
        <v>107</v>
      </c>
      <c r="D144" s="16" t="s">
        <v>108</v>
      </c>
      <c r="E144" s="17" t="n">
        <v>12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1598</v>
      </c>
      <c r="J144" s="17" t="n">
        <v>8.075</v>
      </c>
      <c r="K144" s="6" t="s">
        <f>=Портфель!F39*Портфель!$Q$13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6" t="n">
        <v>44610</v>
      </c>
      <c r="B145" s="16" t="s">
        <v>564</v>
      </c>
      <c r="C145" s="16" t="s">
        <v>107</v>
      </c>
      <c r="D145" s="16" t="s">
        <v>108</v>
      </c>
      <c r="E145" s="17" t="n">
        <v>12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1583</v>
      </c>
      <c r="J145" s="17" t="n">
        <v>8.1216666666667</v>
      </c>
      <c r="K145" s="6" t="s">
        <f>=Портфель!F39*Портфель!$Q$13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6" t="n">
        <v>44403</v>
      </c>
      <c r="B146" s="16" t="s">
        <v>564</v>
      </c>
      <c r="C146" s="16" t="s">
        <v>109</v>
      </c>
      <c r="D146" s="16" t="s">
        <v>110</v>
      </c>
      <c r="E146" s="17" t="n">
        <v>43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1790</v>
      </c>
      <c r="J146" s="17" t="n">
        <v>10.208837209302</v>
      </c>
      <c r="K146" s="6" t="s">
        <f>=Портфель!F40*Портфель!$Q$13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6" t="n">
        <v>44462</v>
      </c>
      <c r="B147" s="16" t="s">
        <v>564</v>
      </c>
      <c r="C147" s="16" t="s">
        <v>109</v>
      </c>
      <c r="D147" s="16" t="s">
        <v>110</v>
      </c>
      <c r="E147" s="17" t="n">
        <v>46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1731</v>
      </c>
      <c r="J147" s="17" t="n">
        <v>10.658043478261</v>
      </c>
      <c r="K147" s="6" t="s">
        <f>=Портфель!F40*Портфель!$Q$13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6" t="n">
        <v>44494</v>
      </c>
      <c r="B148" s="16" t="s">
        <v>564</v>
      </c>
      <c r="C148" s="16" t="s">
        <v>109</v>
      </c>
      <c r="D148" s="16" t="s">
        <v>110</v>
      </c>
      <c r="E148" s="17" t="n">
        <v>45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1698</v>
      </c>
      <c r="J148" s="17" t="n">
        <v>10.931111111111</v>
      </c>
      <c r="K148" s="6" t="s">
        <f>=Портфель!F40*Портфель!$Q$13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6" t="n">
        <v>44286</v>
      </c>
      <c r="B149" s="16" t="s">
        <v>564</v>
      </c>
      <c r="C149" s="16" t="s">
        <v>112</v>
      </c>
      <c r="D149" s="16" t="s">
        <v>114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1907</v>
      </c>
      <c r="J149" s="17" t="n">
        <v>1070.96</v>
      </c>
      <c r="K149" s="6" t="s">
        <f>=Портфель!F42*Портфель!G42/100*Портфель!$Q$13+Портфель!H42*Портфель!$Q$13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6" t="n">
        <v>44502</v>
      </c>
      <c r="B150" s="16" t="s">
        <v>564</v>
      </c>
      <c r="C150" s="16" t="s">
        <v>112</v>
      </c>
      <c r="D150" s="16" t="s">
        <v>114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1690</v>
      </c>
      <c r="J150" s="17" t="n">
        <v>1026.6</v>
      </c>
      <c r="K150" s="6" t="s">
        <f>=Портфель!F42*Портфель!G42/100*Портфель!$Q$13+Портфель!H42*Портфель!$Q$13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6" t="n">
        <v>44302</v>
      </c>
      <c r="B151" s="16" t="s">
        <v>564</v>
      </c>
      <c r="C151" s="16" t="s">
        <v>116</v>
      </c>
      <c r="D151" s="16" t="s">
        <v>117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1891</v>
      </c>
      <c r="J151" s="17" t="n">
        <v>1061.46</v>
      </c>
      <c r="K151" s="6" t="s">
        <f>=Портфель!F43*Портфель!G43/100*Портфель!$Q$13+Портфель!H43*Портфель!$Q$13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6" t="n">
        <v>44610</v>
      </c>
      <c r="B152" s="16" t="s">
        <v>564</v>
      </c>
      <c r="C152" s="16" t="s">
        <v>116</v>
      </c>
      <c r="D152" s="16" t="s">
        <v>117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1583</v>
      </c>
      <c r="J152" s="17" t="n">
        <v>985.82</v>
      </c>
      <c r="K152" s="6" t="s">
        <f>=Портфель!F43*Портфель!G43/100*Портфель!$Q$13+Портфель!H43*Портфель!$Q$13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6" t="n">
        <v>44564</v>
      </c>
      <c r="B153" s="16" t="s">
        <v>564</v>
      </c>
      <c r="C153" s="16" t="s">
        <v>119</v>
      </c>
      <c r="D153" s="16" t="s">
        <v>120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1628</v>
      </c>
      <c r="J153" s="17" t="n">
        <v>1003.97</v>
      </c>
      <c r="K153" s="6" t="s">
        <f>=Портфель!F44*Портфель!G44/100*Портфель!$Q$13+Портфель!H44*Портфель!$Q$13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6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125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2026-06-19T15:07:58.00Z</dcterms:created>
  <dc:creator>izi-invest.ru</dc:creator>
  <cp:revision>0</cp:revision>
</cp:coreProperties>
</file>