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windowHeight="8192" windowWidth="16384" xWindow="0" yWindow="0"/>
  </bookViews>
  <sheets>
    <sheet name="Портфель" sheetId="1" state="visible" r:id="rId2"/>
    <sheet name="XIRR" sheetId="2" state="visible" r:id="rId3"/>
    <sheet name="Доходность откр." sheetId="3" state="visible" r:id="rId4"/>
    <sheet name="Доходность закр." sheetId="4" state="visible" r:id="rId5"/>
    <sheet name="Доход" sheetId="5" state="visible" r:id="rId6"/>
    <sheet name="Сделки" sheetId="6" state="visible" r:id="rId7"/>
    <sheet name="Дивиденды" sheetId="7" state="visible" r:id="rId8"/>
    <sheet name="Купоны" sheetId="8" state="visible" r:id="rId9"/>
    <sheet name="Возраст" sheetId="9" state="visible" r:id="rId10"/>
    <sheet name="FIFO" sheetId="10" state="visible" r:id="rId11"/>
  </sheets>
  <calcPr iterateCount="100" refMode="A1" iterate="false" iterateDelta="0.001"/>
</workbook>
</file>

<file path=xl/sharedStrings.xml><?xml version="1.0" encoding="utf-8"?>
<sst xmlns="http://schemas.openxmlformats.org/spreadsheetml/2006/main" count="3034" uniqueCount="462">
  <si>
    <t>Тикер</t>
  </si>
  <si>
    <t>Тип</t>
  </si>
  <si>
    <t>Название</t>
  </si>
  <si>
    <t>Валюта</t>
  </si>
  <si>
    <t>Количество</t>
  </si>
  <si>
    <t>Цена</t>
  </si>
  <si>
    <t>Номинал</t>
  </si>
  <si>
    <t>НКД</t>
  </si>
  <si>
    <t>Погашение</t>
  </si>
  <si>
    <t>Сумма</t>
  </si>
  <si>
    <t>Доходность</t>
  </si>
  <si>
    <t>Средняя цена</t>
  </si>
  <si>
    <t>Доля</t>
  </si>
  <si>
    <t>Имя</t>
  </si>
  <si>
    <t>Курс к рублю</t>
  </si>
  <si>
    <t>Курс к RUR</t>
  </si>
  <si>
    <t>MSFT</t>
  </si>
  <si>
    <t>share</t>
  </si>
  <si>
    <t>Microsoft Corporation</t>
  </si>
  <si>
    <t>USD</t>
  </si>
  <si>
    <t>AMD</t>
  </si>
  <si>
    <t>YNDX</t>
  </si>
  <si>
    <t>Yandex clA</t>
  </si>
  <si>
    <t>RUR</t>
  </si>
  <si>
    <t>BYN</t>
  </si>
  <si>
    <t>GMKN</t>
  </si>
  <si>
    <t>ГМКНорНик</t>
  </si>
  <si>
    <t>CAD</t>
  </si>
  <si>
    <t>HPQ</t>
  </si>
  <si>
    <t>HP Inc. Common Stock</t>
  </si>
  <si>
    <t>CHF</t>
  </si>
  <si>
    <t>INTC</t>
  </si>
  <si>
    <t>Intel Corporation</t>
  </si>
  <si>
    <t>CNY</t>
  </si>
  <si>
    <t>KRKNP</t>
  </si>
  <si>
    <t>СаратНПЗ-п</t>
  </si>
  <si>
    <t>EUR</t>
  </si>
  <si>
    <t>SPR</t>
  </si>
  <si>
    <t>Spirit Aerosystems Holdings, Inc. Common Stock</t>
  </si>
  <si>
    <t>GBP</t>
  </si>
  <si>
    <t>LKOH</t>
  </si>
  <si>
    <t>ЛУКОЙЛ</t>
  </si>
  <si>
    <t>GLD</t>
  </si>
  <si>
    <t>PPC</t>
  </si>
  <si>
    <t>Pilgrim</t>
  </si>
  <si>
    <t>HKD</t>
  </si>
  <si>
    <t>CCL</t>
  </si>
  <si>
    <t>Carnival Corporation Common Stock</t>
  </si>
  <si>
    <t>JPY</t>
  </si>
  <si>
    <t>MTSS</t>
  </si>
  <si>
    <t>МТС-ао</t>
  </si>
  <si>
    <t>KZT</t>
  </si>
  <si>
    <t>CHX</t>
  </si>
  <si>
    <t>ChampionX Corporation Common Stock</t>
  </si>
  <si>
    <t>T</t>
  </si>
  <si>
    <t>AT&amp;T Inc.</t>
  </si>
  <si>
    <t>SLV</t>
  </si>
  <si>
    <t>XRX</t>
  </si>
  <si>
    <t>Xerox Holdings Corporation Common Stock</t>
  </si>
  <si>
    <t>TRY</t>
  </si>
  <si>
    <t>Сумма по акциям:</t>
  </si>
  <si>
    <t>UAH</t>
  </si>
  <si>
    <t>FXIT</t>
  </si>
  <si>
    <t>etf</t>
  </si>
  <si>
    <t>iFXIT ETF</t>
  </si>
  <si>
    <t>FXGD</t>
  </si>
  <si>
    <t>FXGD ETF</t>
  </si>
  <si>
    <t>FXUS</t>
  </si>
  <si>
    <t>FXUS ETF</t>
  </si>
  <si>
    <t>FXWO</t>
  </si>
  <si>
    <t>FXWO ETF</t>
  </si>
  <si>
    <t>GOLD</t>
  </si>
  <si>
    <t>GOLD ETF</t>
  </si>
  <si>
    <t>TUSD</t>
  </si>
  <si>
    <t>TUSD ETF</t>
  </si>
  <si>
    <t>Сумма по фондам:</t>
  </si>
  <si>
    <t>Рубль</t>
  </si>
  <si>
    <t>Доллар</t>
  </si>
  <si>
    <t>Сумма по валютам:</t>
  </si>
  <si>
    <t>Сумма:</t>
  </si>
  <si>
    <t>Дата</t>
  </si>
  <si>
    <t>Примечание</t>
  </si>
  <si>
    <t>.</t>
  </si>
  <si>
    <t>..</t>
  </si>
  <si>
    <t>d</t>
  </si>
  <si>
    <t>s</t>
  </si>
  <si>
    <t>ds</t>
  </si>
  <si>
    <t>Пополнение счета</t>
  </si>
  <si>
    <t>Дивиденд по POLY - Solidcore 5шт. по 12.65 RUR - налог 8 RUR (данные из БД)</t>
  </si>
  <si>
    <t>Выплата дивидендов Polymetal/ 5 шт. (данные из сделок)</t>
  </si>
  <si>
    <t>Дивиденд по KRKNP - СаратНПЗ-п 1шт. по 1766.52 RUR - налог 230 RUR (данные из БД)</t>
  </si>
  <si>
    <t>Дивиденд по SPR - Spirit Aerosystems Holdings, Inc. Common Stock 1шт. по 0.01 USD - налог 0 USD, по курсу 69.1219 USD/RUR (данные из БД)</t>
  </si>
  <si>
    <t>Выплата дивидендов СаратНПЗ-п/ 1 шт. (данные из сделок)</t>
  </si>
  <si>
    <t>Дивиденд по XRX - Xerox Holdings Corporation Common Stock 4шт. по 0.25 USD - налог 0.1 USD, по курсу 69.1284 USD/RUR (данные из БД)</t>
  </si>
  <si>
    <t>Выплата дивидендов Qualcomm-ао/ 1 шт. (данные из сделок)</t>
  </si>
  <si>
    <t>Дивиденд по MA - Mastercard Incorporated Common Stock 1шт. по 0.4 USD - налог 0.04 USD, по курсу 72.1719 USD/RUR (данные из БД)</t>
  </si>
  <si>
    <t>Дивиденд по T - AT&amp;T Inc. 1шт. по 0.52 USD - налог 0.05 USD, по курсу 71.2379 USD/RUR (данные из БД)</t>
  </si>
  <si>
    <t>Выплата дивидендов Spirit AeroSystems Ho-ао/ 1 шт. (данные из сделок)</t>
  </si>
  <si>
    <t>Купон по SU26211RMFS1 - ОФЗ 26211 10шт. по 34.9 RUR - налог 0 RUR (данные из БД)</t>
  </si>
  <si>
    <t>Выплата купонов ОФЗ 26211 Р/ 10 шт. (данные из сделок)</t>
  </si>
  <si>
    <t>Дивиденд по INTC - Intel Corporation 1шт. по 0.33 USD - налог 0.03 USD, по курсу 73.2806 USD/RUR (данные из БД)</t>
  </si>
  <si>
    <t>Дивиденд по MSFT - Microsoft Corporation 1шт. по 0.51 USD - налог 0.05 USD, по курсу 73.4321 USD/RUR (данные из БД)</t>
  </si>
  <si>
    <t>Дивиденд по HPQ - HP Inc. Common Stock 5шт. по 0.18 USD - налог 0.09 USD, по курсу 75.591 USD/RUR (данные из БД)</t>
  </si>
  <si>
    <t>Дивиденд по SPR - Spirit Aerosystems Holdings, Inc. Common Stock 2шт. по 0.01 USD - налог 0 USD, по курсу 75.5274 USD/RUR (данные из БД)</t>
  </si>
  <si>
    <t>Дивиденд по XRX - Xerox Holdings Corporation Common Stock 4шт. по 0.25 USD - налог 0.1 USD, по курсу 78.6713 USD/RUR (данные из БД)</t>
  </si>
  <si>
    <t>Дивиденд по T - AT&amp;T Inc. 1шт. по 0.52 USD - налог 0.05 USD, по курсу 78.0921 USD/RUR (данные из БД)</t>
  </si>
  <si>
    <t>Дивиденд по MTSS - МТС-ао 10шт. по 8.93 RUR - налог 12 RUR (данные из БД)</t>
  </si>
  <si>
    <t>Дивиденд по INTC - Intel Corporation 1шт. по 0.33 USD - налог 0.03 USD, по курсу 80.0006 USD/RUR (данные из БД)</t>
  </si>
  <si>
    <t>Дивиденд по MSFT - Microsoft Corporation 1шт. по 0.56 USD - налог 0.06 USD, по курсу 76.253 USD/RUR (данные из БД)</t>
  </si>
  <si>
    <t>Дивиденд по HPQ - HP Inc. Common Stock 5шт. по 0.19 USD - налог 0.1 USD, по курсу 74.2529 USD/RUR (данные из БД)</t>
  </si>
  <si>
    <t>Дивиденд по SPR - Spirit Aerosystems Holdings, Inc. Common Stock 2шт. по 0.01 USD - налог 0 USD, по курсу 73.7124 USD/RUR (данные из БД)</t>
  </si>
  <si>
    <t>Дивиденд по LKOH - ЛУКОЙЛ 1шт. по 46 RUR - налог 6 RUR (данные из БД)</t>
  </si>
  <si>
    <t>Дивиденд по GMKN - ГМКНорНик 1шт. по 623.35 RUR - налог 81 RUR (данные из БД)</t>
  </si>
  <si>
    <t>Дивиденд по XRX - Xerox Holdings Corporation Common Stock 4шт. по 0.25 USD - налог 0.1 USD, по курсу 73.6567 USD/RUR (данные из БД)</t>
  </si>
  <si>
    <t>Дивиденд по T - AT&amp;T Inc. 1шт. по 0.52 USD - налог 0.05 USD, по курсу 73.8757 USD/RUR (данные из БД)</t>
  </si>
  <si>
    <t>Купон по SU26211RMFS1 - ОФЗ 26211 10шт. по 34.9 RUR - налог 45 RUR (данные из БД)</t>
  </si>
  <si>
    <t>Дивиденд по INTC - Intel Corporation 1шт. по 0.35 USD - налог 0.03 USD, по курсу 76.0801 USD/RUR (данные из БД)</t>
  </si>
  <si>
    <t>Дивиденд по MSFT - Microsoft Corporation 1шт. по 0.56 USD - налог 0.06 USD, по курсу 73.2895 USD/RUR (данные из БД)</t>
  </si>
  <si>
    <t>Дивиденд по HPQ - HP Inc. Common Stock 5шт. по 0.19 USD - налог 0.1 USD, по курсу 74.4275 USD/RUR (данные из БД)</t>
  </si>
  <si>
    <t>Дивиденд по SPR - Spirit Aerosystems Holdings, Inc. Common Stock 2шт. по 0.01 USD - налог 0 USD, по курсу 73.1019 USD/RUR (данные из БД)</t>
  </si>
  <si>
    <t>Дивиденд по XRX - Xerox Holdings Corporation Common Stock 4шт. по 0.25 USD - налог 0.1 USD, по курсу 75.8287 USD/RUR (данные из БД)</t>
  </si>
  <si>
    <t>Дивиденд по T - AT&amp;T Inc. 1шт. по 0.52 USD - налог 0.05 USD, по курсу 77.773 USD/RUR (данные из БД)</t>
  </si>
  <si>
    <t>Дивиденд по INTC - Intel Corporation 1шт. по 0.35 USD - налог 0.03 USD, по курсу 74.8617 USD/RUR (данные из БД)</t>
  </si>
  <si>
    <t>Дивиденд по MSFT - Microsoft Corporation 1шт. по 0.56 USD - налог 0.06 USD, по курсу 73.6992 USD/RUR (данные из БД)</t>
  </si>
  <si>
    <t>Дивиденд по GMKN - ГМКНорНик 1шт. по 1021.22 RUR - налог 133 RUR (данные из БД)</t>
  </si>
  <si>
    <t>Дивиденд по HPQ - HP Inc. Common Stock 5шт. по 0.19 USD - налог 0.1 USD, по курсу 72.9294 USD/RUR (данные из БД)</t>
  </si>
  <si>
    <t>Дивиденд по SPR - Spirit Aerosystems Holdings, Inc. Common Stock 2шт. по 0.01 USD - налог 0 USD, по курсу 72.1974 USD/RUR (данные из БД)</t>
  </si>
  <si>
    <t>Дивиденд по XRX - Xerox Holdings Corporation Common Stock 4шт. по 0.25 USD - налог 0.1 USD, по курсу 72.1777 USD/RUR (данные из БД)</t>
  </si>
  <si>
    <t>Дивиденд по LKOH - ЛУКОЙЛ 1шт. по 213 RUR - налог 28 RUR (данные из БД)</t>
  </si>
  <si>
    <t>Дивиденд по KRKNP - СаратНПЗ-п 1шт. по 1132.93 RUR - налог 147 RUR (данные из БД)</t>
  </si>
  <si>
    <t>Дивиденд по MTSS - МТС-ао 10шт. по 26.51 RUR - налог 34 RUR (данные из БД)</t>
  </si>
  <si>
    <t>Дивиденд по T - AT&amp;T Inc. 1шт. по 0.52 USD - налог 0.05 USD, по курсу 74.058 USD/RUR (данные из БД)</t>
  </si>
  <si>
    <t>Дивиденд по INTC - Intel Corporation 1шт. по 0.35 USD - налог 0.03 USD, по курсу 72.7857 USD/RUR (данные из БД)</t>
  </si>
  <si>
    <t>Дивиденд по MSFT - Microsoft Corporation 1шт. по 0.56 USD - налог 0.06 USD, по курсу 73.4633 USD/RUR (данные из БД)</t>
  </si>
  <si>
    <t>Дивиденд по HPQ - HP Inc. Common Stock 5шт. по 0.19 USD - налог 0.1 USD, по курсу 72.9538 USD/RUR (данные из БД)</t>
  </si>
  <si>
    <t>Дивиденд по SPR - Spirit Aerosystems Holdings, Inc. Common Stock 2шт. по 0.01 USD - налог 0 USD, по курсу 73.129 USD/RUR (данные из БД)</t>
  </si>
  <si>
    <t>Дивиденд по SPR - Spirit Aerosystems Holdings, Inc. Common Stock 2шт. по 0.01 USD - налог 0 USD, по курсу 72.76 USD/RUR (данные из БД)</t>
  </si>
  <si>
    <t>Дивиденд по XRX - Xerox Holdings Corporation Common Stock 4шт. по 0.25 USD - налог 0.1 USD, по курсу 72.5083 USD/RUR (данные из БД)</t>
  </si>
  <si>
    <t>Дивиденд по XRX - Xerox Holdings Corporation Common Stock 4шт. по 0.25 USD - налог 0.1 USD, по курсу 72.7608 USD/RUR (данные из БД)</t>
  </si>
  <si>
    <t>Дивиденд по T - AT&amp;T Inc. 1шт. по 0.52 USD - налог 0.05 USD, по курсу 72.2854 USD/RUR (данные из БД)</t>
  </si>
  <si>
    <t>Дивиденд по MTSS - МТС-ао 10шт. по 10.55 RUR - налог 14 RUR (данные из БД)</t>
  </si>
  <si>
    <t>Дивиденд по INTC - Intel Corporation 1шт. по 0.35 USD - налог 0.03 USD, по курсу 71.4876 USD/RUR (данные из БД)</t>
  </si>
  <si>
    <t>Дивиденд по MSFT - Microsoft Corporation 1шт. по 0.62 USD - налог 0.06 USD, по курсу 72.8228 USD/RUR (данные из БД)</t>
  </si>
  <si>
    <t>Дивиденд по HPQ - HP Inc. Common Stock 5шт. по 0.25 USD - налог 0.13 USD, по курсу 73.7426 USD/RUR (данные из БД)</t>
  </si>
  <si>
    <t>Дивиденд по SPR - Spirit Aerosystems Holdings, Inc. Common Stock 2шт. по 0.01 USD - налог 0 USD, по курсу 73.5998 USD/RUR (данные из БД)</t>
  </si>
  <si>
    <t>Дивиденд по LKOH - ЛУКОЙЛ 1шт. по 340 RUR - налог 44 RUR (данные из БД)</t>
  </si>
  <si>
    <t>Дивиденд по XRX - Xerox Holdings Corporation Common Stock 4шт. по 0.25 USD - налог 0.1 USD, по курсу 73.6514 USD/RUR (данные из БД)</t>
  </si>
  <si>
    <t>Дивиденд по T - AT&amp;T Inc. 1шт. по 0.52 USD - налог 0.05 USD, по курсу 74.2926 USD/RUR (данные из БД)</t>
  </si>
  <si>
    <t>Дивиденд по GMKN - ГМКНорНик 1шт. по 1523.17 RUR - налог 198 RUR (данные из БД)</t>
  </si>
  <si>
    <t>Дивиденд по INTC - Intel Corporation 1шт. по 0.37 USD - налог 0.04 USD, по курсу 76.0509 USD/RUR (данные из БД)</t>
  </si>
  <si>
    <t>Дивиденд по MSFT - Microsoft Corporation 1шт. по 0.62 USD - налог 0.06 USD, по курсу 76.166 USD/RUR (данные из БД)</t>
  </si>
  <si>
    <t>Дивиденд по HPQ - HP Inc. Common Stock 5шт. по 0.25 USD - налог 0.13 USD, по курсу 105.8124 USD/RUR (данные из БД)</t>
  </si>
  <si>
    <t>Дивиденд по SPR - Spirit Aerosystems Holdings, Inc. Common Stock 2шт. по 0.01 USD - налог 0 USD, по курсу 108.0521 USD/RUR (данные из БД)</t>
  </si>
  <si>
    <t>Дивиденд по XRX - Xerox Holdings Corporation Common Stock 4шт. по 0.25 USD - налог 0.1 USD, по курсу 86.2843 USD/RUR (данные из БД)</t>
  </si>
  <si>
    <t>Дивиденд по T - AT&amp;T Inc. 1шт. по 0.28 USD - налог 0.03 USD, по курсу 79.6274 USD/RUR (данные из БД)</t>
  </si>
  <si>
    <t>Дивиденд по INTC - Intel Corporation 1шт. по 0.37 USD - налог 0.04 USD, по курсу 67.3843 USD/RUR (данные из БД)</t>
  </si>
  <si>
    <t>Дивиденд по MSFT - Microsoft Corporation 1шт. по 0.62 USD - налог 0.06 USD, по курсу 63.5428 USD/RUR (данные из БД)</t>
  </si>
  <si>
    <t>Дивиденд по HPQ - HP Inc. Common Stock 5шт. по 0.25 USD - налог 0.13 USD, по курсу 61.1094 USD/RUR (данные из БД)</t>
  </si>
  <si>
    <t>Дивиденд по GMKN - ГМКНорНик 1шт. по 1166.22 RUR - налог 152 RUR (данные из БД)</t>
  </si>
  <si>
    <t>Дивиденд по SPR - Spirit Aerosystems Holdings, Inc. Common Stock 2шт. по 0.01 USD - налог 0 USD, по курсу 57.0926 USD/RUR (данные из БД)</t>
  </si>
  <si>
    <t>Дивиденд по XRX - Xerox Holdings Corporation Common Stock 4шт. по 0.25 USD - налог 0.1 USD, по курсу 52.9699 USD/RUR (данные из БД)</t>
  </si>
  <si>
    <t>Дивиденд по T - AT&amp;T Inc. 1шт. по 0.28 USD - налог 0.03 USD, по курсу 63.1427 USD/RUR (данные из БД)</t>
  </si>
  <si>
    <t>Дивиденд по MTSS - МТС-ао 10шт. по 33.85 RUR - налог 44 RUR (данные из БД)</t>
  </si>
  <si>
    <t>Дивиденд по INTC - Intel Corporation 1шт. по 0.37 USD - налог 0.04 USD, по курсу 60.258 USD/RUR (данные из БД)</t>
  </si>
  <si>
    <t>Дивиденд по MSFT - Microsoft Corporation 1шт. по 0.62 USD - налог 0.06 USD, по курсу 61.4247 USD/RUR (данные из БД)</t>
  </si>
  <si>
    <t>Дивиденд по SPR - Spirit Aerosystems Holdings, Inc. Common Stock 2шт. по 0.01 USD - налог 0 USD, по курсу 60.801 USD/RUR (данные из БД)</t>
  </si>
  <si>
    <t>Дивиденд по HPQ - HP Inc. Common Stock 5шт. по 0.25 USD - налог 0.13 USD, по курсу 60.4568 USD/RUR (данные из БД)</t>
  </si>
  <si>
    <t>Дивиденд по XRX - Xerox Holdings Corporation Common Stock 4шт. по 0.25 USD - налог 0.1 USD, по курсу 58.4485 USD/RUR (данные из БД)</t>
  </si>
  <si>
    <t>Дивиденд по T - AT&amp;T Inc. 1шт. по 0.28 USD - налог 0.03 USD, по курсу 59.4043 USD/RUR (данные из БД)</t>
  </si>
  <si>
    <t>Дивиденд по INTC - Intel Corporation 1шт. по 0.37 USD - налог 0.04 USD, по курсу 62.0955 USD/RUR (данные из БД)</t>
  </si>
  <si>
    <t>Дивиденд по MSFT - Microsoft Corporation 1шт. по 0.68 USD - налог 0.07 USD, по курсу 60.3116 USD/RUR (данные из БД)</t>
  </si>
  <si>
    <t>Дивиденд по HPQ - HP Inc. Common Stock 5шт. по 0.26 USD - налог 0.13 USD, по курсу 62.7674 USD/RUR (данные из БД)</t>
  </si>
  <si>
    <t>Дивиденд по LKOH - ЛУКОЙЛ 1шт. по 537 RUR - налог 70 RUR (данные из БД)</t>
  </si>
  <si>
    <t>Дивиденд по LKOH - ЛУКОЙЛ 1шт. по 256 RUR - налог 33 RUR (данные из БД)</t>
  </si>
  <si>
    <t>Дивиденд по XRX - Xerox Holdings Corporation Common Stock 4шт. по 0.25 USD - налог 0.1 USD, по курсу 71.3261 USD/RUR (данные из БД)</t>
  </si>
  <si>
    <t>Дивиденд по T - AT&amp;T Inc. 1шт. по 0.28 USD - налог 0.03 USD, по курсу 70.3375 USD/RUR (данные из БД)</t>
  </si>
  <si>
    <t>Амортизация ОФЗ 26211: 10 шт. по 1000 RUR.  (данные из БД)</t>
  </si>
  <si>
    <t>Дивиденд по INTC - Intel Corporation 1шт. по 0.37 USD - налог 0.04 USD, по курсу 70.3847 USD/RUR (данные из БД)</t>
  </si>
  <si>
    <t>Дивиденд по MSFT - Microsoft Corporation 1шт. по 0.68 USD - налог 0.07 USD, по курсу 73.8645 USD/RUR (данные из БД)</t>
  </si>
  <si>
    <t>Дивиденд по HPQ - HP Inc. Common Stock 5шт. по 0.26 USD - налог 0.13 USD, по курсу 75.4728 USD/RUR (данные из БД)</t>
  </si>
  <si>
    <t>Дивиденд по XRX - Xerox Holdings Corporation Common Stock 4шт. по 0.25 USD - налог 0.1 USD, по курсу 76.9781 USD/RUR (данные из БД)</t>
  </si>
  <si>
    <t>Дивиденд по CHX - ChampionX Corporation Common Stock 1шт. по 0.09 USD - налог 0.01 USD, по курсу 79.3563 USD/RUR (данные из БД)</t>
  </si>
  <si>
    <t>Дивиденд по T - AT&amp;T Inc. 1шт. по 0.28 USD - налог 0.03 USD, по курсу 79.4961 USD/RUR (данные из БД)</t>
  </si>
  <si>
    <t>Дивиденд по INTC - Intel Corporation 1шт. по 0.13 USD - налог 0.01 USD, по курсу 79.3071 USD/RUR (данные из БД)</t>
  </si>
  <si>
    <t>Дивиденд по MSFT - Microsoft Corporation 1шт. по 0.68 USD - налог 0.07 USD, по курсу 79.9798 USD/RUR (данные из БД)</t>
  </si>
  <si>
    <t>Дивиденд по LKOH - ЛУКОЙЛ 1шт. по 438 RUR - налог 57 RUR (данные из БД)</t>
  </si>
  <si>
    <t>Дивиденд по HPQ - HP Inc. Common Stock 5шт. по 0.26 USD - налог 0.13 USD, по курсу 82.6417 USD/RUR (данные из БД)</t>
  </si>
  <si>
    <t>Дивиденд по MTSS - МТС-ао 10шт. по 34.29 RUR - налог 45 RUR (данные из БД)</t>
  </si>
  <si>
    <t>Дивиденд по XRX - Xerox Holdings Corporation Common Stock 4шт. по 0.25 USD - налог 0.1 USD, по курсу 85.6192 USD/RUR (данные из БД)</t>
  </si>
  <si>
    <t>Дивиденд по CHX - ChampionX Corporation Common Stock 1шт. по 0.09 USD - налог 0.01 USD, по курсу 90.338 USD/RUR (данные из БД)</t>
  </si>
  <si>
    <t>Дивиденд по T - AT&amp;T Inc. 1шт. по 0.28 USD - налог 0.03 USD, по курсу 92.5695 USD/RUR (данные из БД)</t>
  </si>
  <si>
    <t>Дивиденд по KRKNP - СаратНПЗ-п 1шт. по 391.54 RUR - налог 51 RUR (данные из БД)</t>
  </si>
  <si>
    <t>Дивиденд по INTC - Intel Corporation 1шт. по 0.13 USD - налог 0.01 USD, по курсу 93.7792 USD/RUR (данные из БД)</t>
  </si>
  <si>
    <t>Дивиденд по MSFT - Microsoft Corporation 1шт. по 0.68 USD - налог 0.07 USD, по курсу 97.4217 USD/RUR (данные из БД)</t>
  </si>
  <si>
    <t>Дивиденд по HPQ - HP Inc. Common Stock 5шт. по 0.26 USD - налог 0.13 USD, по курсу 96.5083 USD/RUR (данные из БД)</t>
  </si>
  <si>
    <t>Дивиденд по XRX - Xerox Holdings Corporation Common Stock 4шт. по 0.25 USD - налог 0.1 USD, по курсу 96.5 USD/RUR (данные из БД)</t>
  </si>
  <si>
    <t>Дивиденд по CHX - ChampionX Corporation Common Stock 1шт. по 0.09 USD - налог 0.01 USD, по курсу 99.4555 USD/RUR (данные из БД)</t>
  </si>
  <si>
    <t>Дивиденд по T - AT&amp;T Inc. 1шт. по 0.28 USD - налог 0.03 USD, по курсу 99.6762 USD/RUR (данные из БД)</t>
  </si>
  <si>
    <t>Дивиденд по INTC - Intel Corporation 1шт. по 0.13 USD - налог 0.01 USD, по курсу 93.0351 USD/RUR (данные из БД)</t>
  </si>
  <si>
    <t>Дивиденд по MSFT - Microsoft Corporation 1шт. по 0.75 USD - налог 0.08 USD, по курсу 91.257 USD/RUR (данные из БД)</t>
  </si>
  <si>
    <t>Дивиденд по HPQ - HP Inc. Common Stock 5шт. по 0.28 USD - налог 0.14 USD, по курсу 90.9846 USD/RUR (данные из БД)</t>
  </si>
  <si>
    <t>Дивиденд по LKOH - ЛУКОЙЛ 1шт. по 447 RUR - налог 58 RUR (данные из БД)</t>
  </si>
  <si>
    <t>Дивиденд по GMKN - ГМКНорНик 1шт. по 915.33 RUR - налог 119 RUR (данные из БД)</t>
  </si>
  <si>
    <t>Дивиденд по XRX - Xerox Holdings Corporation Common Stock 4шт. по 0.25 USD - налог 0.1 USD, по курсу 91.7051 USD/RUR (данные из БД)</t>
  </si>
  <si>
    <t>Дивиденд по CHX - ChampionX Corporation Common Stock 1шт. по 0.09 USD - налог 0.01 USD, по курсу 89.6883 USD/RUR (данные из БД)</t>
  </si>
  <si>
    <t>Дивиденд по T - AT&amp;T Inc. 1шт. по 0.28 USD - налог 0.03 USD, по курсу 89.6883 USD/RUR (данные из БД)</t>
  </si>
  <si>
    <t>Дивиденд по INTC - Intel Corporation 1шт. по 0.13 USD - налог 0.01 USD, по курсу 91.2434 USD/RUR (данные из БД)</t>
  </si>
  <si>
    <t>Дивиденд по MSFT - Microsoft Corporation 1шт. по 0.75 USD - налог 0.08 USD, по курсу 91.2057 USD/RUR (данные из БД)</t>
  </si>
  <si>
    <t>Дивиденд по HPQ - HP Inc. Common Stock 5шт. по 0.28 USD - налог 0.14 USD, по курсу 90.6252 USD/RUR (данные из БД)</t>
  </si>
  <si>
    <t>Дивиденд по XRX - Xerox Holdings Corporation Common Stock 4шт. по 0.25 USD - налог 0.1 USD, по курсу 92.5745 USD/RUR (данные из БД)</t>
  </si>
  <si>
    <t>Дивиденд по CHX - ChampionX Corporation Common Stock 1шт. по 0.1 USD - налог 0.01 USD, по курсу 92.3892 USD/RUR (данные из БД)</t>
  </si>
  <si>
    <t>Дивиденд по T - AT&amp;T Inc. 1шт. по 0.28 USD - налог 0.03 USD, по курсу 92.581 USD/RUR (данные из БД)</t>
  </si>
  <si>
    <t>Дивиденд по INTC - Intel Corporation 1шт. по 0.13 USD - налог 0.01 USD, по курсу 91.6918 USD/RUR (данные из БД)</t>
  </si>
  <si>
    <t>Дивиденд по LKOH - ЛУКОЙЛ 1шт. по 498 RUR - налог 65 RUR (данные из БД)</t>
  </si>
  <si>
    <t>Дивиденд по MSFT - Microsoft Corporation 1шт. по 0.75 USD - налог 0.08 USD, по курсу 91.3591 USD/RUR (данные из БД)</t>
  </si>
  <si>
    <t>Дивиденд по HPQ - HP Inc. Common Stock 5шт. по 0.28 USD - налог 0.14 USD, по курсу 89.0214 USD/RUR (данные из БД)</t>
  </si>
  <si>
    <t>Дивиденд по XRX - Xerox Holdings Corporation Common Stock 4шт. по 0.25 USD - налог 0.1 USD, по курсу 84.964 USD/RUR (данные из БД)</t>
  </si>
  <si>
    <t>Дивиденд по CHX - ChampionX Corporation Common Stock 1шт. по 0.1 USD - налог 0.01 USD, по курсу 88.1205 USD/RUR (данные из БД)</t>
  </si>
  <si>
    <t>Дивиденд по KRKNP - СаратНПЗ-п 1шт. по 240.67 RUR - налог 31 RUR (данные из БД)</t>
  </si>
  <si>
    <t>Дивиденд по T - AT&amp;T Inc. 1шт. по 0.28 USD - налог 0.03 USD, по курсу 88.0031 USD/RUR (данные из БД)</t>
  </si>
  <si>
    <t>Дивиденд по MTSS - МТС-ао 10шт. по 35 RUR - налог 46 RUR (данные из БД)</t>
  </si>
  <si>
    <t>Дивиденд по INTC - Intel Corporation 1шт. по 0.13 USD - налог 0.01 USD, по курсу 85.1646 USD/RUR (данные из БД)</t>
  </si>
  <si>
    <t>Дивиденд по MSFT - Microsoft Corporation 1шт. по 0.75 USD - налог 0.08 USD, по курсу 90.0055 USD/RUR (данные из БД)</t>
  </si>
  <si>
    <t>Дивиденд по HPQ - HP Inc. Common Stock 5шт. по 0.28 USD - налог 0.14 USD, по курсу 91.1127 USD/RUR (данные из БД)</t>
  </si>
  <si>
    <t>Дивиденд по YNDX - Yandex clA 4шт. по 80 RUR - налог 42 RUR (данные из БД)</t>
  </si>
  <si>
    <t>Дивиденд по XRX - Xerox Holdings Corporation Common Stock 4шт. по 0.25 USD - налог 0.1 USD, по курсу 92.7126 USD/RUR (данные из БД)</t>
  </si>
  <si>
    <t>Дивиденд по CHX - ChampionX Corporation Common Stock 1шт. по 0.1 USD - налог 0.01 USD, по курсу 95.0262 USD/RUR (данные из БД)</t>
  </si>
  <si>
    <t>Дивиденд по T - AT&amp;T Inc. 1шт. по 0.28 USD - налог 0.03 USD, по курсу 96.9483 USD/RUR (данные из БД)</t>
  </si>
  <si>
    <t>Дивиденд по MSFT - Microsoft Corporation 1шт. по 0.83 USD - налог 0.08 USD, по курсу 100.2192 USD/RUR (данные из БД)</t>
  </si>
  <si>
    <t>Дивиденд по HPQ - HP Inc. Common Stock 5шт. по 0.29 USD - налог 0.14 USD, по курсу 100.0324 USD/RUR (данные из БД)</t>
  </si>
  <si>
    <t>Дивиденд по LKOH - ЛУКОЙЛ 1шт. по 514 RUR - налог 67 RUR (данные из БД)</t>
  </si>
  <si>
    <t>Дивиденд по XRX - Xerox Holdings Corporation Common Stock 4шт. по 0.25 USD - налог 0.1 USD, по курсу 101.6797 USD/RUR (данные из БД)</t>
  </si>
  <si>
    <t>Дивиденд по CHX - ChampionX Corporation Common Stock 1шт. по 0.1 USD - налог 0.01 USD, по курсу 101.6797 USD/RUR (данные из БД)</t>
  </si>
  <si>
    <t>Дивиденд по T - AT&amp;T Inc. 1шт. по 0.28 USD - налог 0.03 USD, по курсу 102.2911 USD/RUR (данные из БД)</t>
  </si>
  <si>
    <t>Дивиденд по MSFT - Microsoft Corporation 1шт. по 0.83 USD - налог 0.08 USD, по курсу 90.4268 USD/RUR (данные из БД)</t>
  </si>
  <si>
    <t>Дивиденд по HPQ - HP Inc. Common Stock 5шт. по 0.29 USD - налог 0.14 USD, по курсу 86.5669 USD/RUR (данные из БД)</t>
  </si>
  <si>
    <t>Дивиденд по XRX - Xerox Holdings Corporation Common Stock 4шт. по 0.13 USD - налог 0.05 USD, по курсу 83.6813 USD/RUR (данные из БД)</t>
  </si>
  <si>
    <t>Дивиденд по PPC - Pilgrim 2шт. по 6.3 USD - налог 1.26 USD, по курсу 84.5522 USD/RUR (данные из БД)</t>
  </si>
  <si>
    <t>Дивиденд по CHX - ChampionX Corporation Common Stock 1шт. по 0.1 USD - налог 0.01 USD, по курсу 84.383 USD/RUR (данные из БД)</t>
  </si>
  <si>
    <t>Дивиденд по T - AT&amp;T Inc. 1шт. по 0.28 USD - налог 0.03 USD, по курсу 86.0923 USD/RUR (данные из БД)</t>
  </si>
  <si>
    <t>Дивиденд по MSFT - Microsoft Corporation 1шт. по 0.83 USD - налог 0.08 USD, по курсу 80.2237 USD/RUR (данные из БД)</t>
  </si>
  <si>
    <t>Дивиденд по LKOH - ЛУКОЙЛ 1шт. по 541 RUR - налог 70 RUR (данные из БД)</t>
  </si>
  <si>
    <t>Дивиденд по HPQ - HP Inc. Common Stock 5шт. по 0.29 USD - налог 0.14 USD, по курсу 78.6003 USD/RUR (данные из БД)</t>
  </si>
  <si>
    <t>Дивиденд по XRX - Xerox Holdings Corporation Common Stock 4шт. по 0.03 USD - налог 0.01 USD, по курсу 78.4685 USD/RUR (данные из БД)</t>
  </si>
  <si>
    <t>Дивиденд по CHX - ChampionX Corporation Common Stock 1шт. по 0.1 USD - налог 0.01 USD, по курсу 78.654 USD/RUR (данные из БД)</t>
  </si>
  <si>
    <t>Дивиденд по KRKNP - СаратНПЗ-п 1шт. по 447.54 RUR - налог 58 RUR (данные из БД)</t>
  </si>
  <si>
    <t>Дивиденд по T - AT&amp;T Inc. 1шт. по 0.28 USD - налог 0.03 USD, по курсу 78.1727 USD/RUR (данные из БД)</t>
  </si>
  <si>
    <t>Дивиденд по PPC - Pilgrim 2шт. по 2.1 USD - налог 0.42 USD, по курсу 80.3466 USD/RUR (данные из БД)</t>
  </si>
  <si>
    <t>Дивиденд по MSFT - Microsoft Corporation 1шт. по 0.83 USD - налог 0.08 USD, по курсу 80.1045 USD/RUR (данные из БД)</t>
  </si>
  <si>
    <t>Дивиденд по HPQ - HP Inc. Common Stock 5шт. по 0.29 USD - налог 0.14 USD, по курсу 83.2425 USD/RUR (данные из БД)</t>
  </si>
  <si>
    <t>Дивиденд по XRX - Xerox Holdings Corporation Common Stock 4шт. по 0.03 USD - налог 0.01 USD, по курсу 82.8676 USD/RUR (данные из БД)</t>
  </si>
  <si>
    <t>Дивиденд по T - AT&amp;T Inc. 1шт. по 0.28 USD - налог 0.03 USD, по курсу 81.4103 USD/RUR (данные из БД)</t>
  </si>
  <si>
    <t>Дивиденд по MSFT - Microsoft Corporation 1шт. по 0.91 USD - налог 0.09 USD, по курсу 80.9448 USD/RUR (данные из БД)</t>
  </si>
  <si>
    <t>Дивиденд по HPQ - HP Inc. Common Stock 5шт. по 0.3 USD - налог 0.15 USD, по курсу 77.8998 USD/RUR (данные из БД)</t>
  </si>
  <si>
    <t>Дивиденд по XRX - Xerox Holdings Corporation Common Stock 4шт. по 0.03 USD - налог 0.01 USD, по курсу 78.2267 USD/RUR (данные из БД)</t>
  </si>
  <si>
    <t>Дивиденд по LKOH - ЛУКОЙЛ 1шт. по 397 RUR - налог 52 RUR (данные из БД)</t>
  </si>
  <si>
    <t>Дивиденд по T - AT&amp;T Inc. 1шт. по 0.28 USD - налог 0.03 USD, по курсу 78.2267 USD/RUR (данные из БД)</t>
  </si>
  <si>
    <t>Дивиденд по CCL - Carnival Corporation Common Stock 2шт. по 0.15 USD - налог 0.03 USD, по курсу 77.188 USD/RUR (данные из БД)</t>
  </si>
  <si>
    <t>Дивиденд по MSFT - Microsoft Corporation 1шт. по 0.91 USD - налог 0.09 USD, по курсу 76.1524 USD/RUR (данные из БД)</t>
  </si>
  <si>
    <t>Дивиденд по HPQ - HP Inc. Common Stock 5шт. по 0.3 USD - налог 0.15 USD, по курсу 78.7396 USD/RUR (данные из БД)</t>
  </si>
  <si>
    <t>Дивиденд по XRX - Xerox Holdings Corporation Common Stock 4шт. по 0.03 USD - налог 0.01 USD, по курсу 81.2955 USD/RUR (данные из БД)</t>
  </si>
  <si>
    <t>Дивиденд по T - AT&amp;T Inc. 1шт. по 0.28 USD - налог 0.03 USD, по курсу 77.8366 USD/RUR (данные из БД)</t>
  </si>
  <si>
    <t>Дивиденд по LKOH - ЛУКОЙЛ 1шт. по 278 RUR - налог 36 RUR (данные из БД)</t>
  </si>
  <si>
    <t>Баланс сейчас</t>
  </si>
  <si>
    <t>XIRR</t>
  </si>
  <si>
    <t>Сред.взвеш.сумм.</t>
  </si>
  <si>
    <t>Полный доход, RUR</t>
  </si>
  <si>
    <t>Сред.год.дох.</t>
  </si>
  <si>
    <t>buy</t>
  </si>
  <si>
    <t>sell</t>
  </si>
  <si>
    <t>Стоимость сейчас</t>
  </si>
  <si>
    <t>Полный доход</t>
  </si>
  <si>
    <t>POLY</t>
  </si>
  <si>
    <t>PLZL</t>
  </si>
  <si>
    <t>FXMM</t>
  </si>
  <si>
    <t>SU26211RMFS1</t>
  </si>
  <si>
    <t>AKRN</t>
  </si>
  <si>
    <t>GILD</t>
  </si>
  <si>
    <t>PZZA</t>
  </si>
  <si>
    <t>AAPL</t>
  </si>
  <si>
    <t>AVGO</t>
  </si>
  <si>
    <t>M</t>
  </si>
  <si>
    <t>SAVE</t>
  </si>
  <si>
    <t>PBF</t>
  </si>
  <si>
    <t>MA</t>
  </si>
  <si>
    <t>BA</t>
  </si>
  <si>
    <t>KO</t>
  </si>
  <si>
    <t>V</t>
  </si>
  <si>
    <t>QCOM</t>
  </si>
  <si>
    <t>AFKS</t>
  </si>
  <si>
    <t>NKNCP</t>
  </si>
  <si>
    <t>LHX</t>
  </si>
  <si>
    <t>DAL</t>
  </si>
  <si>
    <t>MGNT</t>
  </si>
  <si>
    <t>MMM</t>
  </si>
  <si>
    <t>MSNG</t>
  </si>
  <si>
    <t>LSRG</t>
  </si>
  <si>
    <t>COTY</t>
  </si>
  <si>
    <t>MRNA</t>
  </si>
  <si>
    <t>LNTA</t>
  </si>
  <si>
    <t>EVH</t>
  </si>
  <si>
    <t>SELG</t>
  </si>
  <si>
    <t>GPS</t>
  </si>
  <si>
    <t>CHMF</t>
  </si>
  <si>
    <t>VKCO</t>
  </si>
  <si>
    <t>POGR</t>
  </si>
  <si>
    <t>MSFT
Microsoft Corporation</t>
  </si>
  <si>
    <t>YNDX
Yandex clA</t>
  </si>
  <si>
    <t>GMKN
ГМКНорНик</t>
  </si>
  <si>
    <t>HPQ
HP Inc. Common Stock</t>
  </si>
  <si>
    <t>INTC
Intel Corporation</t>
  </si>
  <si>
    <t>KRKNP
СаратНПЗ-п</t>
  </si>
  <si>
    <t>SPR
Spirit Aerosystems Holdings, Inc. Common Stock</t>
  </si>
  <si>
    <t>LKOH
ЛУКОЙЛ</t>
  </si>
  <si>
    <t>PPC
Pilgrim</t>
  </si>
  <si>
    <t>CCL
Carnival Corporation Common Stock</t>
  </si>
  <si>
    <t>MTSS
МТС-ао</t>
  </si>
  <si>
    <t>CHX
ChampionX Corporation Common Stock</t>
  </si>
  <si>
    <t>T
AT&amp;T Inc.</t>
  </si>
  <si>
    <t>XRX
Xerox Holdings Corporation Common Stock</t>
  </si>
  <si>
    <t>FXIT
iFXIT ETF</t>
  </si>
  <si>
    <t>FXGD
FXGD ETF</t>
  </si>
  <si>
    <t>FXUS
FXUS ETF</t>
  </si>
  <si>
    <t>FXWO
FXWO ETF</t>
  </si>
  <si>
    <t>GOLD
GOLD ETF</t>
  </si>
  <si>
    <t>TUSD
TUSD ETF</t>
  </si>
  <si>
    <t>Текущая цена</t>
  </si>
  <si>
    <t>Остаток</t>
  </si>
  <si>
    <t>Доход</t>
  </si>
  <si>
    <t>Операция</t>
  </si>
  <si>
    <t>Комиссия банка</t>
  </si>
  <si>
    <t>Комиссия ТС</t>
  </si>
  <si>
    <t>Комментарий</t>
  </si>
  <si>
    <t>input</t>
  </si>
  <si>
    <t>Polymetal International plc</t>
  </si>
  <si>
    <t>Полюс ПАО ао</t>
  </si>
  <si>
    <t>PLLC Yandex N.V. class A shs</t>
  </si>
  <si>
    <t>FinEx CASH EQUIVALENTS ETF</t>
  </si>
  <si>
    <t>FinEx Gold ETF USD</t>
  </si>
  <si>
    <t>ОФЗ-ПД 26211 25/01/23</t>
  </si>
  <si>
    <t>bond</t>
  </si>
  <si>
    <t>USD000UTSTOM</t>
  </si>
  <si>
    <t>USDRUB_TOM - USD/РУБ</t>
  </si>
  <si>
    <t>selt</t>
  </si>
  <si>
    <t>Акрон ПАО ао</t>
  </si>
  <si>
    <t>GILEAD SCIENCES, INC.</t>
  </si>
  <si>
    <t>ГМК "Нор.Никель" ПАО ао</t>
  </si>
  <si>
    <t>dohod</t>
  </si>
  <si>
    <t>Выплата дивидендов Polymetal/ 5 шт.</t>
  </si>
  <si>
    <t>Papa John's International, Inc.</t>
  </si>
  <si>
    <t>Advanced Micro Devices, Inc.</t>
  </si>
  <si>
    <t>Apple Inc.</t>
  </si>
  <si>
    <t>Broadcom Inc.</t>
  </si>
  <si>
    <t>Macy's, Inc.</t>
  </si>
  <si>
    <t>Spirit Airlines, Inc.</t>
  </si>
  <si>
    <t>PBF Energy Inc.</t>
  </si>
  <si>
    <t>FinEx USA IT UCITS ETF</t>
  </si>
  <si>
    <t>FinEx USD GLOBAL EQUITY UC ETF</t>
  </si>
  <si>
    <t>Саратовский НПЗ ПАО ап</t>
  </si>
  <si>
    <t>Mastercard Incorporated</t>
  </si>
  <si>
    <t>AT&amp;T INC.</t>
  </si>
  <si>
    <t>THE BOEING COMPANY</t>
  </si>
  <si>
    <t>THE COCA-COLA COMPANY</t>
  </si>
  <si>
    <t>БПИФ ТИНЬКОФФ ВЕЧНЫЙ ПОРТФ США</t>
  </si>
  <si>
    <t>Visa Inc.</t>
  </si>
  <si>
    <t>QUALCOMM Incorporated</t>
  </si>
  <si>
    <t>АФК "Система" ПАО ао</t>
  </si>
  <si>
    <t>"Нижнекамскнефтехим" ПАО ап</t>
  </si>
  <si>
    <t>L3Harris Technologies, Inc.</t>
  </si>
  <si>
    <t>Delta Air Lines, Inc.</t>
  </si>
  <si>
    <t>Carnival Corporation</t>
  </si>
  <si>
    <t>"Магнит" ПАО ао</t>
  </si>
  <si>
    <t>3M Company</t>
  </si>
  <si>
    <t>МосЭнерго акции обыкн.</t>
  </si>
  <si>
    <t>commission</t>
  </si>
  <si>
    <t>Комиссия по тарифу</t>
  </si>
  <si>
    <t>Группа ЛСР ПАО ао</t>
  </si>
  <si>
    <t>HP Inc.</t>
  </si>
  <si>
    <t>USD000000TOD</t>
  </si>
  <si>
    <t>USDRUB_TOD - USD/РУБ</t>
  </si>
  <si>
    <t>Coty Inc.</t>
  </si>
  <si>
    <t>Moderna, Inc.</t>
  </si>
  <si>
    <t>Лента ПиЭлСи др</t>
  </si>
  <si>
    <t>Xerox Holdings Corporation</t>
  </si>
  <si>
    <t>ChampionX Corporation</t>
  </si>
  <si>
    <t>FinEx USA UCITS ETF</t>
  </si>
  <si>
    <t>Evolent Health, Inc.</t>
  </si>
  <si>
    <t>ПАО "Селигдар"  ао</t>
  </si>
  <si>
    <t>The Gap, Inc.</t>
  </si>
  <si>
    <t>Spirit AeroSystems Holdings, Inc.</t>
  </si>
  <si>
    <t>Северсталь (ПАО)ао</t>
  </si>
  <si>
    <t>Налог (дивиденды) СаратНПЗ-п/ 1 шт.</t>
  </si>
  <si>
    <t>Выплата дивидендов СаратНПЗ-п/ 1 шт.</t>
  </si>
  <si>
    <t>БПИФ ВТБ – Фонд Золото</t>
  </si>
  <si>
    <t>Комиссия за сделку</t>
  </si>
  <si>
    <t>Выплата дивидендов Qualcomm-ао/ 1 шт.</t>
  </si>
  <si>
    <t>ГДР Mail.ru Gr Limited ORD SHS</t>
  </si>
  <si>
    <t>НК ЛУКОЙЛ (ПАО) - ао</t>
  </si>
  <si>
    <t>Мобильные ТелеСистемы ПАО ао</t>
  </si>
  <si>
    <t>Выплата дивидендов Spirit AeroSystems Ho-ао/ 1 шт.</t>
  </si>
  <si>
    <t>ГДР TCS Group Holding ORD SHS</t>
  </si>
  <si>
    <t>Petropavlovsk PLC</t>
  </si>
  <si>
    <t>Выплата купонов ОФЗ 26211 Р/ 10 шт.</t>
  </si>
  <si>
    <t>USDRUB_TOM</t>
  </si>
  <si>
    <t>USDRUB_TOD</t>
  </si>
  <si>
    <t>Остаток:</t>
  </si>
  <si>
    <t>Портфель</t>
  </si>
  <si>
    <t>Кол.</t>
  </si>
  <si>
    <t>Дивиденд</t>
  </si>
  <si>
    <t>Цена отсечки</t>
  </si>
  <si>
    <t>Цена покупки</t>
  </si>
  <si>
    <t>Налог</t>
  </si>
  <si>
    <t>Сумма 
до налога</t>
  </si>
  <si>
    <t>Сумма 
после налога</t>
  </si>
  <si>
    <t>Доходность к 
цене отсечки</t>
  </si>
  <si>
    <t>Доходность к 
цене покупки</t>
  </si>
  <si>
    <t>Yakupov capitals IIS</t>
  </si>
  <si>
    <t>Solidcore</t>
  </si>
  <si>
    <t>Mastercard Incorporated Common Stock</t>
  </si>
  <si>
    <t>Купон</t>
  </si>
  <si>
    <t>ОФЗ 26211</t>
  </si>
  <si>
    <t>Y</t>
  </si>
  <si>
    <t>m</t>
  </si>
  <si>
    <t>Всего дней</t>
  </si>
  <si>
    <t>Цена покупки с НКД и комиссией</t>
  </si>
  <si>
    <t>Цена сейчас с НКД</t>
  </si>
  <si>
    <t>Сумма при продаже</t>
  </si>
  <si>
    <t>Прибыль</t>
  </si>
  <si>
    <t>Налог при продаже</t>
  </si>
  <si>
    <t>Сегодня</t>
  </si>
  <si>
    <t>Покупка</t>
  </si>
  <si>
    <t>Продажа</t>
  </si>
  <si>
    <t>Цена продажи</t>
  </si>
  <si>
    <t>Результат</t>
  </si>
  <si>
    <t>Доходность сделки</t>
  </si>
  <si>
    <t>Срок</t>
  </si>
  <si>
    <t>Доходность годовых</t>
  </si>
  <si>
    <t>Полюс</t>
  </si>
  <si>
    <t>FXMM ETF</t>
  </si>
  <si>
    <t>Акрон</t>
  </si>
  <si>
    <t>Macy's Inc Common Stock</t>
  </si>
  <si>
    <t>Spirit Airlines, Inc. Common Stock</t>
  </si>
  <si>
    <t>PBF Energy Inc. Class A Common Stock</t>
  </si>
  <si>
    <t>Boeing Company (The) Common Stock</t>
  </si>
  <si>
    <t>Coca-Cola Company (The) Common Stock</t>
  </si>
  <si>
    <t>Система ао</t>
  </si>
  <si>
    <t>НКНХ ап</t>
  </si>
  <si>
    <t>L3Harris Technologies, Inc. Common Stock</t>
  </si>
  <si>
    <t>Delta Air Lines, Inc. Common Stock</t>
  </si>
  <si>
    <t>Магнит ао</t>
  </si>
  <si>
    <t>3M Company Common Stock</t>
  </si>
  <si>
    <t>+МосЭнерго</t>
  </si>
  <si>
    <t>ЛСР ао</t>
  </si>
  <si>
    <t>Coty Inc. Class A Common Stock</t>
  </si>
  <si>
    <t>Лента др</t>
  </si>
  <si>
    <t>Evolent Health, Inc Class A Common Stock</t>
  </si>
  <si>
    <t>Селигдар</t>
  </si>
  <si>
    <t>Gap, Inc. (The) Common Stock</t>
  </si>
  <si>
    <t>СевСт-ао</t>
  </si>
  <si>
    <t>МКПАО "ВК"</t>
  </si>
  <si>
    <t>Т-Техно ао</t>
  </si>
  <si>
    <t>Petropavl</t>
  </si>
</sst>
</file>

<file path=xl/styles.xml><?xml version="1.0" encoding="utf-8"?>
<styleSheet xmlns="http://schemas.openxmlformats.org/spreadsheetml/2006/main">
  <numFmts count="14">
    <numFmt numFmtId="164" formatCode="GENERAL"/>
    <numFmt numFmtId="165" formatCode="#,##0.00"/>
    <numFmt numFmtId="166" formatCode="0"/>
    <numFmt numFmtId="167" formatCode="0.00%"/>
    <numFmt numFmtId="168" formatCode="YYYY\-MM\-DD"/>
    <numFmt numFmtId="169" formatCode="YYYY\-MM\-DD"/>
    <numFmt numFmtId="170" formatCode="0.00"/>
    <numFmt numFmtId="171" formatCode="YYYY\-MM\-DD"/>
    <numFmt numFmtId="172" formatCode="YYYY\-MM\-DD"/>
    <numFmt numFmtId="173" formatCode="YYYY\-MM\-DD"/>
    <numFmt numFmtId="174" formatCode="YYYY\-MM\-DD"/>
    <numFmt numFmtId="175" formatCode="YYYY\-MM\-DD"/>
    <numFmt numFmtId="176" formatCode="YYYY\-MM\-DD"/>
    <numFmt numFmtId="177" formatCode="YYYY\-MM\-DD"/>
  </numFmts>
  <fonts count="3">
    <font>
      <sz val="11"/>
      <name val="Calibri"/>
      <charset val="0"/>
      <scheme val="minor"/>
      <family val="0"/>
    </font>
    <font>
      <b/>
      <sz val="11"/>
      <name val="Calibri"/>
      <charset val="0"/>
      <scheme val="minor"/>
      <family val="0"/>
    </font>
    <font>
      <color rgb="FF2C6DD4"/>
      <sz val="11"/>
      <name val="Calibri"/>
      <charset val="0"/>
      <scheme val="minor"/>
      <family val="0"/>
    </font>
  </fonts>
  <fills count="7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DAE6F5FF"/>
      </patternFill>
    </fill>
    <fill>
      <patternFill patternType="solid">
        <fgColor rgb="FFF2FFF9"/>
      </patternFill>
    </fill>
    <fill>
      <patternFill patternType="solid">
        <fgColor rgb="FFFFF0F8"/>
      </patternFill>
    </fill>
    <fill>
      <patternFill patternType="solid">
        <fgColor rgb="FFFCE7FF"/>
      </patternFill>
    </fill>
  </fills>
  <borders count="2">
    <border diagonalDown="false" diagonalUp="false"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43"/>
    <xf applyAlignment="false" applyBorder="false" applyFont="true" applyProtection="false" borderId="0" fillId="0" fontId="0" numFmtId="41"/>
    <xf applyAlignment="false" applyBorder="false" applyFont="true" applyProtection="false" borderId="0" fillId="0" fontId="0" numFmtId="44"/>
    <xf applyAlignment="false" applyBorder="false" applyFont="true" applyProtection="false" borderId="0" fillId="0" fontId="0" numFmtId="42"/>
    <xf applyAlignment="false" applyBorder="false" applyFont="true" applyProtection="false" borderId="0" fillId="0" fontId="0" numFmtId="9"/>
  </cellStyleXfs>
  <cellXfs count="39">
    <xf applyAlignment="false" applyBorder="false" applyFont="true" applyProtection="false" borderId="0" fillId="0" fontId="0" numFmtId="164"/>
    <xf applyAlignment="false" applyBorder="false" applyFont="true" applyProtection="false" borderId="0" fillId="1" fontId="0" numFmtId="164"/>
    <xf applyAlignment="true" applyBorder="false" applyFont="true" applyProtection="false" borderId="1" fillId="0" fontId="0" numFmtId="164">
      <alignment wrapText="1"/>
    </xf>
    <xf applyAlignment="true" applyBorder="false" applyFont="true" applyProtection="false" borderId="1" fillId="0" fontId="1" numFmtId="164">
      <alignment wrapText="1"/>
    </xf>
    <xf applyAlignment="false" applyBorder="false" applyFont="true" applyProtection="false" borderId="1" fillId="0" fontId="1" numFmtId="164"/>
    <xf applyAlignment="false" applyBorder="false" applyFont="true" applyProtection="false" borderId="1" fillId="2" fontId="1" numFmtId="165"/>
    <xf applyAlignment="false" applyBorder="false" applyFont="true" applyProtection="false" borderId="1" fillId="0" fontId="0" numFmtId="165"/>
    <xf applyAlignment="false" applyBorder="false" applyFont="true" applyProtection="false" borderId="1" fillId="0" fontId="0" numFmtId="166"/>
    <xf applyAlignment="false" applyBorder="false" applyFont="true" applyProtection="false" borderId="1" fillId="0" fontId="1" numFmtId="165"/>
    <xf applyAlignment="false" applyBorder="false" applyFont="true" applyProtection="false" borderId="1" fillId="0" fontId="1" numFmtId="167"/>
    <xf applyAlignment="false" applyBorder="false" applyFont="true" applyProtection="false" borderId="1" fillId="2" fontId="1" numFmtId="167"/>
    <xf applyAlignment="false" applyBorder="false" applyFont="true" applyProtection="false" borderId="1" fillId="0" fontId="1" numFmtId="168"/>
    <xf applyAlignment="false" applyBorder="false" applyFont="true" applyProtection="false" borderId="1" fillId="2" fontId="1" numFmtId="169"/>
    <xf applyAlignment="false" applyBorder="false" applyFont="true" applyProtection="false" borderId="1" fillId="0" fontId="0" numFmtId="169"/>
    <xf applyAlignment="false" applyBorder="false" applyFont="true" applyProtection="false" borderId="1" fillId="2" fontId="1" numFmtId="164"/>
    <xf applyAlignment="false" applyBorder="false" applyFont="true" applyProtection="false" borderId="1" fillId="0" fontId="2" numFmtId="164"/>
    <xf applyAlignment="false" applyBorder="false" applyFont="true" applyProtection="false" borderId="1" fillId="0" fontId="0" numFmtId="164"/>
    <xf applyAlignment="false" applyBorder="false" applyFont="true" applyProtection="false" borderId="1" fillId="0" fontId="0" numFmtId="170"/>
    <xf applyAlignment="false" applyBorder="false" applyFont="true" applyProtection="false" borderId="1" fillId="3" fontId="1" numFmtId="164"/>
    <xf applyAlignment="false" applyBorder="false" applyFont="true" applyProtection="false" borderId="1" fillId="0" fontId="0" numFmtId="171"/>
    <xf applyAlignment="false" applyBorder="false" applyFont="true" applyProtection="false" borderId="1" fillId="0" fontId="0" numFmtId="172"/>
    <xf applyAlignment="false" applyBorder="false" applyFont="true" applyProtection="false" borderId="1" fillId="4" fontId="0" numFmtId="172"/>
    <xf applyAlignment="false" applyBorder="false" applyFont="true" applyProtection="false" borderId="1" fillId="4" fontId="0" numFmtId="164"/>
    <xf applyAlignment="false" applyBorder="false" applyFont="true" applyProtection="false" borderId="1" fillId="4" fontId="0" numFmtId="166"/>
    <xf applyAlignment="false" applyBorder="false" applyFont="true" applyProtection="false" borderId="1" fillId="4" fontId="0" numFmtId="165"/>
    <xf applyAlignment="false" applyBorder="false" applyFont="true" applyProtection="false" borderId="1" fillId="5" fontId="0" numFmtId="172"/>
    <xf applyAlignment="false" applyBorder="false" applyFont="true" applyProtection="false" borderId="1" fillId="5" fontId="0" numFmtId="164"/>
    <xf applyAlignment="false" applyBorder="false" applyFont="true" applyProtection="false" borderId="1" fillId="5" fontId="0" numFmtId="166"/>
    <xf applyAlignment="false" applyBorder="false" applyFont="true" applyProtection="false" borderId="1" fillId="5" fontId="0" numFmtId="165"/>
    <xf applyAlignment="false" applyBorder="false" applyFont="true" applyProtection="false" borderId="1" fillId="6" fontId="0" numFmtId="172"/>
    <xf applyAlignment="false" applyBorder="false" applyFont="true" applyProtection="false" borderId="1" fillId="6" fontId="0" numFmtId="164"/>
    <xf applyAlignment="false" applyBorder="false" applyFont="true" applyProtection="false" borderId="1" fillId="6" fontId="0" numFmtId="166"/>
    <xf applyAlignment="false" applyBorder="false" applyFont="true" applyProtection="false" borderId="1" fillId="6" fontId="0" numFmtId="165"/>
    <xf applyAlignment="false" applyBorder="false" applyFont="true" applyProtection="false" borderId="1" fillId="0" fontId="0" numFmtId="173"/>
    <xf applyAlignment="true" applyBorder="false" applyFont="true" applyProtection="false" borderId="1" fillId="3" fontId="1" numFmtId="164">
      <alignment wrapText="1"/>
    </xf>
    <xf applyAlignment="false" applyBorder="false" applyFont="true" applyProtection="false" borderId="1" fillId="0" fontId="0" numFmtId="174"/>
    <xf applyAlignment="false" applyBorder="false" applyFont="true" applyProtection="false" borderId="1" fillId="0" fontId="0" numFmtId="175"/>
    <xf applyAlignment="false" applyBorder="false" applyFont="true" applyProtection="false" borderId="1" fillId="0" fontId="0" numFmtId="176"/>
    <xf applyAlignment="false" applyBorder="false" applyFont="true" applyProtection="false" borderId="1" fillId="0" fontId="0" numFmtId="177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
            Type="http://schemas.openxmlformats.org/officeDocument/2006/relationships/worksheet" Target="worksheets/sheet1.xml"/><Relationship Id="rId3" 
            Type="http://schemas.openxmlformats.org/officeDocument/2006/relationships/worksheet" Target="worksheets/sheet2.xml"/><Relationship Id="rId4" 
            Type="http://schemas.openxmlformats.org/officeDocument/2006/relationships/worksheet" Target="worksheets/sheet3.xml"/><Relationship Id="rId5" 
            Type="http://schemas.openxmlformats.org/officeDocument/2006/relationships/worksheet" Target="worksheets/sheet4.xml"/><Relationship Id="rId6" 
            Type="http://schemas.openxmlformats.org/officeDocument/2006/relationships/worksheet" Target="worksheets/sheet5.xml"/><Relationship Id="rId7" 
            Type="http://schemas.openxmlformats.org/officeDocument/2006/relationships/worksheet" Target="worksheets/sheet6.xml"/><Relationship Id="rId8" 
            Type="http://schemas.openxmlformats.org/officeDocument/2006/relationships/worksheet" Target="worksheets/sheet7.xml"/><Relationship Id="rId9" 
            Type="http://schemas.openxmlformats.org/officeDocument/2006/relationships/worksheet" Target="worksheets/sheet8.xml"/><Relationship Id="rId10" 
            Type="http://schemas.openxmlformats.org/officeDocument/2006/relationships/worksheet" Target="worksheets/sheet9.xml"/><Relationship Id="rId11" 
            Type="http://schemas.openxmlformats.org/officeDocument/2006/relationships/worksheet" Target="worksheets/sheet10.xml"/><Relationship Id="rId12" 
           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20" customWidth="1"/>
    <col min="2" max="2" width="10" customWidth="1"/>
    <col min="3" max="3" width="20" customWidth="1"/>
    <col min="4" max="4" width="10" customWidth="1"/>
    <col min="5" max="5" width="10" customWidth="1"/>
    <col min="6" max="6" width="10" customWidth="1"/>
    <col min="7" max="7" width="10" customWidth="1"/>
    <col min="8" max="8" width="10" customWidth="1"/>
    <col min="9" max="9" width="15" customWidth="1"/>
    <col min="10" max="10" width="15" customWidth="1"/>
    <col min="11" max="11" width="10" customWidth="1"/>
    <col min="12" max="12" width="15" customWidth="1"/>
    <col min="13" max="13" width="10" customWidth="1"/>
    <col min="14" max="14" width="10" customWidth="1"/>
    <col min="15" max="15" width="10" customWidth="1"/>
    <col min="16" max="16" width="10" customWidth="1"/>
    <col min="17" max="17" width="10" customWidth="1"/>
  </cols>
  <sheetData>
    <row collapsed="false" customFormat="false" customHeight="false" hidden="false" ht="12.1" outlineLevel="0" r="1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/>
      <c r="O1" s="18" t="s">
        <v>13</v>
      </c>
      <c r="P1" s="18" t="s">
        <v>14</v>
      </c>
      <c r="Q1" s="18" t="s">
        <v>15</v>
      </c>
    </row>
    <row collapsed="false" customFormat="false" customHeight="false" hidden="false" ht="12.1" outlineLevel="0" r="2">
      <c r="A2" s="16" t="s">
        <v>16</v>
      </c>
      <c r="B2" s="16" t="s">
        <v>17</v>
      </c>
      <c r="C2" s="16" t="s">
        <v>18</v>
      </c>
      <c r="D2" s="16" t="s">
        <v>19</v>
      </c>
      <c r="E2" s="7" t="n">
        <v>1</v>
      </c>
      <c r="F2" s="6" t="n">
        <v>412.67</v>
      </c>
      <c r="G2" s="17" t="n">
        <v>0</v>
      </c>
      <c r="H2" s="6" t="n">
        <v>0</v>
      </c>
      <c r="I2" s="16"/>
      <c r="J2" s="6" t="s">
        <f>=E2*F2*Портфель!$Q$17</f>
      </c>
      <c r="K2" s="9" t="n">
        <v>0.1261</v>
      </c>
      <c r="L2" s="6" t="n">
        <v>15410.11</v>
      </c>
      <c r="M2" s="17" t="n">
        <v>15.31</v>
      </c>
      <c r="N2" s="16"/>
      <c r="O2" s="16" t="s">
        <v>20</v>
      </c>
      <c r="P2" s="17" t="n">
        <v>0.1995</v>
      </c>
      <c r="Q2" s="6" t="s">
        <f>=P2/$P$13</f>
      </c>
    </row>
    <row collapsed="false" customFormat="false" customHeight="false" hidden="false" ht="12.1" outlineLevel="0" r="3">
      <c r="A3" s="16" t="s">
        <v>21</v>
      </c>
      <c r="B3" s="16" t="s">
        <v>17</v>
      </c>
      <c r="C3" s="16" t="s">
        <v>22</v>
      </c>
      <c r="D3" s="16" t="s">
        <v>23</v>
      </c>
      <c r="E3" s="7" t="n">
        <v>4</v>
      </c>
      <c r="F3" s="6" t="n">
        <v>4071.2</v>
      </c>
      <c r="G3" s="17" t="n">
        <v>0</v>
      </c>
      <c r="H3" s="6" t="n">
        <v>0</v>
      </c>
      <c r="I3" s="16"/>
      <c r="J3" s="6" t="s">
        <f>=E3*F3*Портфель!$Q$13</f>
      </c>
      <c r="K3" s="9" t="n">
        <v>0.0348</v>
      </c>
      <c r="L3" s="6" t="n">
        <v>3357.79</v>
      </c>
      <c r="M3" s="17" t="n">
        <v>8.52</v>
      </c>
      <c r="N3" s="16"/>
      <c r="O3" s="16" t="s">
        <v>24</v>
      </c>
      <c r="P3" s="17" t="n">
        <v>25.815</v>
      </c>
      <c r="Q3" s="6" t="s">
        <f>=P3/$P$13</f>
      </c>
    </row>
    <row collapsed="false" customFormat="false" customHeight="false" hidden="false" ht="12.1" outlineLevel="0" r="4">
      <c r="A4" s="16" t="s">
        <v>25</v>
      </c>
      <c r="B4" s="16" t="s">
        <v>17</v>
      </c>
      <c r="C4" s="16" t="s">
        <v>26</v>
      </c>
      <c r="D4" s="16" t="s">
        <v>23</v>
      </c>
      <c r="E4" s="7" t="n">
        <v>100</v>
      </c>
      <c r="F4" s="6" t="n">
        <v>126.16</v>
      </c>
      <c r="G4" s="17" t="n">
        <v>0</v>
      </c>
      <c r="H4" s="6" t="n">
        <v>0</v>
      </c>
      <c r="I4" s="16"/>
      <c r="J4" s="6" t="s">
        <f>=E4*F4*Портфель!$Q$13</f>
      </c>
      <c r="K4" s="9" t="n">
        <v>-0.0371</v>
      </c>
      <c r="L4" s="6" t="n">
        <v>220.11</v>
      </c>
      <c r="M4" s="17" t="n">
        <v>6.6</v>
      </c>
      <c r="N4" s="16"/>
      <c r="O4" s="16" t="s">
        <v>27</v>
      </c>
      <c r="P4" s="17" t="n">
        <v>51.136819329246</v>
      </c>
      <c r="Q4" s="6" t="s">
        <f>=P4/$P$13</f>
      </c>
    </row>
    <row collapsed="false" customFormat="false" customHeight="false" hidden="false" ht="12.1" outlineLevel="0" r="5">
      <c r="A5" s="16" t="s">
        <v>28</v>
      </c>
      <c r="B5" s="16" t="s">
        <v>17</v>
      </c>
      <c r="C5" s="16" t="s">
        <v>29</v>
      </c>
      <c r="D5" s="16" t="s">
        <v>19</v>
      </c>
      <c r="E5" s="7" t="n">
        <v>5</v>
      </c>
      <c r="F5" s="6" t="n">
        <v>25.49</v>
      </c>
      <c r="G5" s="17" t="n">
        <v>0</v>
      </c>
      <c r="H5" s="6" t="n">
        <v>0</v>
      </c>
      <c r="I5" s="16"/>
      <c r="J5" s="6" t="s">
        <f>=E5*F5*Портфель!$Q$17</f>
      </c>
      <c r="K5" s="9" t="n">
        <v>0.1527</v>
      </c>
      <c r="L5" s="6" t="n">
        <v>1233.04</v>
      </c>
      <c r="M5" s="17" t="n">
        <v>4.73</v>
      </c>
      <c r="N5" s="16"/>
      <c r="O5" s="16" t="s">
        <v>30</v>
      </c>
      <c r="P5" s="17" t="n">
        <v>90.1936</v>
      </c>
      <c r="Q5" s="6" t="s">
        <f>=P5/$P$13</f>
      </c>
    </row>
    <row collapsed="false" customFormat="false" customHeight="false" hidden="false" ht="12.1" outlineLevel="0" r="6">
      <c r="A6" s="16" t="s">
        <v>31</v>
      </c>
      <c r="B6" s="16" t="s">
        <v>17</v>
      </c>
      <c r="C6" s="16" t="s">
        <v>32</v>
      </c>
      <c r="D6" s="16" t="s">
        <v>19</v>
      </c>
      <c r="E6" s="7" t="n">
        <v>1</v>
      </c>
      <c r="F6" s="6" t="n">
        <v>121.77</v>
      </c>
      <c r="G6" s="17" t="n">
        <v>0</v>
      </c>
      <c r="H6" s="6" t="n">
        <v>0</v>
      </c>
      <c r="I6" s="16"/>
      <c r="J6" s="6" t="s">
        <f>=E6*F6*Портфель!$Q$17</f>
      </c>
      <c r="K6" s="9" t="n">
        <v>0.1641</v>
      </c>
      <c r="L6" s="6" t="n">
        <v>3934.9</v>
      </c>
      <c r="M6" s="17" t="n">
        <v>4.52</v>
      </c>
      <c r="N6" s="16"/>
      <c r="O6" s="16" t="s">
        <v>33</v>
      </c>
      <c r="P6" s="17" t="n">
        <v>10.5505</v>
      </c>
      <c r="Q6" s="6" t="s">
        <f>=P6/$P$13</f>
      </c>
    </row>
    <row collapsed="false" customFormat="false" customHeight="false" hidden="false" ht="12.1" outlineLevel="0" r="7">
      <c r="A7" s="16" t="s">
        <v>34</v>
      </c>
      <c r="B7" s="16" t="s">
        <v>17</v>
      </c>
      <c r="C7" s="16" t="s">
        <v>35</v>
      </c>
      <c r="D7" s="16" t="s">
        <v>23</v>
      </c>
      <c r="E7" s="7" t="n">
        <v>1</v>
      </c>
      <c r="F7" s="6" t="n">
        <v>6760</v>
      </c>
      <c r="G7" s="17" t="n">
        <v>0</v>
      </c>
      <c r="H7" s="6" t="n">
        <v>0</v>
      </c>
      <c r="I7" s="16"/>
      <c r="J7" s="6" t="s">
        <f>=E7*F7*Портфель!$Q$13</f>
      </c>
      <c r="K7" s="9" t="n">
        <v>-0.1189</v>
      </c>
      <c r="L7" s="6" t="n">
        <v>20481.26</v>
      </c>
      <c r="M7" s="17" t="n">
        <v>3.54</v>
      </c>
      <c r="N7" s="16"/>
      <c r="O7" s="16" t="s">
        <v>36</v>
      </c>
      <c r="P7" s="17" t="n">
        <v>83.2975</v>
      </c>
      <c r="Q7" s="6" t="s">
        <f>=P7/$P$13</f>
      </c>
    </row>
    <row collapsed="false" customFormat="false" customHeight="false" hidden="false" ht="12.1" outlineLevel="0" r="8">
      <c r="A8" s="16" t="s">
        <v>37</v>
      </c>
      <c r="B8" s="16" t="s">
        <v>17</v>
      </c>
      <c r="C8" s="16" t="s">
        <v>38</v>
      </c>
      <c r="D8" s="16" t="s">
        <v>19</v>
      </c>
      <c r="E8" s="7" t="n">
        <v>2</v>
      </c>
      <c r="F8" s="6" t="n">
        <v>39.5</v>
      </c>
      <c r="G8" s="17" t="n">
        <v>0</v>
      </c>
      <c r="H8" s="6" t="n">
        <v>0</v>
      </c>
      <c r="I8" s="16"/>
      <c r="J8" s="6" t="s">
        <f>=E8*F8*Портфель!$Q$17</f>
      </c>
      <c r="K8" s="9" t="n">
        <v>0.067</v>
      </c>
      <c r="L8" s="6" t="n">
        <v>1910.99</v>
      </c>
      <c r="M8" s="17" t="n">
        <v>2.93</v>
      </c>
      <c r="N8" s="16"/>
      <c r="O8" s="16" t="s">
        <v>39</v>
      </c>
      <c r="P8" s="17" t="n">
        <v>95.3621</v>
      </c>
      <c r="Q8" s="6" t="s">
        <f>=P8/$P$13</f>
      </c>
    </row>
    <row collapsed="false" customFormat="false" customHeight="false" hidden="false" ht="12.1" outlineLevel="0" r="9">
      <c r="A9" s="16" t="s">
        <v>40</v>
      </c>
      <c r="B9" s="16" t="s">
        <v>17</v>
      </c>
      <c r="C9" s="16" t="s">
        <v>41</v>
      </c>
      <c r="D9" s="16" t="s">
        <v>23</v>
      </c>
      <c r="E9" s="7" t="n">
        <v>1</v>
      </c>
      <c r="F9" s="6" t="n">
        <v>5027</v>
      </c>
      <c r="G9" s="17" t="n">
        <v>0</v>
      </c>
      <c r="H9" s="6" t="n">
        <v>0</v>
      </c>
      <c r="I9" s="16"/>
      <c r="J9" s="6" t="s">
        <f>=E9*F9*Портфель!$Q$13</f>
      </c>
      <c r="K9" s="9" t="n">
        <v>0.1235</v>
      </c>
      <c r="L9" s="6" t="n">
        <v>5150.68</v>
      </c>
      <c r="M9" s="17" t="n">
        <v>2.63</v>
      </c>
      <c r="N9" s="16"/>
      <c r="O9" s="16" t="s">
        <v>42</v>
      </c>
      <c r="P9" s="17" t="n">
        <v>9967.5</v>
      </c>
      <c r="Q9" s="6" t="s">
        <f>=P9/$P$13</f>
      </c>
    </row>
    <row collapsed="false" customFormat="false" customHeight="false" hidden="false" ht="12.1" outlineLevel="0" r="10">
      <c r="A10" s="16" t="s">
        <v>43</v>
      </c>
      <c r="B10" s="16" t="s">
        <v>17</v>
      </c>
      <c r="C10" s="16" t="s">
        <v>44</v>
      </c>
      <c r="D10" s="16" t="s">
        <v>19</v>
      </c>
      <c r="E10" s="7" t="n">
        <v>2</v>
      </c>
      <c r="F10" s="6" t="n">
        <v>29.02</v>
      </c>
      <c r="G10" s="17" t="n">
        <v>0</v>
      </c>
      <c r="H10" s="6" t="n">
        <v>0</v>
      </c>
      <c r="I10" s="16"/>
      <c r="J10" s="6" t="s">
        <f>=E10*F10*Портфель!$Q$17</f>
      </c>
      <c r="K10" s="9" t="n">
        <v>0.136</v>
      </c>
      <c r="L10" s="6" t="n">
        <v>1299.63</v>
      </c>
      <c r="M10" s="17" t="n">
        <v>2.15</v>
      </c>
      <c r="N10" s="16"/>
      <c r="O10" s="16" t="s">
        <v>45</v>
      </c>
      <c r="P10" s="17" t="n">
        <v>9.1448</v>
      </c>
      <c r="Q10" s="6" t="s">
        <f>=P10/$P$13</f>
      </c>
    </row>
    <row collapsed="false" customFormat="false" customHeight="false" hidden="false" ht="12.1" outlineLevel="0" r="11">
      <c r="A11" s="16" t="s">
        <v>46</v>
      </c>
      <c r="B11" s="16" t="s">
        <v>17</v>
      </c>
      <c r="C11" s="16" t="s">
        <v>47</v>
      </c>
      <c r="D11" s="16" t="s">
        <v>19</v>
      </c>
      <c r="E11" s="7" t="n">
        <v>2</v>
      </c>
      <c r="F11" s="6" t="n">
        <v>27.98</v>
      </c>
      <c r="G11" s="17" t="n">
        <v>0</v>
      </c>
      <c r="H11" s="6" t="n">
        <v>0</v>
      </c>
      <c r="I11" s="16"/>
      <c r="J11" s="6" t="s">
        <f>=E11*F11*Портфель!$Q$17</f>
      </c>
      <c r="K11" s="9" t="n">
        <v>0.0936</v>
      </c>
      <c r="L11" s="6" t="n">
        <v>1211.1</v>
      </c>
      <c r="M11" s="17" t="n">
        <v>2.08</v>
      </c>
      <c r="N11" s="16"/>
      <c r="O11" s="16" t="s">
        <v>48</v>
      </c>
      <c r="P11" s="17" t="n">
        <v>0.44</v>
      </c>
      <c r="Q11" s="6" t="s">
        <f>=P11/$P$13</f>
      </c>
    </row>
    <row collapsed="false" customFormat="false" customHeight="false" hidden="false" ht="12.1" outlineLevel="0" r="12">
      <c r="A12" s="16" t="s">
        <v>49</v>
      </c>
      <c r="B12" s="16" t="s">
        <v>17</v>
      </c>
      <c r="C12" s="16" t="s">
        <v>50</v>
      </c>
      <c r="D12" s="16" t="s">
        <v>23</v>
      </c>
      <c r="E12" s="7" t="n">
        <v>10</v>
      </c>
      <c r="F12" s="6" t="n">
        <v>230.55</v>
      </c>
      <c r="G12" s="17" t="n">
        <v>0</v>
      </c>
      <c r="H12" s="6" t="n">
        <v>0</v>
      </c>
      <c r="I12" s="16"/>
      <c r="J12" s="6" t="s">
        <f>=E12*F12*Портфель!$Q$13</f>
      </c>
      <c r="K12" s="9" t="n">
        <v>0.0441</v>
      </c>
      <c r="L12" s="6" t="n">
        <v>320.56</v>
      </c>
      <c r="M12" s="17" t="n">
        <v>1.21</v>
      </c>
      <c r="N12" s="16"/>
      <c r="O12" s="16" t="s">
        <v>51</v>
      </c>
      <c r="P12" s="17" t="n">
        <v>0.1555</v>
      </c>
      <c r="Q12" s="6" t="s">
        <f>=P12/$P$13</f>
      </c>
    </row>
    <row collapsed="false" customFormat="false" customHeight="false" hidden="false" ht="12.1" outlineLevel="0" r="13">
      <c r="A13" s="16" t="s">
        <v>52</v>
      </c>
      <c r="B13" s="16" t="s">
        <v>17</v>
      </c>
      <c r="C13" s="16" t="s">
        <v>53</v>
      </c>
      <c r="D13" s="16" t="s">
        <v>19</v>
      </c>
      <c r="E13" s="7" t="n">
        <v>1</v>
      </c>
      <c r="F13" s="6" t="n">
        <v>25.81</v>
      </c>
      <c r="G13" s="17" t="n">
        <v>0</v>
      </c>
      <c r="H13" s="6" t="n">
        <v>0</v>
      </c>
      <c r="I13" s="16"/>
      <c r="J13" s="6" t="s">
        <f>=E13*F13*Портфель!$Q$17</f>
      </c>
      <c r="K13" s="9" t="n">
        <v>0.1097</v>
      </c>
      <c r="L13" s="6" t="n">
        <v>1031.52</v>
      </c>
      <c r="M13" s="17" t="n">
        <v>0.96</v>
      </c>
      <c r="N13" s="16"/>
      <c r="O13" s="16" t="s">
        <v>23</v>
      </c>
      <c r="P13" s="17" t="n">
        <v>1</v>
      </c>
      <c r="Q13" s="6" t="s">
        <f>=P13/$P$13</f>
      </c>
    </row>
    <row collapsed="false" customFormat="false" customHeight="false" hidden="false" ht="12.1" outlineLevel="0" r="14">
      <c r="A14" s="16" t="s">
        <v>54</v>
      </c>
      <c r="B14" s="16" t="s">
        <v>17</v>
      </c>
      <c r="C14" s="16" t="s">
        <v>55</v>
      </c>
      <c r="D14" s="16" t="s">
        <v>19</v>
      </c>
      <c r="E14" s="7" t="n">
        <v>1</v>
      </c>
      <c r="F14" s="6" t="n">
        <v>24.89</v>
      </c>
      <c r="G14" s="17" t="n">
        <v>0</v>
      </c>
      <c r="H14" s="6" t="n">
        <v>0</v>
      </c>
      <c r="I14" s="16"/>
      <c r="J14" s="6" t="s">
        <f>=E14*F14*Портфель!$Q$17</f>
      </c>
      <c r="K14" s="9" t="n">
        <v>0.0037</v>
      </c>
      <c r="L14" s="6" t="n">
        <v>2315.34</v>
      </c>
      <c r="M14" s="17" t="n">
        <v>0.92</v>
      </c>
      <c r="N14" s="16"/>
      <c r="O14" s="16" t="s">
        <v>56</v>
      </c>
      <c r="P14" s="17" t="n">
        <v>167.25</v>
      </c>
      <c r="Q14" s="6" t="s">
        <f>=P14/$P$13</f>
      </c>
    </row>
    <row collapsed="false" customFormat="false" customHeight="false" hidden="false" ht="12.1" outlineLevel="0" r="15">
      <c r="A15" s="16" t="s">
        <v>57</v>
      </c>
      <c r="B15" s="16" t="s">
        <v>17</v>
      </c>
      <c r="C15" s="16" t="s">
        <v>58</v>
      </c>
      <c r="D15" s="16" t="s">
        <v>19</v>
      </c>
      <c r="E15" s="7" t="n">
        <v>4</v>
      </c>
      <c r="F15" s="6" t="n">
        <v>3.1</v>
      </c>
      <c r="G15" s="17" t="n">
        <v>0</v>
      </c>
      <c r="H15" s="6" t="n">
        <v>0</v>
      </c>
      <c r="I15" s="16"/>
      <c r="J15" s="6" t="s">
        <f>=E15*F15*Портфель!$Q$17</f>
      </c>
      <c r="K15" s="9" t="n">
        <v>-0.1795</v>
      </c>
      <c r="L15" s="6" t="n">
        <v>1351.29</v>
      </c>
      <c r="M15" s="17" t="n">
        <v>0.46</v>
      </c>
      <c r="N15" s="16"/>
      <c r="O15" s="16" t="s">
        <v>59</v>
      </c>
      <c r="P15" s="17" t="n">
        <v>1.56</v>
      </c>
      <c r="Q15" s="6" t="s">
        <f>=P15/$P$13</f>
      </c>
    </row>
    <row collapsed="false" customFormat="false" customHeight="false" hidden="false" ht="12.1" outlineLevel="0" r="16">
      <c r="A16" s="16"/>
      <c r="B16" s="16"/>
      <c r="C16" s="16"/>
      <c r="D16" s="16"/>
      <c r="E16" s="7"/>
      <c r="F16" s="6"/>
      <c r="G16" s="4"/>
      <c r="H16" s="4" t="s">
        <v>60</v>
      </c>
      <c r="I16" s="4"/>
      <c r="J16" s="5" t="s">
        <f>=SUM(J2:J15)</f>
      </c>
      <c r="K16" s="4"/>
      <c r="L16" s="4"/>
      <c r="M16" s="10" t="s">
        <f>=J16/J27</f>
      </c>
      <c r="N16" s="16"/>
      <c r="O16" s="16" t="s">
        <v>61</v>
      </c>
      <c r="P16" s="17" t="n">
        <v>2.11125</v>
      </c>
      <c r="Q16" s="6" t="s">
        <f>=P16/$P$13</f>
      </c>
    </row>
    <row collapsed="false" customFormat="false" customHeight="false" hidden="false" ht="12.1" outlineLevel="0" r="17">
      <c r="A17" s="16" t="s">
        <v>62</v>
      </c>
      <c r="B17" s="16" t="s">
        <v>63</v>
      </c>
      <c r="C17" s="16" t="s">
        <v>64</v>
      </c>
      <c r="D17" s="16" t="s">
        <v>23</v>
      </c>
      <c r="E17" s="7" t="n">
        <v>1</v>
      </c>
      <c r="F17" s="6" t="n">
        <v>23770.4193988</v>
      </c>
      <c r="G17" s="17" t="n">
        <v>0</v>
      </c>
      <c r="H17" s="6" t="n">
        <v>0</v>
      </c>
      <c r="I17" s="16"/>
      <c r="J17" s="6" t="s">
        <f>=E17*F17*Портфель!$Q$13</f>
      </c>
      <c r="K17" s="9" t="n">
        <v>0.4395</v>
      </c>
      <c r="L17" s="6" t="n">
        <v>6457.31</v>
      </c>
      <c r="M17" s="17" t="n">
        <v>12.43</v>
      </c>
      <c r="N17" s="16"/>
      <c r="O17" s="16" t="s">
        <v>19</v>
      </c>
      <c r="P17" s="17" t="n">
        <v>70.9012</v>
      </c>
      <c r="Q17" s="6" t="s">
        <f>=P17/$P$13</f>
      </c>
    </row>
    <row collapsed="false" customFormat="false" customHeight="false" hidden="false" ht="12.1" outlineLevel="0" r="18">
      <c r="A18" s="16" t="s">
        <v>65</v>
      </c>
      <c r="B18" s="16" t="s">
        <v>63</v>
      </c>
      <c r="C18" s="16" t="s">
        <v>66</v>
      </c>
      <c r="D18" s="16" t="s">
        <v>23</v>
      </c>
      <c r="E18" s="7" t="n">
        <v>100</v>
      </c>
      <c r="F18" s="6" t="n">
        <v>208.79224777</v>
      </c>
      <c r="G18" s="17" t="n">
        <v>0</v>
      </c>
      <c r="H18" s="6" t="n">
        <v>0</v>
      </c>
      <c r="I18" s="16"/>
      <c r="J18" s="6" t="s">
        <f>=E18*F18*Портфель!$Q$13</f>
      </c>
      <c r="K18" s="9" t="n">
        <v>0.1944</v>
      </c>
      <c r="L18" s="6" t="n">
        <v>82.14</v>
      </c>
      <c r="M18" s="17" t="n">
        <v>10.92</v>
      </c>
      <c r="N18" s="16"/>
      <c r="O18" s="16"/>
      <c r="P18" s="17"/>
      <c r="Q18" s="17"/>
    </row>
    <row collapsed="false" customFormat="false" customHeight="false" hidden="false" ht="12.1" outlineLevel="0" r="19">
      <c r="A19" s="16" t="s">
        <v>67</v>
      </c>
      <c r="B19" s="16" t="s">
        <v>63</v>
      </c>
      <c r="C19" s="16" t="s">
        <v>68</v>
      </c>
      <c r="D19" s="16" t="s">
        <v>23</v>
      </c>
      <c r="E19" s="7" t="n">
        <v>100</v>
      </c>
      <c r="F19" s="6" t="n">
        <v>98.85375077</v>
      </c>
      <c r="G19" s="17" t="n">
        <v>0</v>
      </c>
      <c r="H19" s="6" t="n">
        <v>0</v>
      </c>
      <c r="I19" s="16"/>
      <c r="J19" s="6" t="s">
        <f>=E19*F19*Портфель!$Q$13</f>
      </c>
      <c r="K19" s="9" t="n">
        <v>0.2484</v>
      </c>
      <c r="L19" s="6" t="n">
        <v>39.82</v>
      </c>
      <c r="M19" s="17" t="n">
        <v>5.17</v>
      </c>
      <c r="N19" s="16"/>
      <c r="O19" s="16"/>
      <c r="P19" s="17"/>
      <c r="Q19" s="17"/>
    </row>
    <row collapsed="false" customFormat="false" customHeight="false" hidden="false" ht="12.1" outlineLevel="0" r="20">
      <c r="A20" s="16" t="s">
        <v>69</v>
      </c>
      <c r="B20" s="16" t="s">
        <v>63</v>
      </c>
      <c r="C20" s="16" t="s">
        <v>70</v>
      </c>
      <c r="D20" s="16" t="s">
        <v>23</v>
      </c>
      <c r="E20" s="7" t="n">
        <v>1000</v>
      </c>
      <c r="F20" s="6" t="n">
        <v>2.81884578</v>
      </c>
      <c r="G20" s="17" t="n">
        <v>0</v>
      </c>
      <c r="H20" s="6" t="n">
        <v>0</v>
      </c>
      <c r="I20" s="16"/>
      <c r="J20" s="6" t="s">
        <f>=E20*F20*Портфель!$Q$13</f>
      </c>
      <c r="K20" s="9" t="n">
        <v>0.1924</v>
      </c>
      <c r="L20" s="6" t="n">
        <v>1.3</v>
      </c>
      <c r="M20" s="17" t="n">
        <v>1.47</v>
      </c>
      <c r="N20" s="16"/>
      <c r="O20" s="16"/>
      <c r="P20" s="17"/>
      <c r="Q20" s="17"/>
    </row>
    <row collapsed="false" customFormat="false" customHeight="false" hidden="false" ht="12.1" outlineLevel="0" r="21">
      <c r="A21" s="16" t="s">
        <v>71</v>
      </c>
      <c r="B21" s="16" t="s">
        <v>63</v>
      </c>
      <c r="C21" s="16" t="s">
        <v>72</v>
      </c>
      <c r="D21" s="16" t="s">
        <v>23</v>
      </c>
      <c r="E21" s="7" t="n">
        <v>600</v>
      </c>
      <c r="F21" s="6" t="n">
        <v>2.551</v>
      </c>
      <c r="G21" s="17" t="n">
        <v>0</v>
      </c>
      <c r="H21" s="6" t="n">
        <v>0</v>
      </c>
      <c r="I21" s="16"/>
      <c r="J21" s="6" t="s">
        <f>=E21*F21*Портфель!$Q$13</f>
      </c>
      <c r="K21" s="9" t="n">
        <v>0.1574</v>
      </c>
      <c r="L21" s="6" t="n">
        <v>1.07</v>
      </c>
      <c r="M21" s="17" t="n">
        <v>0.8</v>
      </c>
      <c r="N21" s="16"/>
      <c r="O21" s="16"/>
      <c r="P21" s="17"/>
      <c r="Q21" s="17"/>
    </row>
    <row collapsed="false" customFormat="false" customHeight="false" hidden="false" ht="12.1" outlineLevel="0" r="22">
      <c r="A22" s="16" t="s">
        <v>73</v>
      </c>
      <c r="B22" s="16" t="s">
        <v>63</v>
      </c>
      <c r="C22" s="16" t="s">
        <v>74</v>
      </c>
      <c r="D22" s="16" t="s">
        <v>23</v>
      </c>
      <c r="E22" s="7" t="n">
        <v>135</v>
      </c>
      <c r="F22" s="6" t="n">
        <v>6.87</v>
      </c>
      <c r="G22" s="17" t="n">
        <v>0</v>
      </c>
      <c r="H22" s="6" t="n">
        <v>0</v>
      </c>
      <c r="I22" s="16"/>
      <c r="J22" s="6" t="s">
        <f>=E22*F22*Портфель!$Q$13</f>
      </c>
      <c r="K22" s="9" t="n">
        <v>-0.0069</v>
      </c>
      <c r="L22" s="6" t="n">
        <v>7.17</v>
      </c>
      <c r="M22" s="17" t="n">
        <v>0.49</v>
      </c>
      <c r="N22" s="16"/>
      <c r="O22" s="16"/>
      <c r="P22" s="17"/>
      <c r="Q22" s="17"/>
    </row>
    <row collapsed="false" customFormat="false" customHeight="false" hidden="false" ht="12.1" outlineLevel="0" r="23">
      <c r="A23" s="16"/>
      <c r="B23" s="16"/>
      <c r="C23" s="16"/>
      <c r="D23" s="16"/>
      <c r="E23" s="7"/>
      <c r="F23" s="6"/>
      <c r="G23" s="4"/>
      <c r="H23" s="4" t="s">
        <v>75</v>
      </c>
      <c r="I23" s="4"/>
      <c r="J23" s="5" t="s">
        <f>=SUM(J17:J22)</f>
      </c>
      <c r="K23" s="4"/>
      <c r="L23" s="4"/>
      <c r="M23" s="10" t="s">
        <f>=J23/J27</f>
      </c>
      <c r="N23" s="16"/>
      <c r="O23" s="16"/>
      <c r="P23" s="17"/>
      <c r="Q23" s="17"/>
    </row>
    <row collapsed="false" customFormat="false" customHeight="false" hidden="false" ht="12.1" outlineLevel="0" r="24">
      <c r="A24" s="16" t="s">
        <v>23</v>
      </c>
      <c r="B24" s="16" t="s">
        <v>3</v>
      </c>
      <c r="C24" s="16" t="s">
        <v>76</v>
      </c>
      <c r="D24" s="16" t="s">
        <v>23</v>
      </c>
      <c r="E24" s="7" t="n">
        <v>11337.8</v>
      </c>
      <c r="F24" s="6" t="n">
        <v>1</v>
      </c>
      <c r="G24" s="17" t="n">
        <v>0</v>
      </c>
      <c r="H24" s="6" t="n">
        <v>0</v>
      </c>
      <c r="I24" s="16"/>
      <c r="J24" s="6" t="s">
        <f>=E24*F24</f>
      </c>
      <c r="K24" s="17"/>
      <c r="L24" s="6"/>
      <c r="M24" s="17"/>
      <c r="N24" s="16"/>
      <c r="O24" s="16"/>
      <c r="P24" s="17"/>
      <c r="Q24" s="17"/>
    </row>
    <row collapsed="false" customFormat="false" customHeight="false" hidden="false" ht="12.1" outlineLevel="0" r="25">
      <c r="A25" s="16" t="s">
        <v>19</v>
      </c>
      <c r="B25" s="16" t="s">
        <v>3</v>
      </c>
      <c r="C25" s="16" t="s">
        <v>77</v>
      </c>
      <c r="D25" s="16" t="s">
        <v>23</v>
      </c>
      <c r="E25" s="7" t="n">
        <v>168.34</v>
      </c>
      <c r="F25" s="6" t="n">
        <v>70.9012</v>
      </c>
      <c r="G25" s="17" t="n">
        <v>0</v>
      </c>
      <c r="H25" s="6" t="n">
        <v>0</v>
      </c>
      <c r="I25" s="16"/>
      <c r="J25" s="6" t="s">
        <f>=E25*F25</f>
      </c>
      <c r="K25" s="17"/>
      <c r="L25" s="6"/>
      <c r="M25" s="17"/>
      <c r="N25" s="16"/>
      <c r="O25" s="16"/>
      <c r="P25" s="17"/>
      <c r="Q25" s="17"/>
    </row>
    <row collapsed="false" customFormat="false" customHeight="false" hidden="false" ht="12.1" outlineLevel="0" r="26">
      <c r="A26" s="16"/>
      <c r="B26" s="16"/>
      <c r="C26" s="16"/>
      <c r="D26" s="16"/>
      <c r="E26" s="7"/>
      <c r="F26" s="6"/>
      <c r="G26" s="4"/>
      <c r="H26" s="4" t="s">
        <v>78</v>
      </c>
      <c r="I26" s="4"/>
      <c r="J26" s="5" t="s">
        <f>=SUM(J24:J25)</f>
      </c>
      <c r="K26" s="4"/>
      <c r="L26" s="4"/>
      <c r="M26" s="10" t="s">
        <f>=J26/J27</f>
      </c>
      <c r="N26" s="16"/>
      <c r="O26" s="16"/>
      <c r="P26" s="17"/>
      <c r="Q26" s="17"/>
    </row>
    <row collapsed="false" customFormat="false" customHeight="false" hidden="false" ht="12.1" outlineLevel="0" r="27">
      <c r="A27" s="16"/>
      <c r="B27" s="16"/>
      <c r="C27" s="16"/>
      <c r="D27" s="16"/>
      <c r="E27" s="7"/>
      <c r="F27" s="6"/>
      <c r="G27" s="4"/>
      <c r="H27" s="4" t="s">
        <v>79</v>
      </c>
      <c r="I27" s="4"/>
      <c r="J27" s="5" t="s">
        <f>=J16+J23+J26</f>
      </c>
      <c r="K27" s="17"/>
      <c r="L27" s="6"/>
      <c r="M27" s="17"/>
      <c r="N27" s="16"/>
      <c r="O27" s="16"/>
      <c r="P27" s="17"/>
      <c r="Q27" s="17"/>
    </row>
  </sheetData>
  <mergeCells>
    <mergeCell ref="H16:I16"/>
    <mergeCell ref="H23:I23"/>
    <mergeCell ref="H26:I26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8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25" customWidth="1"/>
    <col min="3" max="3" width="1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5" customWidth="1"/>
  </cols>
  <sheetData>
    <row collapsed="false" customFormat="false" customHeight="false" hidden="false" ht="12.1" outlineLevel="0" r="1">
      <c r="A1" s="34" t="s">
        <v>0</v>
      </c>
      <c r="B1" s="34" t="s">
        <v>2</v>
      </c>
      <c r="C1" s="34" t="s">
        <v>430</v>
      </c>
      <c r="D1" s="34" t="s">
        <v>431</v>
      </c>
      <c r="E1" s="34" t="s">
        <v>410</v>
      </c>
      <c r="F1" s="34" t="s">
        <v>432</v>
      </c>
      <c r="G1" s="34" t="s">
        <v>407</v>
      </c>
      <c r="H1" s="34" t="s">
        <v>433</v>
      </c>
      <c r="I1" s="34" t="s">
        <v>434</v>
      </c>
      <c r="J1" s="34" t="s">
        <v>435</v>
      </c>
      <c r="K1" s="34" t="s">
        <v>436</v>
      </c>
    </row>
    <row collapsed="false" customFormat="false" customHeight="false" hidden="false" ht="12.1" outlineLevel="0" r="2">
      <c r="A2" s="16" t="s">
        <v>272</v>
      </c>
      <c r="B2" s="16" t="s">
        <v>417</v>
      </c>
      <c r="C2" s="37" t="n">
        <v>43871</v>
      </c>
      <c r="D2" s="38" t="n">
        <v>43895</v>
      </c>
      <c r="E2" s="17" t="n">
        <v>1070.402</v>
      </c>
      <c r="F2" s="17" t="n">
        <v>1098.196</v>
      </c>
      <c r="G2" s="17" t="n">
        <v>5</v>
      </c>
      <c r="H2" s="6" t="s">
        <f>=(F2-E2)*G2</f>
      </c>
      <c r="I2" s="9" t="s">
        <f>=(F2-E2)/E2</f>
      </c>
      <c r="J2" s="7" t="s">
        <f>=MAX(1,DATEDIF(C2,D2,"d")-1)</f>
      </c>
      <c r="K2" s="9" t="s">
        <f>=I2*365/J2</f>
      </c>
    </row>
    <row collapsed="false" customFormat="false" customHeight="false" hidden="false" ht="12.1" outlineLevel="0" r="3">
      <c r="A3" s="16" t="s">
        <v>273</v>
      </c>
      <c r="B3" s="16" t="s">
        <v>437</v>
      </c>
      <c r="C3" s="37" t="n">
        <v>43871</v>
      </c>
      <c r="D3" s="38" t="n">
        <v>43896</v>
      </c>
      <c r="E3" s="17" t="n">
        <v>7902.14</v>
      </c>
      <c r="F3" s="17" t="n">
        <v>8823.45</v>
      </c>
      <c r="G3" s="17" t="n">
        <v>1</v>
      </c>
      <c r="H3" s="6" t="s">
        <f>=(F3-E3)*G3</f>
      </c>
      <c r="I3" s="9" t="s">
        <f>=(F3-E3)/E3</f>
      </c>
      <c r="J3" s="7" t="s">
        <f>=MAX(1,DATEDIF(C3,D3,"d")-1)</f>
      </c>
      <c r="K3" s="9" t="s">
        <f>=I3*365/J3</f>
      </c>
    </row>
    <row collapsed="false" customFormat="false" customHeight="false" hidden="false" ht="12.1" outlineLevel="0" r="4">
      <c r="A4" s="16" t="s">
        <v>273</v>
      </c>
      <c r="B4" s="16" t="s">
        <v>437</v>
      </c>
      <c r="C4" s="37" t="n">
        <v>43889</v>
      </c>
      <c r="D4" s="38" t="n">
        <v>43896</v>
      </c>
      <c r="E4" s="17" t="n">
        <v>8455.79</v>
      </c>
      <c r="F4" s="17" t="n">
        <v>8823.45</v>
      </c>
      <c r="G4" s="17" t="n">
        <v>1</v>
      </c>
      <c r="H4" s="6" t="s">
        <f>=(F4-E4)*G4</f>
      </c>
      <c r="I4" s="9" t="s">
        <f>=(F4-E4)/E4</f>
      </c>
      <c r="J4" s="7" t="s">
        <f>=MAX(1,DATEDIF(C4,D4,"d")-1)</f>
      </c>
      <c r="K4" s="9" t="s">
        <f>=I4*365/J4</f>
      </c>
    </row>
    <row collapsed="false" customFormat="false" customHeight="false" hidden="false" ht="12.1" outlineLevel="0" r="5">
      <c r="A5" s="16" t="s">
        <v>274</v>
      </c>
      <c r="B5" s="16" t="s">
        <v>438</v>
      </c>
      <c r="C5" s="37" t="n">
        <v>43879</v>
      </c>
      <c r="D5" s="38" t="n">
        <v>43945</v>
      </c>
      <c r="E5" s="17" t="n">
        <v>1598.982</v>
      </c>
      <c r="F5" s="17" t="n">
        <v>1604.87</v>
      </c>
      <c r="G5" s="17" t="n">
        <v>5</v>
      </c>
      <c r="H5" s="6" t="s">
        <f>=(F5-E5)*G5</f>
      </c>
      <c r="I5" s="9" t="s">
        <f>=(F5-E5)/E5</f>
      </c>
      <c r="J5" s="7" t="s">
        <f>=MAX(1,DATEDIF(C5,D5,"d")-1)</f>
      </c>
      <c r="K5" s="9" t="s">
        <f>=I5*365/J5</f>
      </c>
    </row>
    <row collapsed="false" customFormat="false" customHeight="false" hidden="false" ht="12.1" outlineLevel="0" r="6">
      <c r="A6" s="16" t="s">
        <v>65</v>
      </c>
      <c r="B6" s="16" t="s">
        <v>66</v>
      </c>
      <c r="C6" s="37" t="n">
        <v>43879</v>
      </c>
      <c r="D6" s="38" t="n">
        <v>43937</v>
      </c>
      <c r="E6" s="17" t="n">
        <v>698.89</v>
      </c>
      <c r="F6" s="17" t="n">
        <v>882.345</v>
      </c>
      <c r="G6" s="17" t="n">
        <v>10</v>
      </c>
      <c r="H6" s="6" t="s">
        <f>=(F6-E6)*G6</f>
      </c>
      <c r="I6" s="9" t="s">
        <f>=(F6-E6)/E6</f>
      </c>
      <c r="J6" s="7" t="s">
        <f>=MAX(1,DATEDIF(C6,D6,"d")-1)</f>
      </c>
      <c r="K6" s="9" t="s">
        <f>=I6*365/J6</f>
      </c>
    </row>
    <row collapsed="false" customFormat="false" customHeight="false" hidden="false" ht="12.1" outlineLevel="0" r="7">
      <c r="A7" s="16" t="s">
        <v>65</v>
      </c>
      <c r="B7" s="16" t="s">
        <v>66</v>
      </c>
      <c r="C7" s="37" t="n">
        <v>43895</v>
      </c>
      <c r="D7" s="38" t="n">
        <v>43985</v>
      </c>
      <c r="E7" s="17" t="n">
        <v>761.277</v>
      </c>
      <c r="F7" s="17" t="n">
        <v>802.6</v>
      </c>
      <c r="G7" s="17" t="n">
        <v>1</v>
      </c>
      <c r="H7" s="6" t="s">
        <f>=(F7-E7)*G7</f>
      </c>
      <c r="I7" s="9" t="s">
        <f>=(F7-E7)/E7</f>
      </c>
      <c r="J7" s="7" t="s">
        <f>=MAX(1,DATEDIF(C7,D7,"d")-1)</f>
      </c>
      <c r="K7" s="9" t="s">
        <f>=I7*365/J7</f>
      </c>
    </row>
    <row collapsed="false" customFormat="false" customHeight="false" hidden="false" ht="12.1" outlineLevel="0" r="8">
      <c r="A8" s="16" t="s">
        <v>65</v>
      </c>
      <c r="B8" s="16" t="s">
        <v>66</v>
      </c>
      <c r="C8" s="37" t="n">
        <v>43895</v>
      </c>
      <c r="D8" s="38" t="n">
        <v>43985</v>
      </c>
      <c r="E8" s="17" t="n">
        <v>761.277</v>
      </c>
      <c r="F8" s="17" t="n">
        <v>802.5983</v>
      </c>
      <c r="G8" s="17" t="n">
        <v>9</v>
      </c>
      <c r="H8" s="6" t="s">
        <f>=(F8-E8)*G8</f>
      </c>
      <c r="I8" s="9" t="s">
        <f>=(F8-E8)/E8</f>
      </c>
      <c r="J8" s="7" t="s">
        <f>=MAX(1,DATEDIF(C8,D8,"d")-1)</f>
      </c>
      <c r="K8" s="9" t="s">
        <f>=I8*365/J8</f>
      </c>
    </row>
    <row collapsed="false" customFormat="false" customHeight="false" hidden="false" ht="12.1" outlineLevel="0" r="9">
      <c r="A9" s="16" t="s">
        <v>65</v>
      </c>
      <c r="B9" s="16" t="s">
        <v>66</v>
      </c>
      <c r="C9" s="37" t="n">
        <v>43900</v>
      </c>
      <c r="D9" s="38" t="n">
        <v>43985</v>
      </c>
      <c r="E9" s="17" t="n">
        <v>821.457</v>
      </c>
      <c r="F9" s="17" t="n">
        <v>802.5983</v>
      </c>
      <c r="G9" s="17" t="n">
        <v>3</v>
      </c>
      <c r="H9" s="6" t="s">
        <f>=(F9-E9)*G9</f>
      </c>
      <c r="I9" s="9" t="s">
        <f>=(F9-E9)/E9</f>
      </c>
      <c r="J9" s="7" t="s">
        <f>=MAX(1,DATEDIF(C9,D9,"d")-1)</f>
      </c>
      <c r="K9" s="9" t="s">
        <f>=I9*365/J9</f>
      </c>
    </row>
    <row collapsed="false" customFormat="false" customHeight="false" hidden="false" ht="12.1" outlineLevel="0" r="10">
      <c r="A10" s="16" t="s">
        <v>65</v>
      </c>
      <c r="B10" s="16" t="s">
        <v>66</v>
      </c>
      <c r="C10" s="37" t="n">
        <v>43900</v>
      </c>
      <c r="D10" s="38" t="n">
        <v>43985</v>
      </c>
      <c r="E10" s="17" t="n">
        <v>821.457</v>
      </c>
      <c r="F10" s="17" t="n">
        <v>802.598</v>
      </c>
      <c r="G10" s="17" t="n">
        <v>5</v>
      </c>
      <c r="H10" s="6" t="s">
        <f>=(F10-E10)*G10</f>
      </c>
      <c r="I10" s="9" t="s">
        <f>=(F10-E10)/E10</f>
      </c>
      <c r="J10" s="7" t="s">
        <f>=MAX(1,DATEDIF(C10,D10,"d")-1)</f>
      </c>
      <c r="K10" s="9" t="s">
        <f>=I10*365/J10</f>
      </c>
    </row>
    <row collapsed="false" customFormat="false" customHeight="false" hidden="false" ht="12.1" outlineLevel="0" r="11">
      <c r="A11" s="16" t="s">
        <v>65</v>
      </c>
      <c r="B11" s="16" t="s">
        <v>66</v>
      </c>
      <c r="C11" s="37" t="n">
        <v>43900</v>
      </c>
      <c r="D11" s="38" t="n">
        <v>43985</v>
      </c>
      <c r="E11" s="17" t="n">
        <v>821.457</v>
      </c>
      <c r="F11" s="17" t="n">
        <v>802.5975</v>
      </c>
      <c r="G11" s="17" t="n">
        <v>2</v>
      </c>
      <c r="H11" s="6" t="s">
        <f>=(F11-E11)*G11</f>
      </c>
      <c r="I11" s="9" t="s">
        <f>=(F11-E11)/E11</f>
      </c>
      <c r="J11" s="7" t="s">
        <f>=MAX(1,DATEDIF(C11,D11,"d")-1)</f>
      </c>
      <c r="K11" s="9" t="s">
        <f>=I11*365/J11</f>
      </c>
    </row>
    <row collapsed="false" customFormat="false" customHeight="false" hidden="false" ht="12.1" outlineLevel="0" r="12">
      <c r="A12" s="16" t="s">
        <v>65</v>
      </c>
      <c r="B12" s="16" t="s">
        <v>66</v>
      </c>
      <c r="C12" s="37" t="n">
        <v>43972</v>
      </c>
      <c r="D12" s="38" t="n">
        <v>43985</v>
      </c>
      <c r="E12" s="17" t="n">
        <v>848.538</v>
      </c>
      <c r="F12" s="17" t="n">
        <v>802.5975</v>
      </c>
      <c r="G12" s="17" t="n">
        <v>2</v>
      </c>
      <c r="H12" s="6" t="s">
        <f>=(F12-E12)*G12</f>
      </c>
      <c r="I12" s="9" t="s">
        <f>=(F12-E12)/E12</f>
      </c>
      <c r="J12" s="7" t="s">
        <f>=MAX(1,DATEDIF(C12,D12,"d")-1)</f>
      </c>
      <c r="K12" s="9" t="s">
        <f>=I12*365/J12</f>
      </c>
    </row>
    <row collapsed="false" customFormat="false" customHeight="false" hidden="false" ht="12.1" outlineLevel="0" r="13">
      <c r="A13" s="16" t="s">
        <v>65</v>
      </c>
      <c r="B13" s="16" t="s">
        <v>66</v>
      </c>
      <c r="C13" s="37" t="n">
        <v>43972</v>
      </c>
      <c r="D13" s="38" t="n">
        <v>43985</v>
      </c>
      <c r="E13" s="17" t="n">
        <v>848.538</v>
      </c>
      <c r="F13" s="17" t="n">
        <v>802.6</v>
      </c>
      <c r="G13" s="17" t="n">
        <v>2</v>
      </c>
      <c r="H13" s="6" t="s">
        <f>=(F13-E13)*G13</f>
      </c>
      <c r="I13" s="9" t="s">
        <f>=(F13-E13)/E13</f>
      </c>
      <c r="J13" s="7" t="s">
        <f>=MAX(1,DATEDIF(C13,D13,"d")-1)</f>
      </c>
      <c r="K13" s="9" t="s">
        <f>=I13*365/J13</f>
      </c>
    </row>
    <row collapsed="false" customFormat="false" customHeight="false" hidden="false" ht="12.1" outlineLevel="0" r="14">
      <c r="A14" s="16" t="s">
        <v>65</v>
      </c>
      <c r="B14" s="16" t="s">
        <v>66</v>
      </c>
      <c r="C14" s="37" t="n">
        <v>43972</v>
      </c>
      <c r="D14" s="38" t="n">
        <v>43985</v>
      </c>
      <c r="E14" s="17" t="n">
        <v>848.538</v>
      </c>
      <c r="F14" s="17" t="n">
        <v>802.6</v>
      </c>
      <c r="G14" s="17" t="n">
        <v>1</v>
      </c>
      <c r="H14" s="6" t="s">
        <f>=(F14-E14)*G14</f>
      </c>
      <c r="I14" s="9" t="s">
        <f>=(F14-E14)/E14</f>
      </c>
      <c r="J14" s="7" t="s">
        <f>=MAX(1,DATEDIF(C14,D14,"d")-1)</f>
      </c>
      <c r="K14" s="9" t="s">
        <f>=I14*365/J14</f>
      </c>
    </row>
    <row collapsed="false" customFormat="false" customHeight="false" hidden="false" ht="12.1" outlineLevel="0" r="15">
      <c r="A15" s="16" t="s">
        <v>275</v>
      </c>
      <c r="B15" s="16" t="s">
        <v>420</v>
      </c>
      <c r="C15" s="37" t="n">
        <v>43880</v>
      </c>
      <c r="D15" s="38" t="n">
        <v>44950</v>
      </c>
      <c r="E15" s="17" t="n">
        <v>1049.757</v>
      </c>
      <c r="F15" s="17" t="n">
        <v>1000</v>
      </c>
      <c r="G15" s="17" t="n">
        <v>10</v>
      </c>
      <c r="H15" s="6" t="s">
        <f>=(F15-E15)*G15</f>
      </c>
      <c r="I15" s="9" t="s">
        <f>=(F15-E15)/E15</f>
      </c>
      <c r="J15" s="7" t="s">
        <f>=MAX(1,DATEDIF(C15,D15,"d")-1)</f>
      </c>
      <c r="K15" s="9" t="s">
        <f>=I15*365/J15</f>
      </c>
    </row>
    <row collapsed="false" customFormat="false" customHeight="false" hidden="false" ht="12.1" outlineLevel="0" r="16">
      <c r="A16" s="16" t="s">
        <v>276</v>
      </c>
      <c r="B16" s="16" t="s">
        <v>439</v>
      </c>
      <c r="C16" s="37" t="n">
        <v>43881</v>
      </c>
      <c r="D16" s="38" t="n">
        <v>43896</v>
      </c>
      <c r="E16" s="17" t="n">
        <v>4874.58</v>
      </c>
      <c r="F16" s="17" t="n">
        <v>5046.815</v>
      </c>
      <c r="G16" s="17" t="n">
        <v>1</v>
      </c>
      <c r="H16" s="6" t="s">
        <f>=(F16-E16)*G16</f>
      </c>
      <c r="I16" s="9" t="s">
        <f>=(F16-E16)/E16</f>
      </c>
      <c r="J16" s="7" t="s">
        <f>=MAX(1,DATEDIF(C16,D16,"d")-1)</f>
      </c>
      <c r="K16" s="9" t="s">
        <f>=I16*365/J16</f>
      </c>
    </row>
    <row collapsed="false" customFormat="false" customHeight="false" hidden="false" ht="12.1" outlineLevel="0" r="17">
      <c r="A17" s="16" t="s">
        <v>276</v>
      </c>
      <c r="B17" s="16" t="s">
        <v>439</v>
      </c>
      <c r="C17" s="37" t="n">
        <v>43881</v>
      </c>
      <c r="D17" s="38" t="n">
        <v>43896</v>
      </c>
      <c r="E17" s="17" t="n">
        <v>4874.58</v>
      </c>
      <c r="F17" s="17" t="n">
        <v>5046.815</v>
      </c>
      <c r="G17" s="17" t="n">
        <v>1</v>
      </c>
      <c r="H17" s="6" t="s">
        <f>=(F17-E17)*G17</f>
      </c>
      <c r="I17" s="9" t="s">
        <f>=(F17-E17)/E17</f>
      </c>
      <c r="J17" s="7" t="s">
        <f>=MAX(1,DATEDIF(C17,D17,"d")-1)</f>
      </c>
      <c r="K17" s="9" t="s">
        <f>=I17*365/J17</f>
      </c>
    </row>
    <row collapsed="false" customFormat="false" customHeight="false" hidden="false" ht="12.1" outlineLevel="0" r="18">
      <c r="A18" s="16" t="s">
        <v>277</v>
      </c>
      <c r="B18" s="16" t="s">
        <v>345</v>
      </c>
      <c r="C18" s="37" t="n">
        <v>43889</v>
      </c>
      <c r="D18" s="38" t="n">
        <v>43896</v>
      </c>
      <c r="E18" s="17" t="n">
        <v>4935.8177</v>
      </c>
      <c r="F18" s="17" t="n">
        <v>5081.0532</v>
      </c>
      <c r="G18" s="17" t="n">
        <v>1</v>
      </c>
      <c r="H18" s="6" t="s">
        <f>=(F18-E18)*G18</f>
      </c>
      <c r="I18" s="9" t="s">
        <f>=(F18-E18)/E18</f>
      </c>
      <c r="J18" s="7" t="s">
        <f>=MAX(1,DATEDIF(C18,D18,"d")-1)</f>
      </c>
      <c r="K18" s="9" t="s">
        <f>=I18*365/J18</f>
      </c>
    </row>
    <row collapsed="false" customFormat="false" customHeight="false" hidden="false" ht="12.1" outlineLevel="0" r="19">
      <c r="A19" s="16" t="s">
        <v>277</v>
      </c>
      <c r="B19" s="16" t="s">
        <v>345</v>
      </c>
      <c r="C19" s="37" t="n">
        <v>43970</v>
      </c>
      <c r="D19" s="38" t="n">
        <v>43987</v>
      </c>
      <c r="E19" s="17" t="n">
        <v>5458.889</v>
      </c>
      <c r="F19" s="17" t="n">
        <v>5317.6135</v>
      </c>
      <c r="G19" s="17" t="n">
        <v>1</v>
      </c>
      <c r="H19" s="6" t="s">
        <f>=(F19-E19)*G19</f>
      </c>
      <c r="I19" s="9" t="s">
        <f>=(F19-E19)/E19</f>
      </c>
      <c r="J19" s="7" t="s">
        <f>=MAX(1,DATEDIF(C19,D19,"d")-1)</f>
      </c>
      <c r="K19" s="9" t="s">
        <f>=I19*365/J19</f>
      </c>
    </row>
    <row collapsed="false" customFormat="false" customHeight="false" hidden="false" ht="12.1" outlineLevel="0" r="20">
      <c r="A20" s="16" t="s">
        <v>25</v>
      </c>
      <c r="B20" s="16" t="s">
        <v>26</v>
      </c>
      <c r="C20" s="37" t="n">
        <v>43901</v>
      </c>
      <c r="D20" s="38" t="n">
        <v>43971</v>
      </c>
      <c r="E20" s="17" t="n">
        <v>21586.57</v>
      </c>
      <c r="F20" s="17" t="n">
        <v>22731.6</v>
      </c>
      <c r="G20" s="17" t="n">
        <v>1</v>
      </c>
      <c r="H20" s="6" t="s">
        <f>=(F20-E20)*G20</f>
      </c>
      <c r="I20" s="9" t="s">
        <f>=(F20-E20)/E20</f>
      </c>
      <c r="J20" s="7" t="s">
        <f>=MAX(1,DATEDIF(C20,D20,"d")-1)</f>
      </c>
      <c r="K20" s="9" t="s">
        <f>=I20*365/J20</f>
      </c>
    </row>
    <row collapsed="false" customFormat="false" customHeight="false" hidden="false" ht="12.1" outlineLevel="0" r="21">
      <c r="A21" s="16" t="s">
        <v>278</v>
      </c>
      <c r="B21" s="16" t="s">
        <v>349</v>
      </c>
      <c r="C21" s="37" t="n">
        <v>43913</v>
      </c>
      <c r="D21" s="38" t="n">
        <v>43920</v>
      </c>
      <c r="E21" s="17" t="n">
        <v>4188.6376</v>
      </c>
      <c r="F21" s="17" t="n">
        <v>4037.4261</v>
      </c>
      <c r="G21" s="17" t="n">
        <v>1</v>
      </c>
      <c r="H21" s="6" t="s">
        <f>=(F21-E21)*G21</f>
      </c>
      <c r="I21" s="9" t="s">
        <f>=(F21-E21)/E21</f>
      </c>
      <c r="J21" s="7" t="s">
        <f>=MAX(1,DATEDIF(C21,D21,"d")-1)</f>
      </c>
      <c r="K21" s="9" t="s">
        <f>=I21*365/J21</f>
      </c>
    </row>
    <row collapsed="false" customFormat="false" customHeight="false" hidden="false" ht="12.1" outlineLevel="0" r="22">
      <c r="A22" s="16" t="s">
        <v>20</v>
      </c>
      <c r="B22" s="16" t="s">
        <v>350</v>
      </c>
      <c r="C22" s="37" t="n">
        <v>43913</v>
      </c>
      <c r="D22" s="38" t="n">
        <v>43920</v>
      </c>
      <c r="E22" s="17" t="n">
        <v>3206.8403</v>
      </c>
      <c r="F22" s="17" t="n">
        <v>3604.456</v>
      </c>
      <c r="G22" s="17" t="n">
        <v>1</v>
      </c>
      <c r="H22" s="6" t="s">
        <f>=(F22-E22)*G22</f>
      </c>
      <c r="I22" s="9" t="s">
        <f>=(F22-E22)/E22</f>
      </c>
      <c r="J22" s="7" t="s">
        <f>=MAX(1,DATEDIF(C22,D22,"d")-1)</f>
      </c>
      <c r="K22" s="9" t="s">
        <f>=I22*365/J22</f>
      </c>
    </row>
    <row collapsed="false" customFormat="false" customHeight="false" hidden="false" ht="12.1" outlineLevel="0" r="23">
      <c r="A23" s="16" t="s">
        <v>20</v>
      </c>
      <c r="B23" s="16" t="s">
        <v>350</v>
      </c>
      <c r="C23" s="37" t="n">
        <v>43992</v>
      </c>
      <c r="D23" s="38" t="n">
        <v>43992</v>
      </c>
      <c r="E23" s="17" t="n">
        <v>3919.2537</v>
      </c>
      <c r="F23" s="17" t="n">
        <v>3983.8077</v>
      </c>
      <c r="G23" s="17" t="n">
        <v>1</v>
      </c>
      <c r="H23" s="6" t="s">
        <f>=(F23-E23)*G23</f>
      </c>
      <c r="I23" s="9" t="s">
        <f>=(F23-E23)/E23</f>
      </c>
      <c r="J23" s="7" t="s">
        <f>=MAX(1,DATEDIF(C23,D23,"d")-1)</f>
      </c>
      <c r="K23" s="9" t="s">
        <f>=I23*365/J23</f>
      </c>
    </row>
    <row collapsed="false" customFormat="false" customHeight="false" hidden="false" ht="12.1" outlineLevel="0" r="24">
      <c r="A24" s="16" t="s">
        <v>279</v>
      </c>
      <c r="B24" s="16" t="s">
        <v>351</v>
      </c>
      <c r="C24" s="37" t="n">
        <v>43928</v>
      </c>
      <c r="D24" s="38" t="n">
        <v>43937</v>
      </c>
      <c r="E24" s="17" t="n">
        <v>20599.435</v>
      </c>
      <c r="F24" s="17" t="n">
        <v>21239.3589</v>
      </c>
      <c r="G24" s="17" t="n">
        <v>1</v>
      </c>
      <c r="H24" s="6" t="s">
        <f>=(F24-E24)*G24</f>
      </c>
      <c r="I24" s="9" t="s">
        <f>=(F24-E24)/E24</f>
      </c>
      <c r="J24" s="7" t="s">
        <f>=MAX(1,DATEDIF(C24,D24,"d")-1)</f>
      </c>
      <c r="K24" s="9" t="s">
        <f>=I24*365/J24</f>
      </c>
    </row>
    <row collapsed="false" customFormat="false" customHeight="false" hidden="false" ht="12.1" outlineLevel="0" r="25">
      <c r="A25" s="16" t="s">
        <v>280</v>
      </c>
      <c r="B25" s="16" t="s">
        <v>352</v>
      </c>
      <c r="C25" s="37" t="n">
        <v>43943</v>
      </c>
      <c r="D25" s="38" t="n">
        <v>43949</v>
      </c>
      <c r="E25" s="17" t="n">
        <v>19178.4343</v>
      </c>
      <c r="F25" s="17" t="n">
        <v>20053.5782</v>
      </c>
      <c r="G25" s="17" t="n">
        <v>1</v>
      </c>
      <c r="H25" s="6" t="s">
        <f>=(F25-E25)*G25</f>
      </c>
      <c r="I25" s="9" t="s">
        <f>=(F25-E25)/E25</f>
      </c>
      <c r="J25" s="7" t="s">
        <f>=MAX(1,DATEDIF(C25,D25,"d")-1)</f>
      </c>
      <c r="K25" s="9" t="s">
        <f>=I25*365/J25</f>
      </c>
    </row>
    <row collapsed="false" customFormat="false" customHeight="false" hidden="false" ht="12.1" outlineLevel="0" r="26">
      <c r="A26" s="16" t="s">
        <v>281</v>
      </c>
      <c r="B26" s="16" t="s">
        <v>440</v>
      </c>
      <c r="C26" s="37" t="n">
        <v>43943</v>
      </c>
      <c r="D26" s="38" t="n">
        <v>43949</v>
      </c>
      <c r="E26" s="17" t="n">
        <v>409.2416</v>
      </c>
      <c r="F26" s="17" t="n">
        <v>412.2112</v>
      </c>
      <c r="G26" s="17" t="n">
        <v>3</v>
      </c>
      <c r="H26" s="6" t="s">
        <f>=(F26-E26)*G26</f>
      </c>
      <c r="I26" s="9" t="s">
        <f>=(F26-E26)/E26</f>
      </c>
      <c r="J26" s="7" t="s">
        <f>=MAX(1,DATEDIF(C26,D26,"d")-1)</f>
      </c>
      <c r="K26" s="9" t="s">
        <f>=I26*365/J26</f>
      </c>
    </row>
    <row collapsed="false" customFormat="false" customHeight="false" hidden="false" ht="12.1" outlineLevel="0" r="27">
      <c r="A27" s="16" t="s">
        <v>281</v>
      </c>
      <c r="B27" s="16" t="s">
        <v>440</v>
      </c>
      <c r="C27" s="37" t="n">
        <v>43990</v>
      </c>
      <c r="D27" s="38" t="n">
        <v>43990</v>
      </c>
      <c r="E27" s="17" t="n">
        <v>639.9238</v>
      </c>
      <c r="F27" s="17" t="n">
        <v>638.963</v>
      </c>
      <c r="G27" s="17" t="n">
        <v>1</v>
      </c>
      <c r="H27" s="6" t="s">
        <f>=(F27-E27)*G27</f>
      </c>
      <c r="I27" s="9" t="s">
        <f>=(F27-E27)/E27</f>
      </c>
      <c r="J27" s="7" t="s">
        <f>=MAX(1,DATEDIF(C27,D27,"d")-1)</f>
      </c>
      <c r="K27" s="9" t="s">
        <f>=I27*365/J27</f>
      </c>
    </row>
    <row collapsed="false" customFormat="false" customHeight="false" hidden="false" ht="12.1" outlineLevel="0" r="28">
      <c r="A28" s="16" t="s">
        <v>281</v>
      </c>
      <c r="B28" s="16" t="s">
        <v>440</v>
      </c>
      <c r="C28" s="37" t="n">
        <v>43990</v>
      </c>
      <c r="D28" s="38" t="n">
        <v>43990</v>
      </c>
      <c r="E28" s="17" t="n">
        <v>639.9238</v>
      </c>
      <c r="F28" s="17" t="n">
        <v>639.6493</v>
      </c>
      <c r="G28" s="17" t="n">
        <v>1</v>
      </c>
      <c r="H28" s="6" t="s">
        <f>=(F28-E28)*G28</f>
      </c>
      <c r="I28" s="9" t="s">
        <f>=(F28-E28)/E28</f>
      </c>
      <c r="J28" s="7" t="s">
        <f>=MAX(1,DATEDIF(C28,D28,"d")-1)</f>
      </c>
      <c r="K28" s="9" t="s">
        <f>=I28*365/J28</f>
      </c>
    </row>
    <row collapsed="false" customFormat="false" customHeight="false" hidden="false" ht="12.1" outlineLevel="0" r="29">
      <c r="A29" s="16" t="s">
        <v>281</v>
      </c>
      <c r="B29" s="16" t="s">
        <v>440</v>
      </c>
      <c r="C29" s="37" t="n">
        <v>43990</v>
      </c>
      <c r="D29" s="38" t="n">
        <v>43990</v>
      </c>
      <c r="E29" s="17" t="n">
        <v>639.9238</v>
      </c>
      <c r="F29" s="17" t="n">
        <v>639.3061</v>
      </c>
      <c r="G29" s="17" t="n">
        <v>3</v>
      </c>
      <c r="H29" s="6" t="s">
        <f>=(F29-E29)*G29</f>
      </c>
      <c r="I29" s="9" t="s">
        <f>=(F29-E29)/E29</f>
      </c>
      <c r="J29" s="7" t="s">
        <f>=MAX(1,DATEDIF(C29,D29,"d")-1)</f>
      </c>
      <c r="K29" s="9" t="s">
        <f>=I29*365/J29</f>
      </c>
    </row>
    <row collapsed="false" customFormat="false" customHeight="false" hidden="false" ht="12.1" outlineLevel="0" r="30">
      <c r="A30" s="16" t="s">
        <v>281</v>
      </c>
      <c r="B30" s="16" t="s">
        <v>440</v>
      </c>
      <c r="C30" s="37" t="n">
        <v>43990</v>
      </c>
      <c r="D30" s="38" t="n">
        <v>43990</v>
      </c>
      <c r="E30" s="17" t="n">
        <v>639.6493</v>
      </c>
      <c r="F30" s="17" t="n">
        <v>639.3061</v>
      </c>
      <c r="G30" s="17" t="n">
        <v>1</v>
      </c>
      <c r="H30" s="6" t="s">
        <f>=(F30-E30)*G30</f>
      </c>
      <c r="I30" s="9" t="s">
        <f>=(F30-E30)/E30</f>
      </c>
      <c r="J30" s="7" t="s">
        <f>=MAX(1,DATEDIF(C30,D30,"d")-1)</f>
      </c>
      <c r="K30" s="9" t="s">
        <f>=I30*365/J30</f>
      </c>
    </row>
    <row collapsed="false" customFormat="false" customHeight="false" hidden="false" ht="12.1" outlineLevel="0" r="31">
      <c r="A31" s="16" t="s">
        <v>281</v>
      </c>
      <c r="B31" s="16" t="s">
        <v>440</v>
      </c>
      <c r="C31" s="37" t="n">
        <v>43990</v>
      </c>
      <c r="D31" s="38" t="n">
        <v>43990</v>
      </c>
      <c r="E31" s="17" t="n">
        <v>639.6493</v>
      </c>
      <c r="F31" s="17" t="n">
        <v>639.6493</v>
      </c>
      <c r="G31" s="17" t="n">
        <v>4</v>
      </c>
      <c r="H31" s="6" t="s">
        <f>=(F31-E31)*G31</f>
      </c>
      <c r="I31" s="9" t="s">
        <f>=(F31-E31)/E31</f>
      </c>
      <c r="J31" s="7" t="s">
        <f>=MAX(1,DATEDIF(C31,D31,"d")-1)</f>
      </c>
      <c r="K31" s="9" t="s">
        <f>=I31*365/J31</f>
      </c>
    </row>
    <row collapsed="false" customFormat="false" customHeight="false" hidden="false" ht="12.1" outlineLevel="0" r="32">
      <c r="A32" s="16" t="s">
        <v>282</v>
      </c>
      <c r="B32" s="16" t="s">
        <v>441</v>
      </c>
      <c r="C32" s="37" t="n">
        <v>43943</v>
      </c>
      <c r="D32" s="38" t="n">
        <v>43949</v>
      </c>
      <c r="E32" s="17" t="n">
        <v>981.4173</v>
      </c>
      <c r="F32" s="17" t="n">
        <v>946.8442</v>
      </c>
      <c r="G32" s="17" t="n">
        <v>1</v>
      </c>
      <c r="H32" s="6" t="s">
        <f>=(F32-E32)*G32</f>
      </c>
      <c r="I32" s="9" t="s">
        <f>=(F32-E32)/E32</f>
      </c>
      <c r="J32" s="7" t="s">
        <f>=MAX(1,DATEDIF(C32,D32,"d")-1)</f>
      </c>
      <c r="K32" s="9" t="s">
        <f>=I32*365/J32</f>
      </c>
    </row>
    <row collapsed="false" customFormat="false" customHeight="false" hidden="false" ht="12.1" outlineLevel="0" r="33">
      <c r="A33" s="16" t="s">
        <v>282</v>
      </c>
      <c r="B33" s="16" t="s">
        <v>441</v>
      </c>
      <c r="C33" s="37" t="n">
        <v>43972</v>
      </c>
      <c r="D33" s="38" t="n">
        <v>43977</v>
      </c>
      <c r="E33" s="17" t="n">
        <v>739.2954</v>
      </c>
      <c r="F33" s="17" t="n">
        <v>867.03</v>
      </c>
      <c r="G33" s="17" t="n">
        <v>1</v>
      </c>
      <c r="H33" s="6" t="s">
        <f>=(F33-E33)*G33</f>
      </c>
      <c r="I33" s="9" t="s">
        <f>=(F33-E33)/E33</f>
      </c>
      <c r="J33" s="7" t="s">
        <f>=MAX(1,DATEDIF(C33,D33,"d")-1)</f>
      </c>
      <c r="K33" s="9" t="s">
        <f>=I33*365/J33</f>
      </c>
    </row>
    <row collapsed="false" customFormat="false" customHeight="false" hidden="false" ht="12.1" outlineLevel="0" r="34">
      <c r="A34" s="16" t="s">
        <v>283</v>
      </c>
      <c r="B34" s="16" t="s">
        <v>442</v>
      </c>
      <c r="C34" s="37" t="n">
        <v>43943</v>
      </c>
      <c r="D34" s="38" t="n">
        <v>43949</v>
      </c>
      <c r="E34" s="17" t="n">
        <v>562.0082</v>
      </c>
      <c r="F34" s="17" t="n">
        <v>616.8269</v>
      </c>
      <c r="G34" s="17" t="n">
        <v>1</v>
      </c>
      <c r="H34" s="6" t="s">
        <f>=(F34-E34)*G34</f>
      </c>
      <c r="I34" s="9" t="s">
        <f>=(F34-E34)/E34</f>
      </c>
      <c r="J34" s="7" t="s">
        <f>=MAX(1,DATEDIF(C34,D34,"d")-1)</f>
      </c>
      <c r="K34" s="9" t="s">
        <f>=I34*365/J34</f>
      </c>
    </row>
    <row collapsed="false" customFormat="false" customHeight="false" hidden="false" ht="12.1" outlineLevel="0" r="35">
      <c r="A35" s="16" t="s">
        <v>34</v>
      </c>
      <c r="B35" s="16" t="s">
        <v>35</v>
      </c>
      <c r="C35" s="37" t="n">
        <v>43945</v>
      </c>
      <c r="D35" s="38" t="n">
        <v>43971</v>
      </c>
      <c r="E35" s="17" t="n">
        <v>16348.9</v>
      </c>
      <c r="F35" s="17" t="n">
        <v>17946</v>
      </c>
      <c r="G35" s="17" t="n">
        <v>1</v>
      </c>
      <c r="H35" s="6" t="s">
        <f>=(F35-E35)*G35</f>
      </c>
      <c r="I35" s="9" t="s">
        <f>=(F35-E35)/E35</f>
      </c>
      <c r="J35" s="7" t="s">
        <f>=MAX(1,DATEDIF(C35,D35,"d")-1)</f>
      </c>
      <c r="K35" s="9" t="s">
        <f>=I35*365/J35</f>
      </c>
    </row>
    <row collapsed="false" customFormat="false" customHeight="false" hidden="false" ht="12.1" outlineLevel="0" r="36">
      <c r="A36" s="16" t="s">
        <v>284</v>
      </c>
      <c r="B36" s="16" t="s">
        <v>418</v>
      </c>
      <c r="C36" s="37" t="n">
        <v>43949</v>
      </c>
      <c r="D36" s="38" t="n">
        <v>43969</v>
      </c>
      <c r="E36" s="17" t="n">
        <v>20137.0138</v>
      </c>
      <c r="F36" s="17" t="n">
        <v>20947.0504</v>
      </c>
      <c r="G36" s="17" t="n">
        <v>1</v>
      </c>
      <c r="H36" s="6" t="s">
        <f>=(F36-E36)*G36</f>
      </c>
      <c r="I36" s="9" t="s">
        <f>=(F36-E36)/E36</f>
      </c>
      <c r="J36" s="7" t="s">
        <f>=MAX(1,DATEDIF(C36,D36,"d")-1)</f>
      </c>
      <c r="K36" s="9" t="s">
        <f>=I36*365/J36</f>
      </c>
    </row>
    <row collapsed="false" customFormat="false" customHeight="false" hidden="false" ht="12.1" outlineLevel="0" r="37">
      <c r="A37" s="16" t="s">
        <v>284</v>
      </c>
      <c r="B37" s="16" t="s">
        <v>418</v>
      </c>
      <c r="C37" s="37" t="n">
        <v>43985</v>
      </c>
      <c r="D37" s="38" t="n">
        <v>44032</v>
      </c>
      <c r="E37" s="17" t="n">
        <v>20982.5895</v>
      </c>
      <c r="F37" s="17" t="n">
        <v>22164.6151</v>
      </c>
      <c r="G37" s="17" t="n">
        <v>1</v>
      </c>
      <c r="H37" s="6" t="s">
        <f>=(F37-E37)*G37</f>
      </c>
      <c r="I37" s="9" t="s">
        <f>=(F37-E37)/E37</f>
      </c>
      <c r="J37" s="7" t="s">
        <f>=MAX(1,DATEDIF(C37,D37,"d")-1)</f>
      </c>
      <c r="K37" s="9" t="s">
        <f>=I37*365/J37</f>
      </c>
    </row>
    <row collapsed="false" customFormat="false" customHeight="false" hidden="false" ht="12.1" outlineLevel="0" r="38">
      <c r="A38" s="16" t="s">
        <v>285</v>
      </c>
      <c r="B38" s="16" t="s">
        <v>443</v>
      </c>
      <c r="C38" s="37" t="n">
        <v>43969</v>
      </c>
      <c r="D38" s="38" t="n">
        <v>43970</v>
      </c>
      <c r="E38" s="17" t="n">
        <v>8981.5951</v>
      </c>
      <c r="F38" s="17" t="n">
        <v>9831.1089</v>
      </c>
      <c r="G38" s="17" t="n">
        <v>1</v>
      </c>
      <c r="H38" s="6" t="s">
        <f>=(F38-E38)*G38</f>
      </c>
      <c r="I38" s="9" t="s">
        <f>=(F38-E38)/E38</f>
      </c>
      <c r="J38" s="7" t="s">
        <f>=MAX(1,DATEDIF(C38,D38,"d")-1)</f>
      </c>
      <c r="K38" s="9" t="s">
        <f>=I38*365/J38</f>
      </c>
    </row>
    <row collapsed="false" customFormat="false" customHeight="false" hidden="false" ht="12.1" outlineLevel="0" r="39">
      <c r="A39" s="16" t="s">
        <v>285</v>
      </c>
      <c r="B39" s="16" t="s">
        <v>443</v>
      </c>
      <c r="C39" s="37" t="n">
        <v>43977</v>
      </c>
      <c r="D39" s="38" t="n">
        <v>43979</v>
      </c>
      <c r="E39" s="17" t="n">
        <v>10403.6438</v>
      </c>
      <c r="F39" s="17" t="n">
        <v>10627.5464</v>
      </c>
      <c r="G39" s="17" t="n">
        <v>1</v>
      </c>
      <c r="H39" s="6" t="s">
        <f>=(F39-E39)*G39</f>
      </c>
      <c r="I39" s="9" t="s">
        <f>=(F39-E39)/E39</f>
      </c>
      <c r="J39" s="7" t="s">
        <f>=MAX(1,DATEDIF(C39,D39,"d")-1)</f>
      </c>
      <c r="K39" s="9" t="s">
        <f>=I39*365/J39</f>
      </c>
    </row>
    <row collapsed="false" customFormat="false" customHeight="false" hidden="false" ht="12.1" outlineLevel="0" r="40">
      <c r="A40" s="16" t="s">
        <v>285</v>
      </c>
      <c r="B40" s="16" t="s">
        <v>443</v>
      </c>
      <c r="C40" s="37" t="n">
        <v>43990</v>
      </c>
      <c r="D40" s="38" t="n">
        <v>43991</v>
      </c>
      <c r="E40" s="17" t="n">
        <v>15475.1208</v>
      </c>
      <c r="F40" s="17" t="n">
        <v>16250.1299</v>
      </c>
      <c r="G40" s="17" t="n">
        <v>1</v>
      </c>
      <c r="H40" s="6" t="s">
        <f>=(F40-E40)*G40</f>
      </c>
      <c r="I40" s="9" t="s">
        <f>=(F40-E40)/E40</f>
      </c>
      <c r="J40" s="7" t="s">
        <f>=MAX(1,DATEDIF(C40,D40,"d")-1)</f>
      </c>
      <c r="K40" s="9" t="s">
        <f>=I40*365/J40</f>
      </c>
    </row>
    <row collapsed="false" customFormat="false" customHeight="false" hidden="false" ht="12.1" outlineLevel="0" r="41">
      <c r="A41" s="16" t="s">
        <v>285</v>
      </c>
      <c r="B41" s="16" t="s">
        <v>443</v>
      </c>
      <c r="C41" s="37" t="n">
        <v>43990</v>
      </c>
      <c r="D41" s="38" t="n">
        <v>43991</v>
      </c>
      <c r="E41" s="17" t="n">
        <v>15482.6703</v>
      </c>
      <c r="F41" s="17" t="n">
        <v>16258.3274</v>
      </c>
      <c r="G41" s="17" t="n">
        <v>1</v>
      </c>
      <c r="H41" s="6" t="s">
        <f>=(F41-E41)*G41</f>
      </c>
      <c r="I41" s="9" t="s">
        <f>=(F41-E41)/E41</f>
      </c>
      <c r="J41" s="7" t="s">
        <f>=MAX(1,DATEDIF(C41,D41,"d")-1)</f>
      </c>
      <c r="K41" s="9" t="s">
        <f>=I41*365/J41</f>
      </c>
    </row>
    <row collapsed="false" customFormat="false" customHeight="false" hidden="false" ht="12.1" outlineLevel="0" r="42">
      <c r="A42" s="16" t="s">
        <v>286</v>
      </c>
      <c r="B42" s="16" t="s">
        <v>444</v>
      </c>
      <c r="C42" s="37" t="n">
        <v>43969</v>
      </c>
      <c r="D42" s="38" t="n">
        <v>43985</v>
      </c>
      <c r="E42" s="17" t="n">
        <v>3223.9746</v>
      </c>
      <c r="F42" s="17" t="n">
        <v>3276.6973</v>
      </c>
      <c r="G42" s="17" t="n">
        <v>1</v>
      </c>
      <c r="H42" s="6" t="s">
        <f>=(F42-E42)*G42</f>
      </c>
      <c r="I42" s="9" t="s">
        <f>=(F42-E42)/E42</f>
      </c>
      <c r="J42" s="7" t="s">
        <f>=MAX(1,DATEDIF(C42,D42,"d")-1)</f>
      </c>
      <c r="K42" s="9" t="s">
        <f>=I42*365/J42</f>
      </c>
    </row>
    <row collapsed="false" customFormat="false" customHeight="false" hidden="false" ht="12.1" outlineLevel="0" r="43">
      <c r="A43" s="16" t="s">
        <v>31</v>
      </c>
      <c r="B43" s="16" t="s">
        <v>32</v>
      </c>
      <c r="C43" s="37" t="n">
        <v>43969</v>
      </c>
      <c r="D43" s="38" t="n">
        <v>43972</v>
      </c>
      <c r="E43" s="17" t="n">
        <v>4388.6757</v>
      </c>
      <c r="F43" s="17" t="n">
        <v>4562.364</v>
      </c>
      <c r="G43" s="17" t="n">
        <v>1</v>
      </c>
      <c r="H43" s="6" t="s">
        <f>=(F43-E43)*G43</f>
      </c>
      <c r="I43" s="9" t="s">
        <f>=(F43-E43)/E43</f>
      </c>
      <c r="J43" s="7" t="s">
        <f>=MAX(1,DATEDIF(C43,D43,"d")-1)</f>
      </c>
      <c r="K43" s="9" t="s">
        <f>=I43*365/J43</f>
      </c>
    </row>
    <row collapsed="false" customFormat="false" customHeight="false" hidden="false" ht="12.1" outlineLevel="0" r="44">
      <c r="A44" s="16" t="s">
        <v>31</v>
      </c>
      <c r="B44" s="16" t="s">
        <v>32</v>
      </c>
      <c r="C44" s="37" t="n">
        <v>43977</v>
      </c>
      <c r="D44" s="38" t="n">
        <v>43987</v>
      </c>
      <c r="E44" s="17" t="n">
        <v>4579.293</v>
      </c>
      <c r="F44" s="17" t="n">
        <v>4485.9815</v>
      </c>
      <c r="G44" s="17" t="n">
        <v>1</v>
      </c>
      <c r="H44" s="6" t="s">
        <f>=(F44-E44)*G44</f>
      </c>
      <c r="I44" s="9" t="s">
        <f>=(F44-E44)/E44</f>
      </c>
      <c r="J44" s="7" t="s">
        <f>=MAX(1,DATEDIF(C44,D44,"d")-1)</f>
      </c>
      <c r="K44" s="9" t="s">
        <f>=I44*365/J44</f>
      </c>
    </row>
    <row collapsed="false" customFormat="false" customHeight="false" hidden="false" ht="12.1" outlineLevel="0" r="45">
      <c r="A45" s="16" t="s">
        <v>31</v>
      </c>
      <c r="B45" s="16" t="s">
        <v>32</v>
      </c>
      <c r="C45" s="37" t="n">
        <v>43978</v>
      </c>
      <c r="D45" s="38" t="n">
        <v>43987</v>
      </c>
      <c r="E45" s="17" t="n">
        <v>4388.676</v>
      </c>
      <c r="F45" s="17" t="n">
        <v>4485.9815</v>
      </c>
      <c r="G45" s="17" t="n">
        <v>1</v>
      </c>
      <c r="H45" s="6" t="s">
        <f>=(F45-E45)*G45</f>
      </c>
      <c r="I45" s="9" t="s">
        <f>=(F45-E45)/E45</f>
      </c>
      <c r="J45" s="7" t="s">
        <f>=MAX(1,DATEDIF(C45,D45,"d")-1)</f>
      </c>
      <c r="K45" s="9" t="s">
        <f>=I45*365/J45</f>
      </c>
    </row>
    <row collapsed="false" customFormat="false" customHeight="false" hidden="false" ht="12.1" outlineLevel="0" r="46">
      <c r="A46" s="16" t="s">
        <v>287</v>
      </c>
      <c r="B46" s="16" t="s">
        <v>364</v>
      </c>
      <c r="C46" s="37" t="n">
        <v>43969</v>
      </c>
      <c r="D46" s="38" t="n">
        <v>43972</v>
      </c>
      <c r="E46" s="17" t="n">
        <v>13788.2748</v>
      </c>
      <c r="F46" s="17" t="n">
        <v>14009.7198</v>
      </c>
      <c r="G46" s="17" t="n">
        <v>1</v>
      </c>
      <c r="H46" s="6" t="s">
        <f>=(F46-E46)*G46</f>
      </c>
      <c r="I46" s="9" t="s">
        <f>=(F46-E46)/E46</f>
      </c>
      <c r="J46" s="7" t="s">
        <f>=MAX(1,DATEDIF(C46,D46,"d")-1)</f>
      </c>
      <c r="K46" s="9" t="s">
        <f>=I46*365/J46</f>
      </c>
    </row>
    <row collapsed="false" customFormat="false" customHeight="false" hidden="false" ht="12.1" outlineLevel="0" r="47">
      <c r="A47" s="16" t="s">
        <v>288</v>
      </c>
      <c r="B47" s="16" t="s">
        <v>365</v>
      </c>
      <c r="C47" s="37" t="n">
        <v>43970</v>
      </c>
      <c r="D47" s="38" t="n">
        <v>43985</v>
      </c>
      <c r="E47" s="17" t="n">
        <v>5847.8714</v>
      </c>
      <c r="F47" s="17" t="n">
        <v>5822.1736</v>
      </c>
      <c r="G47" s="17" t="n">
        <v>1</v>
      </c>
      <c r="H47" s="6" t="s">
        <f>=(F47-E47)*G47</f>
      </c>
      <c r="I47" s="9" t="s">
        <f>=(F47-E47)/E47</f>
      </c>
      <c r="J47" s="7" t="s">
        <f>=MAX(1,DATEDIF(C47,D47,"d")-1)</f>
      </c>
      <c r="K47" s="9" t="s">
        <f>=I47*365/J47</f>
      </c>
    </row>
    <row collapsed="false" customFormat="false" customHeight="false" hidden="false" ht="12.1" outlineLevel="0" r="48">
      <c r="A48" s="16" t="s">
        <v>289</v>
      </c>
      <c r="B48" s="16" t="s">
        <v>445</v>
      </c>
      <c r="C48" s="37" t="n">
        <v>43972</v>
      </c>
      <c r="D48" s="38" t="n">
        <v>43983</v>
      </c>
      <c r="E48" s="17" t="n">
        <v>15.0941</v>
      </c>
      <c r="F48" s="17" t="n">
        <v>15.7305</v>
      </c>
      <c r="G48" s="17" t="n">
        <v>500</v>
      </c>
      <c r="H48" s="6" t="s">
        <f>=(F48-E48)*G48</f>
      </c>
      <c r="I48" s="9" t="s">
        <f>=(F48-E48)/E48</f>
      </c>
      <c r="J48" s="7" t="s">
        <f>=MAX(1,DATEDIF(C48,D48,"d")-1)</f>
      </c>
      <c r="K48" s="9" t="s">
        <f>=I48*365/J48</f>
      </c>
    </row>
    <row collapsed="false" customFormat="false" customHeight="false" hidden="false" ht="12.1" outlineLevel="0" r="49">
      <c r="A49" s="16" t="s">
        <v>290</v>
      </c>
      <c r="B49" s="16" t="s">
        <v>446</v>
      </c>
      <c r="C49" s="37" t="n">
        <v>43972</v>
      </c>
      <c r="D49" s="38" t="n">
        <v>43983</v>
      </c>
      <c r="E49" s="17" t="n">
        <v>78.7355</v>
      </c>
      <c r="F49" s="17" t="n">
        <v>85.3971</v>
      </c>
      <c r="G49" s="17" t="n">
        <v>100</v>
      </c>
      <c r="H49" s="6" t="s">
        <f>=(F49-E49)*G49</f>
      </c>
      <c r="I49" s="9" t="s">
        <f>=(F49-E49)/E49</f>
      </c>
      <c r="J49" s="7" t="s">
        <f>=MAX(1,DATEDIF(C49,D49,"d")-1)</f>
      </c>
      <c r="K49" s="9" t="s">
        <f>=I49*365/J49</f>
      </c>
    </row>
    <row collapsed="false" customFormat="false" customHeight="false" hidden="false" ht="12.1" outlineLevel="0" r="50">
      <c r="A50" s="16" t="s">
        <v>290</v>
      </c>
      <c r="B50" s="16" t="s">
        <v>446</v>
      </c>
      <c r="C50" s="37" t="n">
        <v>43984</v>
      </c>
      <c r="D50" s="38" t="n">
        <v>43991</v>
      </c>
      <c r="E50" s="17" t="n">
        <v>87.5037</v>
      </c>
      <c r="F50" s="17" t="n">
        <v>88.777</v>
      </c>
      <c r="G50" s="17" t="n">
        <v>70</v>
      </c>
      <c r="H50" s="6" t="s">
        <f>=(F50-E50)*G50</f>
      </c>
      <c r="I50" s="9" t="s">
        <f>=(F50-E50)/E50</f>
      </c>
      <c r="J50" s="7" t="s">
        <f>=MAX(1,DATEDIF(C50,D50,"d")-1)</f>
      </c>
      <c r="K50" s="9" t="s">
        <f>=I50*365/J50</f>
      </c>
    </row>
    <row collapsed="false" customFormat="false" customHeight="false" hidden="false" ht="12.1" outlineLevel="0" r="51">
      <c r="A51" s="16" t="s">
        <v>291</v>
      </c>
      <c r="B51" s="16" t="s">
        <v>447</v>
      </c>
      <c r="C51" s="37" t="n">
        <v>43972</v>
      </c>
      <c r="D51" s="38" t="n">
        <v>43972</v>
      </c>
      <c r="E51" s="17" t="n">
        <v>13112.004</v>
      </c>
      <c r="F51" s="17" t="n">
        <v>13342.0392</v>
      </c>
      <c r="G51" s="17" t="n">
        <v>1</v>
      </c>
      <c r="H51" s="6" t="s">
        <f>=(F51-E51)*G51</f>
      </c>
      <c r="I51" s="9" t="s">
        <f>=(F51-E51)/E51</f>
      </c>
      <c r="J51" s="7" t="s">
        <f>=MAX(1,DATEDIF(C51,D51,"d")-1)</f>
      </c>
      <c r="K51" s="9" t="s">
        <f>=I51*365/J51</f>
      </c>
    </row>
    <row collapsed="false" customFormat="false" customHeight="false" hidden="false" ht="12.1" outlineLevel="0" r="52">
      <c r="A52" s="16" t="s">
        <v>292</v>
      </c>
      <c r="B52" s="16" t="s">
        <v>448</v>
      </c>
      <c r="C52" s="37" t="n">
        <v>43972</v>
      </c>
      <c r="D52" s="38" t="n">
        <v>43977</v>
      </c>
      <c r="E52" s="17" t="n">
        <v>1697.0518</v>
      </c>
      <c r="F52" s="17" t="n">
        <v>1784.5353</v>
      </c>
      <c r="G52" s="17" t="n">
        <v>1</v>
      </c>
      <c r="H52" s="6" t="s">
        <f>=(F52-E52)*G52</f>
      </c>
      <c r="I52" s="9" t="s">
        <f>=(F52-E52)/E52</f>
      </c>
      <c r="J52" s="7" t="s">
        <f>=MAX(1,DATEDIF(C52,D52,"d")-1)</f>
      </c>
      <c r="K52" s="9" t="s">
        <f>=I52*365/J52</f>
      </c>
    </row>
    <row collapsed="false" customFormat="false" customHeight="false" hidden="false" ht="12.1" outlineLevel="0" r="53">
      <c r="A53" s="16" t="s">
        <v>292</v>
      </c>
      <c r="B53" s="16" t="s">
        <v>448</v>
      </c>
      <c r="C53" s="37" t="n">
        <v>43972</v>
      </c>
      <c r="D53" s="38" t="n">
        <v>43977</v>
      </c>
      <c r="E53" s="17" t="n">
        <v>1697.0518</v>
      </c>
      <c r="F53" s="17" t="n">
        <v>1784.5353</v>
      </c>
      <c r="G53" s="17" t="n">
        <v>1</v>
      </c>
      <c r="H53" s="6" t="s">
        <f>=(F53-E53)*G53</f>
      </c>
      <c r="I53" s="9" t="s">
        <f>=(F53-E53)/E53</f>
      </c>
      <c r="J53" s="7" t="s">
        <f>=MAX(1,DATEDIF(C53,D53,"d")-1)</f>
      </c>
      <c r="K53" s="9" t="s">
        <f>=I53*365/J53</f>
      </c>
    </row>
    <row collapsed="false" customFormat="false" customHeight="false" hidden="false" ht="12.1" outlineLevel="0" r="54">
      <c r="A54" s="16" t="s">
        <v>46</v>
      </c>
      <c r="B54" s="16" t="s">
        <v>47</v>
      </c>
      <c r="C54" s="37" t="n">
        <v>43972</v>
      </c>
      <c r="D54" s="38" t="n">
        <v>43977</v>
      </c>
      <c r="E54" s="17" t="n">
        <v>1065.5402</v>
      </c>
      <c r="F54" s="17" t="n">
        <v>1104.7294</v>
      </c>
      <c r="G54" s="17" t="n">
        <v>1</v>
      </c>
      <c r="H54" s="6" t="s">
        <f>=(F54-E54)*G54</f>
      </c>
      <c r="I54" s="9" t="s">
        <f>=(F54-E54)/E54</f>
      </c>
      <c r="J54" s="7" t="s">
        <f>=MAX(1,DATEDIF(C54,D54,"d")-1)</f>
      </c>
      <c r="K54" s="9" t="s">
        <f>=I54*365/J54</f>
      </c>
    </row>
    <row collapsed="false" customFormat="false" customHeight="false" hidden="false" ht="12.1" outlineLevel="0" r="55">
      <c r="A55" s="16" t="s">
        <v>46</v>
      </c>
      <c r="B55" s="16" t="s">
        <v>47</v>
      </c>
      <c r="C55" s="37" t="n">
        <v>43972</v>
      </c>
      <c r="D55" s="38" t="n">
        <v>43977</v>
      </c>
      <c r="E55" s="17" t="n">
        <v>1065.5402</v>
      </c>
      <c r="F55" s="17" t="n">
        <v>1104.7294</v>
      </c>
      <c r="G55" s="17" t="n">
        <v>1</v>
      </c>
      <c r="H55" s="6" t="s">
        <f>=(F55-E55)*G55</f>
      </c>
      <c r="I55" s="9" t="s">
        <f>=(F55-E55)/E55</f>
      </c>
      <c r="J55" s="7" t="s">
        <f>=MAX(1,DATEDIF(C55,D55,"d")-1)</f>
      </c>
      <c r="K55" s="9" t="s">
        <f>=I55*365/J55</f>
      </c>
    </row>
    <row collapsed="false" customFormat="false" customHeight="false" hidden="false" ht="12.1" outlineLevel="0" r="56">
      <c r="A56" s="16" t="s">
        <v>293</v>
      </c>
      <c r="B56" s="16" t="s">
        <v>449</v>
      </c>
      <c r="C56" s="37" t="n">
        <v>43978</v>
      </c>
      <c r="D56" s="38" t="n">
        <v>43984</v>
      </c>
      <c r="E56" s="17" t="n">
        <v>3726.15</v>
      </c>
      <c r="F56" s="17" t="n">
        <v>3870.87</v>
      </c>
      <c r="G56" s="17" t="n">
        <v>1</v>
      </c>
      <c r="H56" s="6" t="s">
        <f>=(F56-E56)*G56</f>
      </c>
      <c r="I56" s="9" t="s">
        <f>=(F56-E56)/E56</f>
      </c>
      <c r="J56" s="7" t="s">
        <f>=MAX(1,DATEDIF(C56,D56,"d")-1)</f>
      </c>
      <c r="K56" s="9" t="s">
        <f>=I56*365/J56</f>
      </c>
    </row>
    <row collapsed="false" customFormat="false" customHeight="false" hidden="false" ht="12.1" outlineLevel="0" r="57">
      <c r="A57" s="16" t="s">
        <v>293</v>
      </c>
      <c r="B57" s="16" t="s">
        <v>449</v>
      </c>
      <c r="C57" s="37" t="n">
        <v>43991</v>
      </c>
      <c r="D57" s="38" t="n">
        <v>43993</v>
      </c>
      <c r="E57" s="17" t="n">
        <v>3960.13</v>
      </c>
      <c r="F57" s="17" t="n">
        <v>4006.86</v>
      </c>
      <c r="G57" s="17" t="n">
        <v>1</v>
      </c>
      <c r="H57" s="6" t="s">
        <f>=(F57-E57)*G57</f>
      </c>
      <c r="I57" s="9" t="s">
        <f>=(F57-E57)/E57</f>
      </c>
      <c r="J57" s="7" t="s">
        <f>=MAX(1,DATEDIF(C57,D57,"d")-1)</f>
      </c>
      <c r="K57" s="9" t="s">
        <f>=I57*365/J57</f>
      </c>
    </row>
    <row collapsed="false" customFormat="false" customHeight="false" hidden="false" ht="12.1" outlineLevel="0" r="58">
      <c r="A58" s="16" t="s">
        <v>294</v>
      </c>
      <c r="B58" s="16" t="s">
        <v>450</v>
      </c>
      <c r="C58" s="37" t="n">
        <v>43980</v>
      </c>
      <c r="D58" s="38" t="n">
        <v>43985</v>
      </c>
      <c r="E58" s="17" t="n">
        <v>10975.1812</v>
      </c>
      <c r="F58" s="17" t="n">
        <v>10962.7943</v>
      </c>
      <c r="G58" s="17" t="n">
        <v>1</v>
      </c>
      <c r="H58" s="6" t="s">
        <f>=(F58-E58)*G58</f>
      </c>
      <c r="I58" s="9" t="s">
        <f>=(F58-E58)/E58</f>
      </c>
      <c r="J58" s="7" t="s">
        <f>=MAX(1,DATEDIF(C58,D58,"d")-1)</f>
      </c>
      <c r="K58" s="9" t="s">
        <f>=I58*365/J58</f>
      </c>
    </row>
    <row collapsed="false" customFormat="false" customHeight="false" hidden="false" ht="12.1" outlineLevel="0" r="59">
      <c r="A59" s="16" t="s">
        <v>294</v>
      </c>
      <c r="B59" s="16" t="s">
        <v>450</v>
      </c>
      <c r="C59" s="37" t="n">
        <v>43980</v>
      </c>
      <c r="D59" s="38" t="n">
        <v>43985</v>
      </c>
      <c r="E59" s="17" t="n">
        <v>10942.4747</v>
      </c>
      <c r="F59" s="17" t="n">
        <v>10968.3129</v>
      </c>
      <c r="G59" s="17" t="n">
        <v>1</v>
      </c>
      <c r="H59" s="6" t="s">
        <f>=(F59-E59)*G59</f>
      </c>
      <c r="I59" s="9" t="s">
        <f>=(F59-E59)/E59</f>
      </c>
      <c r="J59" s="7" t="s">
        <f>=MAX(1,DATEDIF(C59,D59,"d")-1)</f>
      </c>
      <c r="K59" s="9" t="s">
        <f>=I59*365/J59</f>
      </c>
    </row>
    <row collapsed="false" customFormat="false" customHeight="false" hidden="false" ht="12.1" outlineLevel="0" r="60">
      <c r="A60" s="16" t="s">
        <v>295</v>
      </c>
      <c r="B60" s="16" t="s">
        <v>451</v>
      </c>
      <c r="C60" s="37" t="n">
        <v>43984</v>
      </c>
      <c r="D60" s="38" t="n">
        <v>43985</v>
      </c>
      <c r="E60" s="17" t="n">
        <v>2.1966</v>
      </c>
      <c r="F60" s="17" t="n">
        <v>2.2234</v>
      </c>
      <c r="G60" s="17" t="n">
        <v>5000</v>
      </c>
      <c r="H60" s="6" t="s">
        <f>=(F60-E60)*G60</f>
      </c>
      <c r="I60" s="9" t="s">
        <f>=(F60-E60)/E60</f>
      </c>
      <c r="J60" s="7" t="s">
        <f>=MAX(1,DATEDIF(C60,D60,"d")-1)</f>
      </c>
      <c r="K60" s="9" t="s">
        <f>=I60*365/J60</f>
      </c>
    </row>
    <row collapsed="false" customFormat="false" customHeight="false" hidden="false" ht="12.1" outlineLevel="0" r="61">
      <c r="A61" s="16" t="s">
        <v>296</v>
      </c>
      <c r="B61" s="16" t="s">
        <v>452</v>
      </c>
      <c r="C61" s="37" t="n">
        <v>43985</v>
      </c>
      <c r="D61" s="38" t="n">
        <v>43986</v>
      </c>
      <c r="E61" s="17" t="n">
        <v>631.316</v>
      </c>
      <c r="F61" s="17" t="n">
        <v>632.883</v>
      </c>
      <c r="G61" s="17" t="n">
        <v>5</v>
      </c>
      <c r="H61" s="6" t="s">
        <f>=(F61-E61)*G61</f>
      </c>
      <c r="I61" s="9" t="s">
        <f>=(F61-E61)/E61</f>
      </c>
      <c r="J61" s="7" t="s">
        <f>=MAX(1,DATEDIF(C61,D61,"d")-1)</f>
      </c>
      <c r="K61" s="9" t="s">
        <f>=I61*365/J61</f>
      </c>
    </row>
    <row collapsed="false" customFormat="false" customHeight="false" hidden="false" ht="12.1" outlineLevel="0" r="62">
      <c r="A62" s="16" t="s">
        <v>296</v>
      </c>
      <c r="B62" s="16" t="s">
        <v>452</v>
      </c>
      <c r="C62" s="37" t="n">
        <v>43985</v>
      </c>
      <c r="D62" s="38" t="n">
        <v>43986</v>
      </c>
      <c r="E62" s="17" t="n">
        <v>631.022</v>
      </c>
      <c r="F62" s="17" t="n">
        <v>632.883</v>
      </c>
      <c r="G62" s="17" t="n">
        <v>5</v>
      </c>
      <c r="H62" s="6" t="s">
        <f>=(F62-E62)*G62</f>
      </c>
      <c r="I62" s="9" t="s">
        <f>=(F62-E62)/E62</f>
      </c>
      <c r="J62" s="7" t="s">
        <f>=MAX(1,DATEDIF(C62,D62,"d")-1)</f>
      </c>
      <c r="K62" s="9" t="s">
        <f>=I62*365/J62</f>
      </c>
    </row>
    <row collapsed="false" customFormat="false" customHeight="false" hidden="false" ht="12.1" outlineLevel="0" r="63">
      <c r="A63" s="16" t="s">
        <v>296</v>
      </c>
      <c r="B63" s="16" t="s">
        <v>452</v>
      </c>
      <c r="C63" s="37" t="n">
        <v>43985</v>
      </c>
      <c r="D63" s="38" t="n">
        <v>43986</v>
      </c>
      <c r="E63" s="17" t="n">
        <v>631.022</v>
      </c>
      <c r="F63" s="17" t="n">
        <v>633.178</v>
      </c>
      <c r="G63" s="17" t="n">
        <v>5</v>
      </c>
      <c r="H63" s="6" t="s">
        <f>=(F63-E63)*G63</f>
      </c>
      <c r="I63" s="9" t="s">
        <f>=(F63-E63)/E63</f>
      </c>
      <c r="J63" s="7" t="s">
        <f>=MAX(1,DATEDIF(C63,D63,"d")-1)</f>
      </c>
      <c r="K63" s="9" t="s">
        <f>=I63*365/J63</f>
      </c>
    </row>
    <row collapsed="false" customFormat="false" customHeight="false" hidden="false" ht="12.1" outlineLevel="0" r="64">
      <c r="A64" s="16" t="s">
        <v>296</v>
      </c>
      <c r="B64" s="16" t="s">
        <v>452</v>
      </c>
      <c r="C64" s="37" t="n">
        <v>43985</v>
      </c>
      <c r="D64" s="38" t="n">
        <v>43986</v>
      </c>
      <c r="E64" s="17" t="n">
        <v>631.316</v>
      </c>
      <c r="F64" s="17" t="n">
        <v>633.178</v>
      </c>
      <c r="G64" s="17" t="n">
        <v>5</v>
      </c>
      <c r="H64" s="6" t="s">
        <f>=(F64-E64)*G64</f>
      </c>
      <c r="I64" s="9" t="s">
        <f>=(F64-E64)/E64</f>
      </c>
      <c r="J64" s="7" t="s">
        <f>=MAX(1,DATEDIF(C64,D64,"d")-1)</f>
      </c>
      <c r="K64" s="9" t="s">
        <f>=I64*365/J64</f>
      </c>
    </row>
    <row collapsed="false" customFormat="false" customHeight="false" hidden="false" ht="12.1" outlineLevel="0" r="65">
      <c r="A65" s="16" t="s">
        <v>28</v>
      </c>
      <c r="B65" s="16" t="s">
        <v>29</v>
      </c>
      <c r="C65" s="37" t="n">
        <v>43985</v>
      </c>
      <c r="D65" s="38" t="n">
        <v>43988</v>
      </c>
      <c r="E65" s="17" t="n">
        <v>1100.2804</v>
      </c>
      <c r="F65" s="17" t="n">
        <v>1193.646</v>
      </c>
      <c r="G65" s="17" t="n">
        <v>1</v>
      </c>
      <c r="H65" s="6" t="s">
        <f>=(F65-E65)*G65</f>
      </c>
      <c r="I65" s="9" t="s">
        <f>=(F65-E65)/E65</f>
      </c>
      <c r="J65" s="7" t="s">
        <f>=MAX(1,DATEDIF(C65,D65,"d")-1)</f>
      </c>
      <c r="K65" s="9" t="s">
        <f>=I65*365/J65</f>
      </c>
    </row>
    <row collapsed="false" customFormat="false" customHeight="false" hidden="false" ht="12.1" outlineLevel="0" r="66">
      <c r="A66" s="16" t="s">
        <v>28</v>
      </c>
      <c r="B66" s="16" t="s">
        <v>29</v>
      </c>
      <c r="C66" s="37" t="n">
        <v>43985</v>
      </c>
      <c r="D66" s="38" t="n">
        <v>43988</v>
      </c>
      <c r="E66" s="17" t="n">
        <v>1100.2804</v>
      </c>
      <c r="F66" s="17" t="n">
        <v>1193.646</v>
      </c>
      <c r="G66" s="17" t="n">
        <v>1</v>
      </c>
      <c r="H66" s="6" t="s">
        <f>=(F66-E66)*G66</f>
      </c>
      <c r="I66" s="9" t="s">
        <f>=(F66-E66)/E66</f>
      </c>
      <c r="J66" s="7" t="s">
        <f>=MAX(1,DATEDIF(C66,D66,"d")-1)</f>
      </c>
      <c r="K66" s="9" t="s">
        <f>=I66*365/J66</f>
      </c>
    </row>
    <row collapsed="false" customFormat="false" customHeight="false" hidden="false" ht="12.1" outlineLevel="0" r="67">
      <c r="A67" s="16" t="s">
        <v>28</v>
      </c>
      <c r="B67" s="16" t="s">
        <v>29</v>
      </c>
      <c r="C67" s="37" t="n">
        <v>43985</v>
      </c>
      <c r="D67" s="38" t="n">
        <v>43988</v>
      </c>
      <c r="E67" s="17" t="n">
        <v>1100.9703</v>
      </c>
      <c r="F67" s="17" t="n">
        <v>1193.646</v>
      </c>
      <c r="G67" s="17" t="n">
        <v>1</v>
      </c>
      <c r="H67" s="6" t="s">
        <f>=(F67-E67)*G67</f>
      </c>
      <c r="I67" s="9" t="s">
        <f>=(F67-E67)/E67</f>
      </c>
      <c r="J67" s="7" t="s">
        <f>=MAX(1,DATEDIF(C67,D67,"d")-1)</f>
      </c>
      <c r="K67" s="9" t="s">
        <f>=I67*365/J67</f>
      </c>
    </row>
    <row collapsed="false" customFormat="false" customHeight="false" hidden="false" ht="12.1" outlineLevel="0" r="68">
      <c r="A68" s="16" t="s">
        <v>28</v>
      </c>
      <c r="B68" s="16" t="s">
        <v>29</v>
      </c>
      <c r="C68" s="37" t="n">
        <v>43985</v>
      </c>
      <c r="D68" s="38" t="n">
        <v>43988</v>
      </c>
      <c r="E68" s="17" t="n">
        <v>1100.9703</v>
      </c>
      <c r="F68" s="17" t="n">
        <v>1193.646</v>
      </c>
      <c r="G68" s="17" t="n">
        <v>1</v>
      </c>
      <c r="H68" s="6" t="s">
        <f>=(F68-E68)*G68</f>
      </c>
      <c r="I68" s="9" t="s">
        <f>=(F68-E68)/E68</f>
      </c>
      <c r="J68" s="7" t="s">
        <f>=MAX(1,DATEDIF(C68,D68,"d")-1)</f>
      </c>
      <c r="K68" s="9" t="s">
        <f>=I68*365/J68</f>
      </c>
    </row>
    <row collapsed="false" customFormat="false" customHeight="false" hidden="false" ht="12.1" outlineLevel="0" r="69">
      <c r="A69" s="16" t="s">
        <v>28</v>
      </c>
      <c r="B69" s="16" t="s">
        <v>29</v>
      </c>
      <c r="C69" s="37" t="n">
        <v>43985</v>
      </c>
      <c r="D69" s="38" t="n">
        <v>43988</v>
      </c>
      <c r="E69" s="17" t="n">
        <v>1100.9703</v>
      </c>
      <c r="F69" s="17" t="n">
        <v>1193.646</v>
      </c>
      <c r="G69" s="17" t="n">
        <v>1</v>
      </c>
      <c r="H69" s="6" t="s">
        <f>=(F69-E69)*G69</f>
      </c>
      <c r="I69" s="9" t="s">
        <f>=(F69-E69)/E69</f>
      </c>
      <c r="J69" s="7" t="s">
        <f>=MAX(1,DATEDIF(C69,D69,"d")-1)</f>
      </c>
      <c r="K69" s="9" t="s">
        <f>=I69*365/J69</f>
      </c>
    </row>
    <row collapsed="false" customFormat="false" customHeight="false" hidden="false" ht="12.1" outlineLevel="0" r="70">
      <c r="A70" s="16" t="s">
        <v>28</v>
      </c>
      <c r="B70" s="16" t="s">
        <v>29</v>
      </c>
      <c r="C70" s="37" t="n">
        <v>43985</v>
      </c>
      <c r="D70" s="38" t="n">
        <v>43988</v>
      </c>
      <c r="E70" s="17" t="n">
        <v>1100.2804</v>
      </c>
      <c r="F70" s="17" t="n">
        <v>1194.1951</v>
      </c>
      <c r="G70" s="17" t="n">
        <v>1</v>
      </c>
      <c r="H70" s="6" t="s">
        <f>=(F70-E70)*G70</f>
      </c>
      <c r="I70" s="9" t="s">
        <f>=(F70-E70)/E70</f>
      </c>
      <c r="J70" s="7" t="s">
        <f>=MAX(1,DATEDIF(C70,D70,"d")-1)</f>
      </c>
      <c r="K70" s="9" t="s">
        <f>=I70*365/J70</f>
      </c>
    </row>
    <row collapsed="false" customFormat="false" customHeight="false" hidden="false" ht="12.1" outlineLevel="0" r="71">
      <c r="A71" s="16" t="s">
        <v>28</v>
      </c>
      <c r="B71" s="16" t="s">
        <v>29</v>
      </c>
      <c r="C71" s="37" t="n">
        <v>43985</v>
      </c>
      <c r="D71" s="38" t="n">
        <v>43988</v>
      </c>
      <c r="E71" s="17" t="n">
        <v>1099.5906</v>
      </c>
      <c r="F71" s="17" t="n">
        <v>1194.1951</v>
      </c>
      <c r="G71" s="17" t="n">
        <v>1</v>
      </c>
      <c r="H71" s="6" t="s">
        <f>=(F71-E71)*G71</f>
      </c>
      <c r="I71" s="9" t="s">
        <f>=(F71-E71)/E71</f>
      </c>
      <c r="J71" s="7" t="s">
        <f>=MAX(1,DATEDIF(C71,D71,"d")-1)</f>
      </c>
      <c r="K71" s="9" t="s">
        <f>=I71*365/J71</f>
      </c>
    </row>
    <row collapsed="false" customFormat="false" customHeight="false" hidden="false" ht="12.1" outlineLevel="0" r="72">
      <c r="A72" s="16" t="s">
        <v>28</v>
      </c>
      <c r="B72" s="16" t="s">
        <v>29</v>
      </c>
      <c r="C72" s="37" t="n">
        <v>43985</v>
      </c>
      <c r="D72" s="38" t="n">
        <v>43988</v>
      </c>
      <c r="E72" s="17" t="n">
        <v>1100.2804</v>
      </c>
      <c r="F72" s="17" t="n">
        <v>1194.1951</v>
      </c>
      <c r="G72" s="17" t="n">
        <v>1</v>
      </c>
      <c r="H72" s="6" t="s">
        <f>=(F72-E72)*G72</f>
      </c>
      <c r="I72" s="9" t="s">
        <f>=(F72-E72)/E72</f>
      </c>
      <c r="J72" s="7" t="s">
        <f>=MAX(1,DATEDIF(C72,D72,"d")-1)</f>
      </c>
      <c r="K72" s="9" t="s">
        <f>=I72*365/J72</f>
      </c>
    </row>
    <row collapsed="false" customFormat="false" customHeight="false" hidden="false" ht="12.1" outlineLevel="0" r="73">
      <c r="A73" s="16" t="s">
        <v>28</v>
      </c>
      <c r="B73" s="16" t="s">
        <v>29</v>
      </c>
      <c r="C73" s="37" t="n">
        <v>43985</v>
      </c>
      <c r="D73" s="38" t="n">
        <v>43988</v>
      </c>
      <c r="E73" s="17" t="n">
        <v>1100.2804</v>
      </c>
      <c r="F73" s="17" t="n">
        <v>1194.1951</v>
      </c>
      <c r="G73" s="17" t="n">
        <v>1</v>
      </c>
      <c r="H73" s="6" t="s">
        <f>=(F73-E73)*G73</f>
      </c>
      <c r="I73" s="9" t="s">
        <f>=(F73-E73)/E73</f>
      </c>
      <c r="J73" s="7" t="s">
        <f>=MAX(1,DATEDIF(C73,D73,"d")-1)</f>
      </c>
      <c r="K73" s="9" t="s">
        <f>=I73*365/J73</f>
      </c>
    </row>
    <row collapsed="false" customFormat="false" customHeight="false" hidden="false" ht="12.1" outlineLevel="0" r="74">
      <c r="A74" s="16" t="s">
        <v>28</v>
      </c>
      <c r="B74" s="16" t="s">
        <v>29</v>
      </c>
      <c r="C74" s="37" t="n">
        <v>43985</v>
      </c>
      <c r="D74" s="38" t="n">
        <v>43988</v>
      </c>
      <c r="E74" s="17" t="n">
        <v>1100.9703</v>
      </c>
      <c r="F74" s="17" t="n">
        <v>1194.1951</v>
      </c>
      <c r="G74" s="17" t="n">
        <v>1</v>
      </c>
      <c r="H74" s="6" t="s">
        <f>=(F74-E74)*G74</f>
      </c>
      <c r="I74" s="9" t="s">
        <f>=(F74-E74)/E74</f>
      </c>
      <c r="J74" s="7" t="s">
        <f>=MAX(1,DATEDIF(C74,D74,"d")-1)</f>
      </c>
      <c r="K74" s="9" t="s">
        <f>=I74*365/J74</f>
      </c>
    </row>
    <row collapsed="false" customFormat="false" customHeight="false" hidden="false" ht="12.1" outlineLevel="0" r="75">
      <c r="A75" s="16" t="s">
        <v>297</v>
      </c>
      <c r="B75" s="16" t="s">
        <v>453</v>
      </c>
      <c r="C75" s="37" t="n">
        <v>43987</v>
      </c>
      <c r="D75" s="38" t="n">
        <v>43987</v>
      </c>
      <c r="E75" s="17" t="n">
        <v>349.9066</v>
      </c>
      <c r="F75" s="17" t="n">
        <v>351.6319</v>
      </c>
      <c r="G75" s="17" t="n">
        <v>2</v>
      </c>
      <c r="H75" s="6" t="s">
        <f>=(F75-E75)*G75</f>
      </c>
      <c r="I75" s="9" t="s">
        <f>=(F75-E75)/E75</f>
      </c>
      <c r="J75" s="7" t="s">
        <f>=MAX(1,DATEDIF(C75,D75,"d")-1)</f>
      </c>
      <c r="K75" s="9" t="s">
        <f>=I75*365/J75</f>
      </c>
    </row>
    <row collapsed="false" customFormat="false" customHeight="false" hidden="false" ht="12.1" outlineLevel="0" r="76">
      <c r="A76" s="16" t="s">
        <v>297</v>
      </c>
      <c r="B76" s="16" t="s">
        <v>453</v>
      </c>
      <c r="C76" s="37" t="n">
        <v>43987</v>
      </c>
      <c r="D76" s="38" t="n">
        <v>43987</v>
      </c>
      <c r="E76" s="17" t="n">
        <v>350.2516</v>
      </c>
      <c r="F76" s="17" t="n">
        <v>351.977</v>
      </c>
      <c r="G76" s="17" t="n">
        <v>2</v>
      </c>
      <c r="H76" s="6" t="s">
        <f>=(F76-E76)*G76</f>
      </c>
      <c r="I76" s="9" t="s">
        <f>=(F76-E76)/E76</f>
      </c>
      <c r="J76" s="7" t="s">
        <f>=MAX(1,DATEDIF(C76,D76,"d")-1)</f>
      </c>
      <c r="K76" s="9" t="s">
        <f>=I76*365/J76</f>
      </c>
    </row>
    <row collapsed="false" customFormat="false" customHeight="false" hidden="false" ht="12.1" outlineLevel="0" r="77">
      <c r="A77" s="16" t="s">
        <v>298</v>
      </c>
      <c r="B77" s="16" t="s">
        <v>381</v>
      </c>
      <c r="C77" s="37" t="n">
        <v>43990</v>
      </c>
      <c r="D77" s="38" t="n">
        <v>43991</v>
      </c>
      <c r="E77" s="17" t="n">
        <v>3993.0039</v>
      </c>
      <c r="F77" s="17" t="n">
        <v>4005.8333</v>
      </c>
      <c r="G77" s="17" t="n">
        <v>1</v>
      </c>
      <c r="H77" s="6" t="s">
        <f>=(F77-E77)*G77</f>
      </c>
      <c r="I77" s="9" t="s">
        <f>=(F77-E77)/E77</f>
      </c>
      <c r="J77" s="7" t="s">
        <f>=MAX(1,DATEDIF(C77,D77,"d")-1)</f>
      </c>
      <c r="K77" s="9" t="s">
        <f>=I77*365/J77</f>
      </c>
    </row>
    <row collapsed="false" customFormat="false" customHeight="false" hidden="false" ht="12.1" outlineLevel="0" r="78">
      <c r="A78" s="16" t="s">
        <v>299</v>
      </c>
      <c r="B78" s="16" t="s">
        <v>454</v>
      </c>
      <c r="C78" s="37" t="n">
        <v>43990</v>
      </c>
      <c r="D78" s="38" t="n">
        <v>43991</v>
      </c>
      <c r="E78" s="17" t="n">
        <v>176.606</v>
      </c>
      <c r="F78" s="17" t="n">
        <v>177.094</v>
      </c>
      <c r="G78" s="17" t="n">
        <v>30</v>
      </c>
      <c r="H78" s="6" t="s">
        <f>=(F78-E78)*G78</f>
      </c>
      <c r="I78" s="9" t="s">
        <f>=(F78-E78)/E78</f>
      </c>
      <c r="J78" s="7" t="s">
        <f>=MAX(1,DATEDIF(C78,D78,"d")-1)</f>
      </c>
      <c r="K78" s="9" t="s">
        <f>=I78*365/J78</f>
      </c>
    </row>
    <row collapsed="false" customFormat="false" customHeight="false" hidden="false" ht="12.1" outlineLevel="0" r="79">
      <c r="A79" s="16" t="s">
        <v>300</v>
      </c>
      <c r="B79" s="16" t="s">
        <v>455</v>
      </c>
      <c r="C79" s="37" t="n">
        <v>43993</v>
      </c>
      <c r="D79" s="38" t="n">
        <v>44004</v>
      </c>
      <c r="E79" s="17" t="n">
        <v>426.8058</v>
      </c>
      <c r="F79" s="17" t="n">
        <v>437.611</v>
      </c>
      <c r="G79" s="17" t="n">
        <v>3</v>
      </c>
      <c r="H79" s="6" t="s">
        <f>=(F79-E79)*G79</f>
      </c>
      <c r="I79" s="9" t="s">
        <f>=(F79-E79)/E79</f>
      </c>
      <c r="J79" s="7" t="s">
        <f>=MAX(1,DATEDIF(C79,D79,"d")-1)</f>
      </c>
      <c r="K79" s="9" t="s">
        <f>=I79*365/J79</f>
      </c>
    </row>
    <row collapsed="false" customFormat="false" customHeight="false" hidden="false" ht="12.1" outlineLevel="0" r="80">
      <c r="A80" s="16" t="s">
        <v>301</v>
      </c>
      <c r="B80" s="16" t="s">
        <v>456</v>
      </c>
      <c r="C80" s="37" t="n">
        <v>43993</v>
      </c>
      <c r="D80" s="38" t="n">
        <v>44004</v>
      </c>
      <c r="E80" s="17" t="n">
        <v>24.8008</v>
      </c>
      <c r="F80" s="17" t="n">
        <v>26.1891</v>
      </c>
      <c r="G80" s="17" t="n">
        <v>100</v>
      </c>
      <c r="H80" s="6" t="s">
        <f>=(F80-E80)*G80</f>
      </c>
      <c r="I80" s="9" t="s">
        <f>=(F80-E80)/E80</f>
      </c>
      <c r="J80" s="7" t="s">
        <f>=MAX(1,DATEDIF(C80,D80,"d")-1)</f>
      </c>
      <c r="K80" s="9" t="s">
        <f>=I80*365/J80</f>
      </c>
    </row>
    <row collapsed="false" customFormat="false" customHeight="false" hidden="false" ht="12.1" outlineLevel="0" r="81">
      <c r="A81" s="16" t="s">
        <v>302</v>
      </c>
      <c r="B81" s="16" t="s">
        <v>457</v>
      </c>
      <c r="C81" s="37" t="n">
        <v>43993</v>
      </c>
      <c r="D81" s="38" t="n">
        <v>43999</v>
      </c>
      <c r="E81" s="17" t="n">
        <v>717.0612</v>
      </c>
      <c r="F81" s="17" t="n">
        <v>793.0848</v>
      </c>
      <c r="G81" s="17" t="n">
        <v>1</v>
      </c>
      <c r="H81" s="6" t="s">
        <f>=(F81-E81)*G81</f>
      </c>
      <c r="I81" s="9" t="s">
        <f>=(F81-E81)/E81</f>
      </c>
      <c r="J81" s="7" t="s">
        <f>=MAX(1,DATEDIF(C81,D81,"d")-1)</f>
      </c>
      <c r="K81" s="9" t="s">
        <f>=I81*365/J81</f>
      </c>
    </row>
    <row collapsed="false" customFormat="false" customHeight="false" hidden="false" ht="12.1" outlineLevel="0" r="82">
      <c r="A82" s="16" t="s">
        <v>302</v>
      </c>
      <c r="B82" s="16" t="s">
        <v>457</v>
      </c>
      <c r="C82" s="37" t="n">
        <v>43993</v>
      </c>
      <c r="D82" s="38" t="n">
        <v>43999</v>
      </c>
      <c r="E82" s="17" t="n">
        <v>717.0612</v>
      </c>
      <c r="F82" s="17" t="n">
        <v>793.0848</v>
      </c>
      <c r="G82" s="17" t="n">
        <v>1</v>
      </c>
      <c r="H82" s="6" t="s">
        <f>=(F82-E82)*G82</f>
      </c>
      <c r="I82" s="9" t="s">
        <f>=(F82-E82)/E82</f>
      </c>
      <c r="J82" s="7" t="s">
        <f>=MAX(1,DATEDIF(C82,D82,"d")-1)</f>
      </c>
      <c r="K82" s="9" t="s">
        <f>=I82*365/J82</f>
      </c>
    </row>
    <row collapsed="false" customFormat="false" customHeight="false" hidden="false" ht="12.1" outlineLevel="0" r="83">
      <c r="A83" s="16" t="s">
        <v>303</v>
      </c>
      <c r="B83" s="16" t="s">
        <v>458</v>
      </c>
      <c r="C83" s="37" t="n">
        <v>44005</v>
      </c>
      <c r="D83" s="38" t="n">
        <v>44039</v>
      </c>
      <c r="E83" s="17" t="n">
        <v>874.03</v>
      </c>
      <c r="F83" s="17" t="n">
        <v>903.88</v>
      </c>
      <c r="G83" s="17" t="n">
        <v>1</v>
      </c>
      <c r="H83" s="6" t="s">
        <f>=(F83-E83)*G83</f>
      </c>
      <c r="I83" s="9" t="s">
        <f>=(F83-E83)/E83</f>
      </c>
      <c r="J83" s="7" t="s">
        <f>=MAX(1,DATEDIF(C83,D83,"d")-1)</f>
      </c>
      <c r="K83" s="9" t="s">
        <f>=I83*365/J83</f>
      </c>
    </row>
    <row collapsed="false" customFormat="false" customHeight="false" hidden="false" ht="12.1" outlineLevel="0" r="84">
      <c r="A84" s="16" t="s">
        <v>303</v>
      </c>
      <c r="B84" s="16" t="s">
        <v>458</v>
      </c>
      <c r="C84" s="37" t="n">
        <v>44005</v>
      </c>
      <c r="D84" s="38" t="n">
        <v>44039</v>
      </c>
      <c r="E84" s="17" t="n">
        <v>874.03</v>
      </c>
      <c r="F84" s="17" t="n">
        <v>903.88</v>
      </c>
      <c r="G84" s="17" t="n">
        <v>2</v>
      </c>
      <c r="H84" s="6" t="s">
        <f>=(F84-E84)*G84</f>
      </c>
      <c r="I84" s="9" t="s">
        <f>=(F84-E84)/E84</f>
      </c>
      <c r="J84" s="7" t="s">
        <f>=MAX(1,DATEDIF(C84,D84,"d")-1)</f>
      </c>
      <c r="K84" s="9" t="s">
        <f>=I84*365/J84</f>
      </c>
    </row>
    <row collapsed="false" customFormat="false" customHeight="false" hidden="false" ht="12.1" outlineLevel="0" r="85">
      <c r="A85" s="16" t="s">
        <v>304</v>
      </c>
      <c r="B85" s="16" t="s">
        <v>459</v>
      </c>
      <c r="C85" s="37" t="n">
        <v>44018</v>
      </c>
      <c r="D85" s="38" t="n">
        <v>44039</v>
      </c>
      <c r="E85" s="17" t="n">
        <v>1881.0633</v>
      </c>
      <c r="F85" s="17" t="n">
        <v>1917.23</v>
      </c>
      <c r="G85" s="17" t="n">
        <v>3</v>
      </c>
      <c r="H85" s="6" t="s">
        <f>=(F85-E85)*G85</f>
      </c>
      <c r="I85" s="9" t="s">
        <f>=(F85-E85)/E85</f>
      </c>
      <c r="J85" s="7" t="s">
        <f>=MAX(1,DATEDIF(C85,D85,"d")-1)</f>
      </c>
      <c r="K85" s="9" t="s">
        <f>=I85*365/J85</f>
      </c>
    </row>
    <row collapsed="false" customFormat="false" customHeight="false" hidden="false" ht="12.1" outlineLevel="0" r="86">
      <c r="A86" s="16" t="s">
        <v>54</v>
      </c>
      <c r="B86" s="16" t="s">
        <v>460</v>
      </c>
      <c r="C86" s="37" t="n">
        <v>44033</v>
      </c>
      <c r="D86" s="38" t="n">
        <v>44035</v>
      </c>
      <c r="E86" s="17" t="n">
        <v>1711.2754</v>
      </c>
      <c r="F86" s="17" t="n">
        <v>1693.9592</v>
      </c>
      <c r="G86" s="17" t="n">
        <v>1</v>
      </c>
      <c r="H86" s="6" t="s">
        <f>=(F86-E86)*G86</f>
      </c>
      <c r="I86" s="9" t="s">
        <f>=(F86-E86)/E86</f>
      </c>
      <c r="J86" s="7" t="s">
        <f>=MAX(1,DATEDIF(C86,D86,"d")-1)</f>
      </c>
      <c r="K86" s="9" t="s">
        <f>=I86*365/J86</f>
      </c>
    </row>
    <row collapsed="false" customFormat="false" customHeight="false" hidden="false" ht="12.1" outlineLevel="0" r="87">
      <c r="A87" s="16" t="s">
        <v>305</v>
      </c>
      <c r="B87" s="16" t="s">
        <v>461</v>
      </c>
      <c r="C87" s="37" t="n">
        <v>44035</v>
      </c>
      <c r="D87" s="38" t="n">
        <v>44035</v>
      </c>
      <c r="E87" s="17" t="n">
        <v>31.4942</v>
      </c>
      <c r="F87" s="17" t="n">
        <v>33.6637</v>
      </c>
      <c r="G87" s="17" t="n">
        <v>100</v>
      </c>
      <c r="H87" s="6" t="s">
        <f>=(F87-E87)*G87</f>
      </c>
      <c r="I87" s="9" t="s">
        <f>=(F87-E87)/E87</f>
      </c>
      <c r="J87" s="7" t="s">
        <f>=MAX(1,DATEDIF(C87,D87,"d")-1)</f>
      </c>
      <c r="K87" s="9" t="s">
        <f>=I87*365/J87</f>
      </c>
    </row>
    <row collapsed="false" customFormat="false" customHeight="false" hidden="false" ht="12.1" outlineLevel="0" r="88">
      <c r="A88" s="16" t="s">
        <v>305</v>
      </c>
      <c r="B88" s="16" t="s">
        <v>461</v>
      </c>
      <c r="C88" s="37" t="n">
        <v>44035</v>
      </c>
      <c r="D88" s="38" t="n">
        <v>44035</v>
      </c>
      <c r="E88" s="17" t="n">
        <v>34.0468</v>
      </c>
      <c r="F88" s="17" t="n">
        <v>33.2001</v>
      </c>
      <c r="G88" s="17" t="n">
        <v>100</v>
      </c>
      <c r="H88" s="6" t="s">
        <f>=(F88-E88)*G88</f>
      </c>
      <c r="I88" s="9" t="s">
        <f>=(F88-E88)/E88</f>
      </c>
      <c r="J88" s="7" t="s">
        <f>=MAX(1,DATEDIF(C88,D88,"d")-1)</f>
      </c>
      <c r="K88" s="9" t="s">
        <f>=I88*365/J88</f>
      </c>
    </row>
    <row collapsed="false" customFormat="false" customHeight="false" hidden="false" ht="12.1" outlineLevel="0" r="89">
      <c r="A89" s="16" t="s">
        <v>305</v>
      </c>
      <c r="B89" s="16" t="s">
        <v>461</v>
      </c>
      <c r="C89" s="37" t="n">
        <v>44036</v>
      </c>
      <c r="D89" s="38" t="n">
        <v>44036</v>
      </c>
      <c r="E89" s="17" t="n">
        <v>39.3076</v>
      </c>
      <c r="F89" s="17" t="n">
        <v>38.0854</v>
      </c>
      <c r="G89" s="17" t="n">
        <v>100</v>
      </c>
      <c r="H89" s="6" t="s">
        <f>=(F89-E89)*G89</f>
      </c>
      <c r="I89" s="9" t="s">
        <f>=(F89-E89)/E89</f>
      </c>
      <c r="J89" s="7" t="s">
        <f>=MAX(1,DATEDIF(C89,D89,"d")-1)</f>
      </c>
      <c r="K89" s="9" t="s">
        <f>=I89*365/J89</f>
      </c>
    </row>
  </sheetData>
  <autoFilter ref="A1:K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20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60" customWidth="1"/>
    <col min="4" max="4" width="10" customWidth="1"/>
    <col min="5" max="5" width="10" customWidth="1"/>
    <col min="6" max="6" width="10" customWidth="1"/>
    <col min="7" max="7" width="15" customWidth="1"/>
    <col min="8" max="8" width="15" customWidth="1"/>
  </cols>
  <sheetData>
    <row collapsed="false" customFormat="false" customHeight="false" hidden="false" ht="12.1" outlineLevel="0" r="1">
      <c r="A1" s="18" t="s">
        <v>80</v>
      </c>
      <c r="B1" s="18" t="s">
        <v>9</v>
      </c>
      <c r="C1" s="18" t="s">
        <v>81</v>
      </c>
      <c r="D1" s="18" t="s">
        <v>82</v>
      </c>
      <c r="E1" s="18" t="s">
        <v>83</v>
      </c>
      <c r="F1" s="18" t="s">
        <v>84</v>
      </c>
      <c r="G1" s="18" t="s">
        <v>85</v>
      </c>
      <c r="H1" s="18" t="s">
        <v>86</v>
      </c>
    </row>
    <row collapsed="false" customFormat="false" customHeight="false" hidden="false" ht="12.1" outlineLevel="0" r="2">
      <c r="A2" s="13" t="n">
        <v>43824.543680556</v>
      </c>
      <c r="B2" s="6" t="n">
        <v>52992.7</v>
      </c>
      <c r="C2" s="16" t="s">
        <v>87</v>
      </c>
      <c r="D2" s="16"/>
      <c r="E2" s="16"/>
      <c r="F2" s="7" t="n">
        <v>0</v>
      </c>
      <c r="G2" s="6" t="s">
        <f>=B2</f>
      </c>
      <c r="H2" s="6" t="n">
        <v>0</v>
      </c>
    </row>
    <row collapsed="false" customFormat="false" customHeight="false" hidden="false" ht="12.1" outlineLevel="0" r="3">
      <c r="A3" s="13" t="n">
        <v>43830</v>
      </c>
      <c r="B3" s="6" t="n">
        <v>6180</v>
      </c>
      <c r="C3" s="16" t="s">
        <v>87</v>
      </c>
      <c r="D3" s="16"/>
      <c r="E3" s="16"/>
      <c r="F3" s="6" t="s">
        <f>=A3-A2</f>
      </c>
      <c r="G3" s="6" t="s">
        <f>=B3+G2</f>
      </c>
      <c r="H3" s="6" t="s">
        <f>=F3*G2</f>
      </c>
    </row>
    <row collapsed="false" customFormat="false" customHeight="false" hidden="false" ht="12.1" outlineLevel="0" r="4">
      <c r="A4" s="13" t="n">
        <v>43840</v>
      </c>
      <c r="B4" s="6" t="n">
        <v>5000</v>
      </c>
      <c r="C4" s="16" t="s">
        <v>87</v>
      </c>
      <c r="D4" s="16"/>
      <c r="E4" s="16"/>
      <c r="F4" s="6" t="s">
        <f>=A4-A3</f>
      </c>
      <c r="G4" s="6" t="s">
        <f>=B4+G3</f>
      </c>
      <c r="H4" s="6" t="s">
        <f>=F4*G3</f>
      </c>
    </row>
    <row collapsed="false" customFormat="false" customHeight="false" hidden="false" ht="12.1" outlineLevel="0" r="5">
      <c r="A5" s="13" t="n">
        <v>43845.6190625</v>
      </c>
      <c r="B5" s="6" t="n">
        <v>5000</v>
      </c>
      <c r="C5" s="16" t="s">
        <v>87</v>
      </c>
      <c r="D5" s="16"/>
      <c r="E5" s="16"/>
      <c r="F5" s="6" t="s">
        <f>=A5-A4</f>
      </c>
      <c r="G5" s="6" t="s">
        <f>=B5+G4</f>
      </c>
      <c r="H5" s="6" t="s">
        <f>=F5*G4</f>
      </c>
    </row>
    <row collapsed="false" customFormat="false" customHeight="false" hidden="false" ht="12.1" outlineLevel="0" r="6">
      <c r="A6" s="13" t="n">
        <v>43871</v>
      </c>
      <c r="B6" s="6" t="n">
        <v>5000</v>
      </c>
      <c r="C6" s="16" t="s">
        <v>87</v>
      </c>
      <c r="D6" s="16"/>
      <c r="E6" s="16"/>
      <c r="F6" s="6" t="s">
        <f>=A6-A5</f>
      </c>
      <c r="G6" s="6" t="s">
        <f>=B6+G5</f>
      </c>
      <c r="H6" s="6" t="s">
        <f>=F6*G5</f>
      </c>
    </row>
    <row collapsed="false" customFormat="false" customHeight="false" hidden="false" ht="12.1" outlineLevel="0" r="7">
      <c r="A7" s="13" t="n">
        <v>43871</v>
      </c>
      <c r="B7" s="6" t="n">
        <v>5000</v>
      </c>
      <c r="C7" s="16" t="s">
        <v>87</v>
      </c>
      <c r="D7" s="16"/>
      <c r="E7" s="16"/>
      <c r="F7" s="6" t="s">
        <f>=A7-A6</f>
      </c>
      <c r="G7" s="6" t="s">
        <f>=B7+G6</f>
      </c>
      <c r="H7" s="6" t="s">
        <f>=F7*G6</f>
      </c>
    </row>
    <row collapsed="false" customFormat="false" customHeight="false" hidden="false" ht="12.1" outlineLevel="0" r="8">
      <c r="A8" s="13" t="n">
        <v>43875</v>
      </c>
      <c r="B8" s="6" t="n">
        <v>-55.25</v>
      </c>
      <c r="C8" s="16" t="s">
        <v>88</v>
      </c>
      <c r="D8" s="16"/>
      <c r="E8" s="16"/>
      <c r="F8" s="6" t="s">
        <f>=A8-A7</f>
      </c>
      <c r="G8" s="6" t="s">
        <f>=B8+G7</f>
      </c>
      <c r="H8" s="6" t="s">
        <f>=F8*G7</f>
      </c>
    </row>
    <row collapsed="false" customFormat="false" customHeight="false" hidden="false" ht="12.1" outlineLevel="0" r="9">
      <c r="A9" s="13" t="n">
        <v>43906.628912037</v>
      </c>
      <c r="B9" s="6" t="n">
        <v>73.1882</v>
      </c>
      <c r="C9" s="16" t="s">
        <v>89</v>
      </c>
      <c r="D9" s="16"/>
      <c r="E9" s="16"/>
      <c r="F9" s="6" t="s">
        <f>=A9-A8</f>
      </c>
      <c r="G9" s="6" t="s">
        <f>=B9+G8</f>
      </c>
      <c r="H9" s="6" t="s">
        <f>=F9*G8</f>
      </c>
    </row>
    <row collapsed="false" customFormat="false" customHeight="false" hidden="false" ht="12.1" outlineLevel="0" r="10">
      <c r="A10" s="13" t="n">
        <v>43916.564756944</v>
      </c>
      <c r="B10" s="6" t="n">
        <v>10000</v>
      </c>
      <c r="C10" s="16" t="s">
        <v>87</v>
      </c>
      <c r="D10" s="16"/>
      <c r="E10" s="16"/>
      <c r="F10" s="6" t="s">
        <f>=A10-A9</f>
      </c>
      <c r="G10" s="6" t="s">
        <f>=B10+G9</f>
      </c>
      <c r="H10" s="6" t="s">
        <f>=F10*G9</f>
      </c>
    </row>
    <row collapsed="false" customFormat="false" customHeight="false" hidden="false" ht="12.1" outlineLevel="0" r="11">
      <c r="A11" s="13" t="n">
        <v>43928.448900463</v>
      </c>
      <c r="B11" s="6" t="n">
        <v>10000</v>
      </c>
      <c r="C11" s="16" t="s">
        <v>87</v>
      </c>
      <c r="D11" s="16"/>
      <c r="E11" s="16"/>
      <c r="F11" s="6" t="s">
        <f>=A11-A10</f>
      </c>
      <c r="G11" s="6" t="s">
        <f>=B11+G10</f>
      </c>
      <c r="H11" s="6" t="s">
        <f>=F11*G10</f>
      </c>
    </row>
    <row collapsed="false" customFormat="false" customHeight="false" hidden="false" ht="12.1" outlineLevel="0" r="12">
      <c r="A12" s="13" t="n">
        <v>43951.4215625</v>
      </c>
      <c r="B12" s="6" t="n">
        <v>5000</v>
      </c>
      <c r="C12" s="16" t="s">
        <v>87</v>
      </c>
      <c r="D12" s="16"/>
      <c r="E12" s="16"/>
      <c r="F12" s="6" t="s">
        <f>=A12-A11</f>
      </c>
      <c r="G12" s="6" t="s">
        <f>=B12+G11</f>
      </c>
      <c r="H12" s="6" t="s">
        <f>=F12*G11</f>
      </c>
    </row>
    <row collapsed="false" customFormat="false" customHeight="false" hidden="false" ht="12.1" outlineLevel="0" r="13">
      <c r="A13" s="13" t="n">
        <v>43969</v>
      </c>
      <c r="B13" s="6" t="n">
        <v>5000</v>
      </c>
      <c r="C13" s="16" t="s">
        <v>87</v>
      </c>
      <c r="D13" s="16"/>
      <c r="E13" s="16"/>
      <c r="F13" s="6" t="s">
        <f>=A13-A12</f>
      </c>
      <c r="G13" s="6" t="s">
        <f>=B13+G12</f>
      </c>
      <c r="H13" s="6" t="s">
        <f>=F13*G12</f>
      </c>
    </row>
    <row collapsed="false" customFormat="false" customHeight="false" hidden="false" ht="12.1" outlineLevel="0" r="14">
      <c r="A14" s="13" t="n">
        <v>43976.520914352</v>
      </c>
      <c r="B14" s="6" t="n">
        <v>5000</v>
      </c>
      <c r="C14" s="16" t="s">
        <v>87</v>
      </c>
      <c r="D14" s="16"/>
      <c r="E14" s="16"/>
      <c r="F14" s="6" t="s">
        <f>=A14-A13</f>
      </c>
      <c r="G14" s="6" t="s">
        <f>=B14+G13</f>
      </c>
      <c r="H14" s="6" t="s">
        <f>=F14*G13</f>
      </c>
    </row>
    <row collapsed="false" customFormat="false" customHeight="false" hidden="false" ht="12.1" outlineLevel="0" r="15">
      <c r="A15" s="13" t="n">
        <v>43987</v>
      </c>
      <c r="B15" s="6" t="n">
        <v>5000</v>
      </c>
      <c r="C15" s="16" t="s">
        <v>87</v>
      </c>
      <c r="D15" s="16"/>
      <c r="E15" s="16"/>
      <c r="F15" s="6" t="s">
        <f>=A15-A14</f>
      </c>
      <c r="G15" s="6" t="s">
        <f>=B15+G14</f>
      </c>
      <c r="H15" s="6" t="s">
        <f>=F15*G14</f>
      </c>
    </row>
    <row collapsed="false" customFormat="false" customHeight="false" hidden="false" ht="12.1" outlineLevel="0" r="16">
      <c r="A16" s="13" t="n">
        <v>43987</v>
      </c>
      <c r="B16" s="6" t="n">
        <v>5000</v>
      </c>
      <c r="C16" s="16" t="s">
        <v>87</v>
      </c>
      <c r="D16" s="16"/>
      <c r="E16" s="16"/>
      <c r="F16" s="6" t="s">
        <f>=A16-A15</f>
      </c>
      <c r="G16" s="6" t="s">
        <f>=B16+G15</f>
      </c>
      <c r="H16" s="6" t="s">
        <f>=F16*G15</f>
      </c>
    </row>
    <row collapsed="false" customFormat="false" customHeight="false" hidden="false" ht="12.1" outlineLevel="0" r="17">
      <c r="A17" s="13" t="n">
        <v>43991</v>
      </c>
      <c r="B17" s="6" t="n">
        <v>-1536.52</v>
      </c>
      <c r="C17" s="16" t="s">
        <v>90</v>
      </c>
      <c r="D17" s="16"/>
      <c r="E17" s="16"/>
      <c r="F17" s="6" t="s">
        <f>=A17-A16</f>
      </c>
      <c r="G17" s="6" t="s">
        <f>=B17+G16</f>
      </c>
      <c r="H17" s="6" t="s">
        <f>=F17*G16</f>
      </c>
    </row>
    <row collapsed="false" customFormat="false" customHeight="false" hidden="false" ht="12.1" outlineLevel="0" r="18">
      <c r="A18" s="13" t="n">
        <v>43994</v>
      </c>
      <c r="B18" s="6" t="n">
        <v>-0.69</v>
      </c>
      <c r="C18" s="16" t="s">
        <v>91</v>
      </c>
      <c r="D18" s="16"/>
      <c r="E18" s="16"/>
      <c r="F18" s="6" t="s">
        <f>=A18-A17</f>
      </c>
      <c r="G18" s="6" t="s">
        <f>=B18+G17</f>
      </c>
      <c r="H18" s="6" t="s">
        <f>=F18*G17</f>
      </c>
    </row>
    <row collapsed="false" customFormat="false" customHeight="false" hidden="false" ht="12.1" outlineLevel="0" r="19">
      <c r="A19" s="13" t="n">
        <v>44008.472337963</v>
      </c>
      <c r="B19" s="6" t="n">
        <v>1766.52</v>
      </c>
      <c r="C19" s="16" t="s">
        <v>92</v>
      </c>
      <c r="D19" s="16"/>
      <c r="E19" s="16"/>
      <c r="F19" s="6" t="s">
        <f>=A19-A18</f>
      </c>
      <c r="G19" s="6" t="s">
        <f>=B19+G18</f>
      </c>
      <c r="H19" s="6" t="s">
        <f>=F19*G18</f>
      </c>
    </row>
    <row collapsed="false" customFormat="false" customHeight="false" hidden="false" ht="12.1" outlineLevel="0" r="20">
      <c r="A20" s="13" t="n">
        <v>44011</v>
      </c>
      <c r="B20" s="6" t="n">
        <v>-62.22</v>
      </c>
      <c r="C20" s="16" t="s">
        <v>93</v>
      </c>
      <c r="D20" s="16"/>
      <c r="E20" s="16"/>
      <c r="F20" s="6" t="s">
        <f>=A20-A19</f>
      </c>
      <c r="G20" s="6" t="s">
        <f>=B20+G19</f>
      </c>
      <c r="H20" s="6" t="s">
        <f>=F20*G19</f>
      </c>
    </row>
    <row collapsed="false" customFormat="false" customHeight="false" hidden="false" ht="12.1" outlineLevel="0" r="21">
      <c r="A21" s="13" t="n">
        <v>44012</v>
      </c>
      <c r="B21" s="6" t="n">
        <v>5000</v>
      </c>
      <c r="C21" s="16" t="s">
        <v>87</v>
      </c>
      <c r="D21" s="16"/>
      <c r="E21" s="16"/>
      <c r="F21" s="6" t="s">
        <f>=A21-A20</f>
      </c>
      <c r="G21" s="6" t="s">
        <f>=B21+G20</f>
      </c>
      <c r="H21" s="6" t="s">
        <f>=F21*G20</f>
      </c>
    </row>
    <row collapsed="false" customFormat="false" customHeight="false" hidden="false" ht="12.1" outlineLevel="0" r="22">
      <c r="A22" s="13" t="n">
        <v>44014</v>
      </c>
      <c r="B22" s="6" t="n">
        <v>32.402998</v>
      </c>
      <c r="C22" s="16" t="s">
        <v>94</v>
      </c>
      <c r="D22" s="16"/>
      <c r="E22" s="16"/>
      <c r="F22" s="6" t="s">
        <f>=A22-A21</f>
      </c>
      <c r="G22" s="6" t="s">
        <f>=B22+G21</f>
      </c>
      <c r="H22" s="6" t="s">
        <f>=F22*G21</f>
      </c>
    </row>
    <row collapsed="false" customFormat="false" customHeight="false" hidden="false" ht="12.1" outlineLevel="0" r="23">
      <c r="A23" s="13" t="n">
        <v>44019.448611111</v>
      </c>
      <c r="B23" s="6" t="n">
        <v>5000</v>
      </c>
      <c r="C23" s="16" t="s">
        <v>87</v>
      </c>
      <c r="D23" s="16"/>
      <c r="E23" s="16"/>
      <c r="F23" s="6" t="s">
        <f>=A23-A22</f>
      </c>
      <c r="G23" s="6" t="s">
        <f>=B23+G22</f>
      </c>
      <c r="H23" s="6" t="s">
        <f>=F23*G22</f>
      </c>
    </row>
    <row collapsed="false" customFormat="false" customHeight="false" hidden="false" ht="12.1" outlineLevel="0" r="24">
      <c r="A24" s="13" t="n">
        <v>44020</v>
      </c>
      <c r="B24" s="6" t="n">
        <v>-25.98</v>
      </c>
      <c r="C24" s="16" t="s">
        <v>95</v>
      </c>
      <c r="D24" s="16"/>
      <c r="E24" s="16"/>
      <c r="F24" s="6" t="s">
        <f>=A24-A23</f>
      </c>
      <c r="G24" s="6" t="s">
        <f>=B24+G23</f>
      </c>
      <c r="H24" s="6" t="s">
        <f>=F24*G23</f>
      </c>
    </row>
    <row collapsed="false" customFormat="false" customHeight="false" hidden="false" ht="12.1" outlineLevel="0" r="25">
      <c r="A25" s="13" t="n">
        <v>44021</v>
      </c>
      <c r="B25" s="6" t="n">
        <v>-33.48</v>
      </c>
      <c r="C25" s="16" t="s">
        <v>96</v>
      </c>
      <c r="D25" s="16"/>
      <c r="E25" s="16"/>
      <c r="F25" s="6" t="s">
        <f>=A25-A24</f>
      </c>
      <c r="G25" s="6" t="s">
        <f>=B25+G24</f>
      </c>
      <c r="H25" s="6" t="s">
        <f>=F25*G24</f>
      </c>
    </row>
    <row collapsed="false" customFormat="false" customHeight="false" hidden="false" ht="12.1" outlineLevel="0" r="26">
      <c r="A26" s="13" t="n">
        <v>44025.836631944</v>
      </c>
      <c r="B26" s="6" t="n">
        <v>0.712298</v>
      </c>
      <c r="C26" s="16" t="s">
        <v>97</v>
      </c>
      <c r="D26" s="16"/>
      <c r="E26" s="16"/>
      <c r="F26" s="6" t="s">
        <f>=A26-A25</f>
      </c>
      <c r="G26" s="6" t="s">
        <f>=B26+G25</f>
      </c>
      <c r="H26" s="6" t="s">
        <f>=F26*G25</f>
      </c>
    </row>
    <row collapsed="false" customFormat="false" customHeight="false" hidden="false" ht="12.1" outlineLevel="0" r="27">
      <c r="A27" s="13" t="n">
        <v>44032.983391204</v>
      </c>
      <c r="B27" s="6" t="n">
        <v>7692</v>
      </c>
      <c r="C27" s="16" t="s">
        <v>87</v>
      </c>
      <c r="D27" s="16"/>
      <c r="E27" s="16"/>
      <c r="F27" s="6" t="s">
        <f>=A27-A26</f>
      </c>
      <c r="G27" s="6" t="s">
        <f>=B27+G26</f>
      </c>
      <c r="H27" s="6" t="s">
        <f>=F27*G26</f>
      </c>
    </row>
    <row collapsed="false" customFormat="false" customHeight="false" hidden="false" ht="12.1" outlineLevel="0" r="28">
      <c r="A28" s="13" t="n">
        <v>44041</v>
      </c>
      <c r="B28" s="6" t="n">
        <v>-349</v>
      </c>
      <c r="C28" s="16" t="s">
        <v>98</v>
      </c>
      <c r="D28" s="16"/>
      <c r="E28" s="16"/>
      <c r="F28" s="6" t="s">
        <f>=A28-A27</f>
      </c>
      <c r="G28" s="6" t="s">
        <f>=B28+G27</f>
      </c>
      <c r="H28" s="6" t="s">
        <f>=F28*G27</f>
      </c>
    </row>
    <row collapsed="false" customFormat="false" customHeight="false" hidden="false" ht="12.1" outlineLevel="0" r="29">
      <c r="A29" s="13" t="n">
        <v>44042.71</v>
      </c>
      <c r="B29" s="6" t="n">
        <v>349</v>
      </c>
      <c r="C29" s="16" t="s">
        <v>99</v>
      </c>
      <c r="D29" s="16"/>
      <c r="E29" s="16"/>
      <c r="F29" s="6" t="s">
        <f>=A29-A28</f>
      </c>
      <c r="G29" s="6" t="s">
        <f>=B29+G28</f>
      </c>
      <c r="H29" s="6" t="s">
        <f>=F29*G28</f>
      </c>
    </row>
    <row collapsed="false" customFormat="false" customHeight="false" hidden="false" ht="12.1" outlineLevel="0" r="30">
      <c r="A30" s="13" t="n">
        <v>44049</v>
      </c>
      <c r="B30" s="6" t="n">
        <v>-21.98</v>
      </c>
      <c r="C30" s="16" t="s">
        <v>100</v>
      </c>
      <c r="D30" s="16"/>
      <c r="E30" s="16"/>
      <c r="F30" s="6" t="s">
        <f>=A30-A29</f>
      </c>
      <c r="G30" s="6" t="s">
        <f>=B30+G29</f>
      </c>
      <c r="H30" s="6" t="s">
        <f>=F30*G29</f>
      </c>
    </row>
    <row collapsed="false" customFormat="false" customHeight="false" hidden="false" ht="12.1" outlineLevel="0" r="31">
      <c r="A31" s="13" t="n">
        <v>44062</v>
      </c>
      <c r="B31" s="6" t="n">
        <v>-33.78</v>
      </c>
      <c r="C31" s="16" t="s">
        <v>101</v>
      </c>
      <c r="D31" s="16"/>
      <c r="E31" s="16"/>
      <c r="F31" s="6" t="s">
        <f>=A31-A30</f>
      </c>
      <c r="G31" s="6" t="s">
        <f>=B31+G30</f>
      </c>
      <c r="H31" s="6" t="s">
        <f>=F31*G30</f>
      </c>
    </row>
    <row collapsed="false" customFormat="false" customHeight="false" hidden="false" ht="12.1" outlineLevel="0" r="32">
      <c r="A32" s="13" t="n">
        <v>44082</v>
      </c>
      <c r="B32" s="6" t="n">
        <v>-59.72</v>
      </c>
      <c r="C32" s="16" t="s">
        <v>102</v>
      </c>
      <c r="D32" s="16"/>
      <c r="E32" s="16"/>
      <c r="F32" s="6" t="s">
        <f>=A32-A31</f>
      </c>
      <c r="G32" s="6" t="s">
        <f>=B32+G31</f>
      </c>
      <c r="H32" s="6" t="s">
        <f>=F32*G31</f>
      </c>
    </row>
    <row collapsed="false" customFormat="false" customHeight="false" hidden="false" ht="12.1" outlineLevel="0" r="33">
      <c r="A33" s="13" t="n">
        <v>44085</v>
      </c>
      <c r="B33" s="6" t="n">
        <v>-1.51</v>
      </c>
      <c r="C33" s="16" t="s">
        <v>103</v>
      </c>
      <c r="D33" s="16"/>
      <c r="E33" s="16"/>
      <c r="F33" s="6" t="s">
        <f>=A33-A32</f>
      </c>
      <c r="G33" s="6" t="s">
        <f>=B33+G32</f>
      </c>
      <c r="H33" s="6" t="s">
        <f>=F33*G32</f>
      </c>
    </row>
    <row collapsed="false" customFormat="false" customHeight="false" hidden="false" ht="12.1" outlineLevel="0" r="34">
      <c r="A34" s="13" t="n">
        <v>44103</v>
      </c>
      <c r="B34" s="6" t="n">
        <v>-70.8</v>
      </c>
      <c r="C34" s="16" t="s">
        <v>104</v>
      </c>
      <c r="D34" s="16"/>
      <c r="E34" s="16"/>
      <c r="F34" s="6" t="s">
        <f>=A34-A33</f>
      </c>
      <c r="G34" s="6" t="s">
        <f>=B34+G33</f>
      </c>
      <c r="H34" s="6" t="s">
        <f>=F34*G33</f>
      </c>
    </row>
    <row collapsed="false" customFormat="false" customHeight="false" hidden="false" ht="12.1" outlineLevel="0" r="35">
      <c r="A35" s="13" t="n">
        <v>44112</v>
      </c>
      <c r="B35" s="6" t="n">
        <v>-36.7</v>
      </c>
      <c r="C35" s="16" t="s">
        <v>105</v>
      </c>
      <c r="D35" s="16"/>
      <c r="E35" s="16"/>
      <c r="F35" s="6" t="s">
        <f>=A35-A34</f>
      </c>
      <c r="G35" s="6" t="s">
        <f>=B35+G34</f>
      </c>
      <c r="H35" s="6" t="s">
        <f>=F35*G34</f>
      </c>
    </row>
    <row collapsed="false" customFormat="false" customHeight="false" hidden="false" ht="12.1" outlineLevel="0" r="36">
      <c r="A36" s="13" t="n">
        <v>44116</v>
      </c>
      <c r="B36" s="6" t="n">
        <v>-77.3</v>
      </c>
      <c r="C36" s="16" t="s">
        <v>106</v>
      </c>
      <c r="D36" s="16"/>
      <c r="E36" s="16"/>
      <c r="F36" s="6" t="s">
        <f>=A36-A35</f>
      </c>
      <c r="G36" s="6" t="s">
        <f>=B36+G35</f>
      </c>
      <c r="H36" s="6" t="s">
        <f>=F36*G35</f>
      </c>
    </row>
    <row collapsed="false" customFormat="false" customHeight="false" hidden="false" ht="12.1" outlineLevel="0" r="37">
      <c r="A37" s="13" t="n">
        <v>44140</v>
      </c>
      <c r="B37" s="6" t="n">
        <v>-24</v>
      </c>
      <c r="C37" s="16" t="s">
        <v>107</v>
      </c>
      <c r="D37" s="16"/>
      <c r="E37" s="16"/>
      <c r="F37" s="6" t="s">
        <f>=A37-A36</f>
      </c>
      <c r="G37" s="6" t="s">
        <f>=B37+G36</f>
      </c>
      <c r="H37" s="6" t="s">
        <f>=F37*G36</f>
      </c>
    </row>
    <row collapsed="false" customFormat="false" customHeight="false" hidden="false" ht="12.1" outlineLevel="0" r="38">
      <c r="A38" s="13" t="n">
        <v>44153</v>
      </c>
      <c r="B38" s="6" t="n">
        <v>-38.13</v>
      </c>
      <c r="C38" s="16" t="s">
        <v>108</v>
      </c>
      <c r="D38" s="16"/>
      <c r="E38" s="16"/>
      <c r="F38" s="6" t="s">
        <f>=A38-A37</f>
      </c>
      <c r="G38" s="6" t="s">
        <f>=B38+G37</f>
      </c>
      <c r="H38" s="6" t="s">
        <f>=F38*G37</f>
      </c>
    </row>
    <row collapsed="false" customFormat="false" customHeight="false" hidden="false" ht="12.1" outlineLevel="0" r="39">
      <c r="A39" s="13" t="n">
        <v>44172</v>
      </c>
      <c r="B39" s="6" t="n">
        <v>-64.53</v>
      </c>
      <c r="C39" s="16" t="s">
        <v>109</v>
      </c>
      <c r="D39" s="16"/>
      <c r="E39" s="16"/>
      <c r="F39" s="6" t="s">
        <f>=A39-A38</f>
      </c>
      <c r="G39" s="6" t="s">
        <f>=B39+G38</f>
      </c>
      <c r="H39" s="6" t="s">
        <f>=F39*G38</f>
      </c>
    </row>
    <row collapsed="false" customFormat="false" customHeight="false" hidden="false" ht="12.1" outlineLevel="0" r="40">
      <c r="A40" s="13" t="n">
        <v>44176</v>
      </c>
      <c r="B40" s="6" t="n">
        <v>-1.47</v>
      </c>
      <c r="C40" s="16" t="s">
        <v>110</v>
      </c>
      <c r="D40" s="16"/>
      <c r="E40" s="16"/>
      <c r="F40" s="6" t="s">
        <f>=A40-A39</f>
      </c>
      <c r="G40" s="6" t="s">
        <f>=B40+G39</f>
      </c>
      <c r="H40" s="6" t="s">
        <f>=F40*G39</f>
      </c>
    </row>
    <row collapsed="false" customFormat="false" customHeight="false" hidden="false" ht="12.1" outlineLevel="0" r="41">
      <c r="A41" s="13" t="n">
        <v>44183</v>
      </c>
      <c r="B41" s="6" t="n">
        <v>-40</v>
      </c>
      <c r="C41" s="16" t="s">
        <v>111</v>
      </c>
      <c r="D41" s="16"/>
      <c r="E41" s="16"/>
      <c r="F41" s="6" t="s">
        <f>=A41-A40</f>
      </c>
      <c r="G41" s="6" t="s">
        <f>=B41+G40</f>
      </c>
      <c r="H41" s="6" t="s">
        <f>=F41*G40</f>
      </c>
    </row>
    <row collapsed="false" customFormat="false" customHeight="false" hidden="false" ht="12.1" outlineLevel="0" r="42">
      <c r="A42" s="13" t="n">
        <v>44189</v>
      </c>
      <c r="B42" s="6" t="n">
        <v>-542.35</v>
      </c>
      <c r="C42" s="16" t="s">
        <v>112</v>
      </c>
      <c r="D42" s="16"/>
      <c r="E42" s="16"/>
      <c r="F42" s="6" t="s">
        <f>=A42-A41</f>
      </c>
      <c r="G42" s="6" t="s">
        <f>=B42+G41</f>
      </c>
      <c r="H42" s="6" t="s">
        <f>=F42*G41</f>
      </c>
    </row>
    <row collapsed="false" customFormat="false" customHeight="false" hidden="false" ht="12.1" outlineLevel="0" r="43">
      <c r="A43" s="13" t="n">
        <v>44195</v>
      </c>
      <c r="B43" s="6" t="n">
        <v>-66.29</v>
      </c>
      <c r="C43" s="16" t="s">
        <v>113</v>
      </c>
      <c r="D43" s="16"/>
      <c r="E43" s="16"/>
      <c r="F43" s="6" t="s">
        <f>=A43-A42</f>
      </c>
      <c r="G43" s="6" t="s">
        <f>=B43+G42</f>
      </c>
      <c r="H43" s="6" t="s">
        <f>=F43*G42</f>
      </c>
    </row>
    <row collapsed="false" customFormat="false" customHeight="false" hidden="false" ht="12.1" outlineLevel="0" r="44">
      <c r="A44" s="13" t="n">
        <v>44204</v>
      </c>
      <c r="B44" s="6" t="n">
        <v>-34.72</v>
      </c>
      <c r="C44" s="16" t="s">
        <v>114</v>
      </c>
      <c r="D44" s="16"/>
      <c r="E44" s="16"/>
      <c r="F44" s="6" t="s">
        <f>=A44-A43</f>
      </c>
      <c r="G44" s="6" t="s">
        <f>=B44+G43</f>
      </c>
      <c r="H44" s="6" t="s">
        <f>=F44*G43</f>
      </c>
    </row>
    <row collapsed="false" customFormat="false" customHeight="false" hidden="false" ht="12.1" outlineLevel="0" r="45">
      <c r="A45" s="13" t="n">
        <v>44223</v>
      </c>
      <c r="B45" s="6" t="n">
        <v>-304</v>
      </c>
      <c r="C45" s="16" t="s">
        <v>115</v>
      </c>
      <c r="D45" s="16"/>
      <c r="E45" s="16"/>
      <c r="F45" s="6" t="s">
        <f>=A45-A44</f>
      </c>
      <c r="G45" s="6" t="s">
        <f>=B45+G44</f>
      </c>
      <c r="H45" s="6" t="s">
        <f>=F45*G44</f>
      </c>
    </row>
    <row collapsed="false" customFormat="false" customHeight="false" hidden="false" ht="12.1" outlineLevel="0" r="46">
      <c r="A46" s="13" t="n">
        <v>44231</v>
      </c>
      <c r="B46" s="6" t="n">
        <v>-24.19</v>
      </c>
      <c r="C46" s="16" t="s">
        <v>116</v>
      </c>
      <c r="D46" s="16"/>
      <c r="E46" s="16"/>
      <c r="F46" s="6" t="s">
        <f>=A46-A45</f>
      </c>
      <c r="G46" s="6" t="s">
        <f>=B46+G45</f>
      </c>
      <c r="H46" s="6" t="s">
        <f>=F46*G45</f>
      </c>
    </row>
    <row collapsed="false" customFormat="false" customHeight="false" hidden="false" ht="12.1" outlineLevel="0" r="47">
      <c r="A47" s="13" t="n">
        <v>44244</v>
      </c>
      <c r="B47" s="6" t="n">
        <v>-36.64</v>
      </c>
      <c r="C47" s="16" t="s">
        <v>117</v>
      </c>
      <c r="D47" s="16"/>
      <c r="E47" s="16"/>
      <c r="F47" s="6" t="s">
        <f>=A47-A46</f>
      </c>
      <c r="G47" s="6" t="s">
        <f>=B47+G46</f>
      </c>
      <c r="H47" s="6" t="s">
        <f>=F47*G46</f>
      </c>
    </row>
    <row collapsed="false" customFormat="false" customHeight="false" hidden="false" ht="12.1" outlineLevel="0" r="48">
      <c r="A48" s="13" t="n">
        <v>44264</v>
      </c>
      <c r="B48" s="6" t="n">
        <v>-64.75</v>
      </c>
      <c r="C48" s="16" t="s">
        <v>118</v>
      </c>
      <c r="D48" s="16"/>
      <c r="E48" s="16"/>
      <c r="F48" s="6" t="s">
        <f>=A48-A47</f>
      </c>
      <c r="G48" s="6" t="s">
        <f>=B48+G47</f>
      </c>
      <c r="H48" s="6" t="s">
        <f>=F48*G47</f>
      </c>
    </row>
    <row collapsed="false" customFormat="false" customHeight="false" hidden="false" ht="12.1" outlineLevel="0" r="49">
      <c r="A49" s="13" t="n">
        <v>44273</v>
      </c>
      <c r="B49" s="6" t="n">
        <v>-1.46</v>
      </c>
      <c r="C49" s="16" t="s">
        <v>119</v>
      </c>
      <c r="D49" s="16"/>
      <c r="E49" s="16"/>
      <c r="F49" s="6" t="s">
        <f>=A49-A48</f>
      </c>
      <c r="G49" s="6" t="s">
        <f>=B49+G48</f>
      </c>
      <c r="H49" s="6" t="s">
        <f>=F49*G48</f>
      </c>
    </row>
    <row collapsed="false" customFormat="false" customHeight="false" hidden="false" ht="12.1" outlineLevel="0" r="50">
      <c r="A50" s="13" t="n">
        <v>44285</v>
      </c>
      <c r="B50" s="6" t="n">
        <v>-68.25</v>
      </c>
      <c r="C50" s="16" t="s">
        <v>120</v>
      </c>
      <c r="D50" s="16"/>
      <c r="E50" s="16"/>
      <c r="F50" s="6" t="s">
        <f>=A50-A49</f>
      </c>
      <c r="G50" s="6" t="s">
        <f>=B50+G49</f>
      </c>
      <c r="H50" s="6" t="s">
        <f>=F50*G49</f>
      </c>
    </row>
    <row collapsed="false" customFormat="false" customHeight="false" hidden="false" ht="12.1" outlineLevel="0" r="51">
      <c r="A51" s="13" t="n">
        <v>44294</v>
      </c>
      <c r="B51" s="6" t="n">
        <v>-36.55</v>
      </c>
      <c r="C51" s="16" t="s">
        <v>121</v>
      </c>
      <c r="D51" s="16"/>
      <c r="E51" s="16"/>
      <c r="F51" s="6" t="s">
        <f>=A51-A50</f>
      </c>
      <c r="G51" s="6" t="s">
        <f>=B51+G50</f>
      </c>
      <c r="H51" s="6" t="s">
        <f>=F51*G50</f>
      </c>
    </row>
    <row collapsed="false" customFormat="false" customHeight="false" hidden="false" ht="12.1" outlineLevel="0" r="52">
      <c r="A52" s="13" t="n">
        <v>44322</v>
      </c>
      <c r="B52" s="6" t="n">
        <v>-23.81</v>
      </c>
      <c r="C52" s="16" t="s">
        <v>122</v>
      </c>
      <c r="D52" s="16"/>
      <c r="E52" s="16"/>
      <c r="F52" s="6" t="s">
        <f>=A52-A51</f>
      </c>
      <c r="G52" s="6" t="s">
        <f>=B52+G51</f>
      </c>
      <c r="H52" s="6" t="s">
        <f>=F52*G51</f>
      </c>
    </row>
    <row collapsed="false" customFormat="false" customHeight="false" hidden="false" ht="12.1" outlineLevel="0" r="53">
      <c r="A53" s="13" t="n">
        <v>44335</v>
      </c>
      <c r="B53" s="6" t="n">
        <v>-36.85</v>
      </c>
      <c r="C53" s="16" t="s">
        <v>123</v>
      </c>
      <c r="D53" s="16"/>
      <c r="E53" s="16"/>
      <c r="F53" s="6" t="s">
        <f>=A53-A52</f>
      </c>
      <c r="G53" s="6" t="s">
        <f>=B53+G52</f>
      </c>
      <c r="H53" s="6" t="s">
        <f>=F53*G52</f>
      </c>
    </row>
    <row collapsed="false" customFormat="false" customHeight="false" hidden="false" ht="12.1" outlineLevel="0" r="54">
      <c r="A54" s="13" t="n">
        <v>44348</v>
      </c>
      <c r="B54" s="6" t="n">
        <v>-888.22</v>
      </c>
      <c r="C54" s="16" t="s">
        <v>124</v>
      </c>
      <c r="D54" s="16"/>
      <c r="E54" s="16"/>
      <c r="F54" s="6" t="s">
        <f>=A54-A53</f>
      </c>
      <c r="G54" s="6" t="s">
        <f>=B54+G53</f>
      </c>
      <c r="H54" s="6" t="s">
        <f>=F54*G53</f>
      </c>
    </row>
    <row collapsed="false" customFormat="false" customHeight="false" hidden="false" ht="12.1" outlineLevel="0" r="55">
      <c r="A55" s="13" t="n">
        <v>44355</v>
      </c>
      <c r="B55" s="6" t="n">
        <v>-63.45</v>
      </c>
      <c r="C55" s="16" t="s">
        <v>125</v>
      </c>
      <c r="D55" s="16"/>
      <c r="E55" s="16"/>
      <c r="F55" s="6" t="s">
        <f>=A55-A54</f>
      </c>
      <c r="G55" s="6" t="s">
        <f>=B55+G54</f>
      </c>
      <c r="H55" s="6" t="s">
        <f>=F55*G54</f>
      </c>
    </row>
    <row collapsed="false" customFormat="false" customHeight="false" hidden="false" ht="12.1" outlineLevel="0" r="56">
      <c r="A56" s="13" t="n">
        <v>44358</v>
      </c>
      <c r="B56" s="6" t="n">
        <v>-1.44</v>
      </c>
      <c r="C56" s="16" t="s">
        <v>126</v>
      </c>
      <c r="D56" s="16"/>
      <c r="E56" s="16"/>
      <c r="F56" s="6" t="s">
        <f>=A56-A55</f>
      </c>
      <c r="G56" s="6" t="s">
        <f>=B56+G55</f>
      </c>
      <c r="H56" s="6" t="s">
        <f>=F56*G55</f>
      </c>
    </row>
    <row collapsed="false" customFormat="false" customHeight="false" hidden="false" ht="12.1" outlineLevel="0" r="57">
      <c r="A57" s="13" t="n">
        <v>44376</v>
      </c>
      <c r="B57" s="6" t="n">
        <v>-64.96</v>
      </c>
      <c r="C57" s="16" t="s">
        <v>127</v>
      </c>
      <c r="D57" s="16"/>
      <c r="E57" s="16"/>
      <c r="F57" s="6" t="s">
        <f>=A57-A56</f>
      </c>
      <c r="G57" s="6" t="s">
        <f>=B57+G56</f>
      </c>
      <c r="H57" s="6" t="s">
        <f>=F57*G56</f>
      </c>
    </row>
    <row collapsed="false" customFormat="false" customHeight="false" hidden="false" ht="12.1" outlineLevel="0" r="58">
      <c r="A58" s="13" t="n">
        <v>44382</v>
      </c>
      <c r="B58" s="6" t="n">
        <v>-185</v>
      </c>
      <c r="C58" s="16" t="s">
        <v>128</v>
      </c>
      <c r="D58" s="16"/>
      <c r="E58" s="16"/>
      <c r="F58" s="6" t="s">
        <f>=A58-A57</f>
      </c>
      <c r="G58" s="6" t="s">
        <f>=B58+G57</f>
      </c>
      <c r="H58" s="6" t="s">
        <f>=F58*G57</f>
      </c>
    </row>
    <row collapsed="false" customFormat="false" customHeight="false" hidden="false" ht="12.1" outlineLevel="0" r="59">
      <c r="A59" s="13" t="n">
        <v>44384</v>
      </c>
      <c r="B59" s="6" t="n">
        <v>-985.93</v>
      </c>
      <c r="C59" s="16" t="s">
        <v>129</v>
      </c>
      <c r="D59" s="16"/>
      <c r="E59" s="16"/>
      <c r="F59" s="6" t="s">
        <f>=A59-A58</f>
      </c>
      <c r="G59" s="6" t="s">
        <f>=B59+G58</f>
      </c>
      <c r="H59" s="6" t="s">
        <f>=F59*G58</f>
      </c>
    </row>
    <row collapsed="false" customFormat="false" customHeight="false" hidden="false" ht="12.1" outlineLevel="0" r="60">
      <c r="A60" s="13" t="n">
        <v>44385</v>
      </c>
      <c r="B60" s="6" t="n">
        <v>-231.1</v>
      </c>
      <c r="C60" s="16" t="s">
        <v>130</v>
      </c>
      <c r="D60" s="16"/>
      <c r="E60" s="16"/>
      <c r="F60" s="6" t="s">
        <f>=A60-A59</f>
      </c>
      <c r="G60" s="6" t="s">
        <f>=B60+G59</f>
      </c>
      <c r="H60" s="6" t="s">
        <f>=F60*G59</f>
      </c>
    </row>
    <row collapsed="false" customFormat="false" customHeight="false" hidden="false" ht="12.1" outlineLevel="0" r="61">
      <c r="A61" s="13" t="n">
        <v>44385</v>
      </c>
      <c r="B61" s="6" t="n">
        <v>-34.81</v>
      </c>
      <c r="C61" s="16" t="s">
        <v>131</v>
      </c>
      <c r="D61" s="16"/>
      <c r="E61" s="16"/>
      <c r="F61" s="6" t="s">
        <f>=A61-A60</f>
      </c>
      <c r="G61" s="6" t="s">
        <f>=B61+G60</f>
      </c>
      <c r="H61" s="6" t="s">
        <f>=F61*G60</f>
      </c>
    </row>
    <row collapsed="false" customFormat="false" customHeight="false" hidden="false" ht="12.1" outlineLevel="0" r="62">
      <c r="A62" s="13" t="n">
        <v>44405</v>
      </c>
      <c r="B62" s="6" t="n">
        <v>-304</v>
      </c>
      <c r="C62" s="16" t="s">
        <v>115</v>
      </c>
      <c r="D62" s="16"/>
      <c r="E62" s="16"/>
      <c r="F62" s="6" t="s">
        <f>=A62-A61</f>
      </c>
      <c r="G62" s="6" t="s">
        <f>=B62+G61</f>
      </c>
      <c r="H62" s="6" t="s">
        <f>=F62*G61</f>
      </c>
    </row>
    <row collapsed="false" customFormat="false" customHeight="false" hidden="false" ht="12.1" outlineLevel="0" r="63">
      <c r="A63" s="13" t="n">
        <v>44413</v>
      </c>
      <c r="B63" s="6" t="n">
        <v>-23.15</v>
      </c>
      <c r="C63" s="16" t="s">
        <v>132</v>
      </c>
      <c r="D63" s="16"/>
      <c r="E63" s="16"/>
      <c r="F63" s="6" t="s">
        <f>=A63-A62</f>
      </c>
      <c r="G63" s="6" t="s">
        <f>=B63+G62</f>
      </c>
      <c r="H63" s="6" t="s">
        <f>=F63*G62</f>
      </c>
    </row>
    <row collapsed="false" customFormat="false" customHeight="false" hidden="false" ht="12.1" outlineLevel="0" r="64">
      <c r="A64" s="13" t="n">
        <v>44427</v>
      </c>
      <c r="B64" s="6" t="n">
        <v>-36.73</v>
      </c>
      <c r="C64" s="16" t="s">
        <v>133</v>
      </c>
      <c r="D64" s="16"/>
      <c r="E64" s="16"/>
      <c r="F64" s="6" t="s">
        <f>=A64-A63</f>
      </c>
      <c r="G64" s="6" t="s">
        <f>=B64+G63</f>
      </c>
      <c r="H64" s="6" t="s">
        <f>=F64*G63</f>
      </c>
    </row>
    <row collapsed="false" customFormat="false" customHeight="false" hidden="false" ht="12.1" outlineLevel="0" r="65">
      <c r="A65" s="13" t="n">
        <v>44446</v>
      </c>
      <c r="B65" s="6" t="n">
        <v>-63.4</v>
      </c>
      <c r="C65" s="16" t="s">
        <v>134</v>
      </c>
      <c r="D65" s="16"/>
      <c r="E65" s="16"/>
      <c r="F65" s="6" t="s">
        <f>=A65-A64</f>
      </c>
      <c r="G65" s="6" t="s">
        <f>=B65+G64</f>
      </c>
      <c r="H65" s="6" t="s">
        <f>=F65*G64</f>
      </c>
    </row>
    <row collapsed="false" customFormat="false" customHeight="false" hidden="false" ht="12.1" outlineLevel="0" r="66">
      <c r="A66" s="13" t="n">
        <v>44449</v>
      </c>
      <c r="B66" s="6" t="n">
        <v>-1.46</v>
      </c>
      <c r="C66" s="16" t="s">
        <v>135</v>
      </c>
      <c r="D66" s="16"/>
      <c r="E66" s="16"/>
      <c r="F66" s="6" t="s">
        <f>=A66-A65</f>
      </c>
      <c r="G66" s="6" t="s">
        <f>=B66+G65</f>
      </c>
      <c r="H66" s="6" t="s">
        <f>=F66*G65</f>
      </c>
    </row>
    <row collapsed="false" customFormat="false" customHeight="false" hidden="false" ht="12.1" outlineLevel="0" r="67">
      <c r="A67" s="13" t="n">
        <v>44452</v>
      </c>
      <c r="B67" s="6" t="n">
        <v>-1.46</v>
      </c>
      <c r="C67" s="16" t="s">
        <v>136</v>
      </c>
      <c r="D67" s="16"/>
      <c r="E67" s="16"/>
      <c r="F67" s="6" t="s">
        <f>=A67-A66</f>
      </c>
      <c r="G67" s="6" t="s">
        <f>=B67+G66</f>
      </c>
      <c r="H67" s="6" t="s">
        <f>=F67*G66</f>
      </c>
    </row>
    <row collapsed="false" customFormat="false" customHeight="false" hidden="false" ht="12.1" outlineLevel="0" r="68">
      <c r="A68" s="13" t="n">
        <v>44468</v>
      </c>
      <c r="B68" s="6" t="n">
        <v>-65.26</v>
      </c>
      <c r="C68" s="16" t="s">
        <v>137</v>
      </c>
      <c r="D68" s="16"/>
      <c r="E68" s="16"/>
      <c r="F68" s="6" t="s">
        <f>=A68-A67</f>
      </c>
      <c r="G68" s="6" t="s">
        <f>=B68+G67</f>
      </c>
      <c r="H68" s="6" t="s">
        <f>=F68*G67</f>
      </c>
    </row>
    <row collapsed="false" customFormat="false" customHeight="false" hidden="false" ht="12.1" outlineLevel="0" r="69">
      <c r="A69" s="13" t="n">
        <v>44469</v>
      </c>
      <c r="B69" s="6" t="n">
        <v>-65.48</v>
      </c>
      <c r="C69" s="16" t="s">
        <v>138</v>
      </c>
      <c r="D69" s="16"/>
      <c r="E69" s="16"/>
      <c r="F69" s="6" t="s">
        <f>=A69-A68</f>
      </c>
      <c r="G69" s="6" t="s">
        <f>=B69+G68</f>
      </c>
      <c r="H69" s="6" t="s">
        <f>=F69*G68</f>
      </c>
    </row>
    <row collapsed="false" customFormat="false" customHeight="false" hidden="false" ht="12.1" outlineLevel="0" r="70">
      <c r="A70" s="13" t="n">
        <v>44477</v>
      </c>
      <c r="B70" s="6" t="n">
        <v>-33.97</v>
      </c>
      <c r="C70" s="16" t="s">
        <v>139</v>
      </c>
      <c r="D70" s="16"/>
      <c r="E70" s="16"/>
      <c r="F70" s="6" t="s">
        <f>=A70-A69</f>
      </c>
      <c r="G70" s="6" t="s">
        <f>=B70+G69</f>
      </c>
      <c r="H70" s="6" t="s">
        <f>=F70*G69</f>
      </c>
    </row>
    <row collapsed="false" customFormat="false" customHeight="false" hidden="false" ht="12.1" outlineLevel="0" r="71">
      <c r="A71" s="13" t="n">
        <v>44481</v>
      </c>
      <c r="B71" s="6" t="n">
        <v>-91.5</v>
      </c>
      <c r="C71" s="16" t="s">
        <v>140</v>
      </c>
      <c r="D71" s="16"/>
      <c r="E71" s="16"/>
      <c r="F71" s="6" t="s">
        <f>=A71-A70</f>
      </c>
      <c r="G71" s="6" t="s">
        <f>=B71+G70</f>
      </c>
      <c r="H71" s="6" t="s">
        <f>=F71*G70</f>
      </c>
    </row>
    <row collapsed="false" customFormat="false" customHeight="false" hidden="false" ht="12.1" outlineLevel="0" r="72">
      <c r="A72" s="13" t="n">
        <v>44507</v>
      </c>
      <c r="B72" s="6" t="n">
        <v>-22.7</v>
      </c>
      <c r="C72" s="16" t="s">
        <v>141</v>
      </c>
      <c r="D72" s="16"/>
      <c r="E72" s="16"/>
      <c r="F72" s="6" t="s">
        <f>=A72-A71</f>
      </c>
      <c r="G72" s="6" t="s">
        <f>=B72+G71</f>
      </c>
      <c r="H72" s="6" t="s">
        <f>=F72*G71</f>
      </c>
    </row>
    <row collapsed="false" customFormat="false" customHeight="false" hidden="false" ht="12.1" outlineLevel="0" r="73">
      <c r="A73" s="13" t="n">
        <v>44518</v>
      </c>
      <c r="B73" s="6" t="n">
        <v>-40.78</v>
      </c>
      <c r="C73" s="16" t="s">
        <v>142</v>
      </c>
      <c r="D73" s="16"/>
      <c r="E73" s="16"/>
      <c r="F73" s="6" t="s">
        <f>=A73-A72</f>
      </c>
      <c r="G73" s="6" t="s">
        <f>=B73+G72</f>
      </c>
      <c r="H73" s="6" t="s">
        <f>=F73*G72</f>
      </c>
    </row>
    <row collapsed="false" customFormat="false" customHeight="false" hidden="false" ht="12.1" outlineLevel="0" r="74">
      <c r="A74" s="13" t="n">
        <v>44536</v>
      </c>
      <c r="B74" s="6" t="n">
        <v>-82.59</v>
      </c>
      <c r="C74" s="16" t="s">
        <v>143</v>
      </c>
      <c r="D74" s="16"/>
      <c r="E74" s="16"/>
      <c r="F74" s="6" t="s">
        <f>=A74-A73</f>
      </c>
      <c r="G74" s="6" t="s">
        <f>=B74+G73</f>
      </c>
      <c r="H74" s="6" t="s">
        <f>=F74*G73</f>
      </c>
    </row>
    <row collapsed="false" customFormat="false" customHeight="false" hidden="false" ht="12.1" outlineLevel="0" r="75">
      <c r="A75" s="13" t="n">
        <v>44540</v>
      </c>
      <c r="B75" s="6" t="n">
        <v>-1.47</v>
      </c>
      <c r="C75" s="16" t="s">
        <v>144</v>
      </c>
      <c r="D75" s="16"/>
      <c r="E75" s="16"/>
      <c r="F75" s="6" t="s">
        <f>=A75-A74</f>
      </c>
      <c r="G75" s="6" t="s">
        <f>=B75+G74</f>
      </c>
      <c r="H75" s="6" t="s">
        <f>=F75*G74</f>
      </c>
    </row>
    <row collapsed="false" customFormat="false" customHeight="false" hidden="false" ht="12.1" outlineLevel="0" r="76">
      <c r="A76" s="13" t="n">
        <v>44551</v>
      </c>
      <c r="B76" s="6" t="n">
        <v>-296</v>
      </c>
      <c r="C76" s="16" t="s">
        <v>145</v>
      </c>
      <c r="D76" s="16"/>
      <c r="E76" s="16"/>
      <c r="F76" s="6" t="s">
        <f>=A76-A75</f>
      </c>
      <c r="G76" s="6" t="s">
        <f>=B76+G75</f>
      </c>
      <c r="H76" s="6" t="s">
        <f>=F76*G75</f>
      </c>
    </row>
    <row collapsed="false" customFormat="false" customHeight="false" hidden="false" ht="12.1" outlineLevel="0" r="77">
      <c r="A77" s="13" t="n">
        <v>44560</v>
      </c>
      <c r="B77" s="6" t="n">
        <v>-66.29</v>
      </c>
      <c r="C77" s="16" t="s">
        <v>146</v>
      </c>
      <c r="D77" s="16"/>
      <c r="E77" s="16"/>
      <c r="F77" s="6" t="s">
        <f>=A77-A76</f>
      </c>
      <c r="G77" s="6" t="s">
        <f>=B77+G76</f>
      </c>
      <c r="H77" s="6" t="s">
        <f>=F77*G76</f>
      </c>
    </row>
    <row collapsed="false" customFormat="false" customHeight="false" hidden="false" ht="12.1" outlineLevel="0" r="78">
      <c r="A78" s="13" t="n">
        <v>44568</v>
      </c>
      <c r="B78" s="6" t="n">
        <v>-34.92</v>
      </c>
      <c r="C78" s="16" t="s">
        <v>147</v>
      </c>
      <c r="D78" s="16"/>
      <c r="E78" s="16"/>
      <c r="F78" s="6" t="s">
        <f>=A78-A77</f>
      </c>
      <c r="G78" s="6" t="s">
        <f>=B78+G77</f>
      </c>
      <c r="H78" s="6" t="s">
        <f>=F78*G77</f>
      </c>
    </row>
    <row collapsed="false" customFormat="false" customHeight="false" hidden="false" ht="12.1" outlineLevel="0" r="79">
      <c r="A79" s="13" t="n">
        <v>44575</v>
      </c>
      <c r="B79" s="6" t="n">
        <v>-1325.17</v>
      </c>
      <c r="C79" s="16" t="s">
        <v>148</v>
      </c>
      <c r="D79" s="16"/>
      <c r="E79" s="16"/>
      <c r="F79" s="6" t="s">
        <f>=A79-A78</f>
      </c>
      <c r="G79" s="6" t="s">
        <f>=B79+G78</f>
      </c>
      <c r="H79" s="6" t="s">
        <f>=F79*G78</f>
      </c>
    </row>
    <row collapsed="false" customFormat="false" customHeight="false" hidden="false" ht="12.1" outlineLevel="0" r="80">
      <c r="A80" s="13" t="n">
        <v>44587</v>
      </c>
      <c r="B80" s="6" t="n">
        <v>-304</v>
      </c>
      <c r="C80" s="16" t="s">
        <v>115</v>
      </c>
      <c r="D80" s="16"/>
      <c r="E80" s="16"/>
      <c r="F80" s="6" t="s">
        <f>=A80-A79</f>
      </c>
      <c r="G80" s="6" t="s">
        <f>=B80+G79</f>
      </c>
      <c r="H80" s="6" t="s">
        <f>=F80*G79</f>
      </c>
    </row>
    <row collapsed="false" customFormat="false" customHeight="false" hidden="false" ht="12.1" outlineLevel="0" r="81">
      <c r="A81" s="13" t="n">
        <v>44599</v>
      </c>
      <c r="B81" s="6" t="n">
        <v>-24.72</v>
      </c>
      <c r="C81" s="16" t="s">
        <v>149</v>
      </c>
      <c r="D81" s="16"/>
      <c r="E81" s="16"/>
      <c r="F81" s="6" t="s">
        <f>=A81-A80</f>
      </c>
      <c r="G81" s="6" t="s">
        <f>=B81+G80</f>
      </c>
      <c r="H81" s="6" t="s">
        <f>=F81*G80</f>
      </c>
    </row>
    <row collapsed="false" customFormat="false" customHeight="false" hidden="false" ht="12.1" outlineLevel="0" r="82">
      <c r="A82" s="13" t="n">
        <v>44608</v>
      </c>
      <c r="B82" s="6" t="n">
        <v>-42.65</v>
      </c>
      <c r="C82" s="16" t="s">
        <v>150</v>
      </c>
      <c r="D82" s="16"/>
      <c r="E82" s="16"/>
      <c r="F82" s="6" t="s">
        <f>=A82-A81</f>
      </c>
      <c r="G82" s="6" t="s">
        <f>=B82+G81</f>
      </c>
      <c r="H82" s="6" t="s">
        <f>=F82*G81</f>
      </c>
    </row>
    <row collapsed="false" customFormat="false" customHeight="false" hidden="false" ht="12.1" outlineLevel="0" r="83">
      <c r="A83" s="13" t="n">
        <v>44628</v>
      </c>
      <c r="B83" s="6" t="n">
        <v>-118.51</v>
      </c>
      <c r="C83" s="16" t="s">
        <v>151</v>
      </c>
      <c r="D83" s="16"/>
      <c r="E83" s="16"/>
      <c r="F83" s="6" t="s">
        <f>=A83-A82</f>
      </c>
      <c r="G83" s="6" t="s">
        <f>=B83+G82</f>
      </c>
      <c r="H83" s="6" t="s">
        <f>=F83*G82</f>
      </c>
    </row>
    <row collapsed="false" customFormat="false" customHeight="false" hidden="false" ht="12.1" outlineLevel="0" r="84">
      <c r="A84" s="13" t="n">
        <v>44637</v>
      </c>
      <c r="B84" s="6" t="n">
        <v>-2.16</v>
      </c>
      <c r="C84" s="16" t="s">
        <v>152</v>
      </c>
      <c r="D84" s="16"/>
      <c r="E84" s="16"/>
      <c r="F84" s="6" t="s">
        <f>=A84-A83</f>
      </c>
      <c r="G84" s="6" t="s">
        <f>=B84+G83</f>
      </c>
      <c r="H84" s="6" t="s">
        <f>=F84*G83</f>
      </c>
    </row>
    <row collapsed="false" customFormat="false" customHeight="false" hidden="false" ht="12.1" outlineLevel="0" r="85">
      <c r="A85" s="13" t="n">
        <v>44650</v>
      </c>
      <c r="B85" s="6" t="n">
        <v>-77.66</v>
      </c>
      <c r="C85" s="16" t="s">
        <v>153</v>
      </c>
      <c r="D85" s="16"/>
      <c r="E85" s="16"/>
      <c r="F85" s="6" t="s">
        <f>=A85-A84</f>
      </c>
      <c r="G85" s="6" t="s">
        <f>=B85+G84</f>
      </c>
      <c r="H85" s="6" t="s">
        <f>=F85*G84</f>
      </c>
    </row>
    <row collapsed="false" customFormat="false" customHeight="false" hidden="false" ht="12.1" outlineLevel="0" r="86">
      <c r="A86" s="13" t="n">
        <v>44664</v>
      </c>
      <c r="B86" s="6" t="n">
        <v>-19.71</v>
      </c>
      <c r="C86" s="16" t="s">
        <v>154</v>
      </c>
      <c r="D86" s="16"/>
      <c r="E86" s="16"/>
      <c r="F86" s="6" t="s">
        <f>=A86-A85</f>
      </c>
      <c r="G86" s="6" t="s">
        <f>=B86+G85</f>
      </c>
      <c r="H86" s="6" t="s">
        <f>=F86*G85</f>
      </c>
    </row>
    <row collapsed="false" customFormat="false" customHeight="false" hidden="false" ht="12.1" outlineLevel="0" r="87">
      <c r="A87" s="13" t="n">
        <v>44688</v>
      </c>
      <c r="B87" s="6" t="n">
        <v>-21.9</v>
      </c>
      <c r="C87" s="16" t="s">
        <v>155</v>
      </c>
      <c r="D87" s="16"/>
      <c r="E87" s="16"/>
      <c r="F87" s="6" t="s">
        <f>=A87-A86</f>
      </c>
      <c r="G87" s="6" t="s">
        <f>=B87+G86</f>
      </c>
      <c r="H87" s="6" t="s">
        <f>=F87*G86</f>
      </c>
    </row>
    <row collapsed="false" customFormat="false" customHeight="false" hidden="false" ht="12.1" outlineLevel="0" r="88">
      <c r="A88" s="13" t="n">
        <v>44699</v>
      </c>
      <c r="B88" s="6" t="n">
        <v>-35.58</v>
      </c>
      <c r="C88" s="16" t="s">
        <v>156</v>
      </c>
      <c r="D88" s="16"/>
      <c r="E88" s="16"/>
      <c r="F88" s="6" t="s">
        <f>=A88-A87</f>
      </c>
      <c r="G88" s="6" t="s">
        <f>=B88+G87</f>
      </c>
      <c r="H88" s="6" t="s">
        <f>=F88*G87</f>
      </c>
    </row>
    <row collapsed="false" customFormat="false" customHeight="false" hidden="false" ht="12.1" outlineLevel="0" r="89">
      <c r="A89" s="13" t="n">
        <v>44719</v>
      </c>
      <c r="B89" s="6" t="n">
        <v>-68.44</v>
      </c>
      <c r="C89" s="16" t="s">
        <v>157</v>
      </c>
      <c r="D89" s="16"/>
      <c r="E89" s="16"/>
      <c r="F89" s="6" t="s">
        <f>=A89-A88</f>
      </c>
      <c r="G89" s="6" t="s">
        <f>=B89+G88</f>
      </c>
      <c r="H89" s="6" t="s">
        <f>=F89*G88</f>
      </c>
    </row>
    <row collapsed="false" customFormat="false" customHeight="false" hidden="false" ht="12.1" outlineLevel="0" r="90">
      <c r="A90" s="13" t="n">
        <v>44726</v>
      </c>
      <c r="B90" s="6" t="n">
        <v>-1014.22</v>
      </c>
      <c r="C90" s="16" t="s">
        <v>158</v>
      </c>
      <c r="D90" s="16"/>
      <c r="E90" s="16"/>
      <c r="F90" s="6" t="s">
        <f>=A90-A89</f>
      </c>
      <c r="G90" s="6" t="s">
        <f>=B90+G89</f>
      </c>
      <c r="H90" s="6" t="s">
        <f>=F90*G89</f>
      </c>
    </row>
    <row collapsed="false" customFormat="false" customHeight="false" hidden="false" ht="12.1" outlineLevel="0" r="91">
      <c r="A91" s="13" t="n">
        <v>44727</v>
      </c>
      <c r="B91" s="6" t="n">
        <v>-1.14</v>
      </c>
      <c r="C91" s="16" t="s">
        <v>159</v>
      </c>
      <c r="D91" s="16"/>
      <c r="E91" s="16"/>
      <c r="F91" s="6" t="s">
        <f>=A91-A90</f>
      </c>
      <c r="G91" s="6" t="s">
        <f>=B91+G90</f>
      </c>
      <c r="H91" s="6" t="s">
        <f>=F91*G90</f>
      </c>
    </row>
    <row collapsed="false" customFormat="false" customHeight="false" hidden="false" ht="12.1" outlineLevel="0" r="92">
      <c r="A92" s="13" t="n">
        <v>44741</v>
      </c>
      <c r="B92" s="6" t="n">
        <v>-47.67</v>
      </c>
      <c r="C92" s="16" t="s">
        <v>160</v>
      </c>
      <c r="D92" s="16"/>
      <c r="E92" s="16"/>
      <c r="F92" s="6" t="s">
        <f>=A92-A91</f>
      </c>
      <c r="G92" s="6" t="s">
        <f>=B92+G91</f>
      </c>
      <c r="H92" s="6" t="s">
        <f>=F92*G91</f>
      </c>
    </row>
    <row collapsed="false" customFormat="false" customHeight="false" hidden="false" ht="12.1" outlineLevel="0" r="93">
      <c r="A93" s="13" t="n">
        <v>44750</v>
      </c>
      <c r="B93" s="6" t="n">
        <v>-15.66</v>
      </c>
      <c r="C93" s="16" t="s">
        <v>161</v>
      </c>
      <c r="D93" s="16"/>
      <c r="E93" s="16"/>
      <c r="F93" s="6" t="s">
        <f>=A93-A92</f>
      </c>
      <c r="G93" s="6" t="s">
        <f>=B93+G92</f>
      </c>
      <c r="H93" s="6" t="s">
        <f>=F93*G92</f>
      </c>
    </row>
    <row collapsed="false" customFormat="false" customHeight="false" hidden="false" ht="12.1" outlineLevel="0" r="94">
      <c r="A94" s="13" t="n">
        <v>44754</v>
      </c>
      <c r="B94" s="6" t="n">
        <v>-294.5</v>
      </c>
      <c r="C94" s="16" t="s">
        <v>162</v>
      </c>
      <c r="D94" s="16"/>
      <c r="E94" s="16"/>
      <c r="F94" s="6" t="s">
        <f>=A94-A93</f>
      </c>
      <c r="G94" s="6" t="s">
        <f>=B94+G93</f>
      </c>
      <c r="H94" s="6" t="s">
        <f>=F94*G93</f>
      </c>
    </row>
    <row collapsed="false" customFormat="false" customHeight="false" hidden="false" ht="12.1" outlineLevel="0" r="95">
      <c r="A95" s="13" t="n">
        <v>44769</v>
      </c>
      <c r="B95" s="6" t="n">
        <v>-304</v>
      </c>
      <c r="C95" s="16" t="s">
        <v>115</v>
      </c>
      <c r="D95" s="16"/>
      <c r="E95" s="16"/>
      <c r="F95" s="6" t="s">
        <f>=A95-A94</f>
      </c>
      <c r="G95" s="6" t="s">
        <f>=B95+G94</f>
      </c>
      <c r="H95" s="6" t="s">
        <f>=F95*G94</f>
      </c>
    </row>
    <row collapsed="false" customFormat="false" customHeight="false" hidden="false" ht="12.1" outlineLevel="0" r="96">
      <c r="A96" s="13" t="n">
        <v>44778</v>
      </c>
      <c r="B96" s="6" t="n">
        <v>-19.58</v>
      </c>
      <c r="C96" s="16" t="s">
        <v>163</v>
      </c>
      <c r="D96" s="16"/>
      <c r="E96" s="16"/>
      <c r="F96" s="6" t="s">
        <f>=A96-A95</f>
      </c>
      <c r="G96" s="6" t="s">
        <f>=B96+G95</f>
      </c>
      <c r="H96" s="6" t="s">
        <f>=F96*G95</f>
      </c>
    </row>
    <row collapsed="false" customFormat="false" customHeight="false" hidden="false" ht="12.1" outlineLevel="0" r="97">
      <c r="A97" s="13" t="n">
        <v>44790</v>
      </c>
      <c r="B97" s="6" t="n">
        <v>-34.4</v>
      </c>
      <c r="C97" s="16" t="s">
        <v>164</v>
      </c>
      <c r="D97" s="16"/>
      <c r="E97" s="16"/>
      <c r="F97" s="6" t="s">
        <f>=A97-A96</f>
      </c>
      <c r="G97" s="6" t="s">
        <f>=B97+G96</f>
      </c>
      <c r="H97" s="6" t="s">
        <f>=F97*G96</f>
      </c>
    </row>
    <row collapsed="false" customFormat="false" customHeight="false" hidden="false" ht="12.1" outlineLevel="0" r="98">
      <c r="A98" s="13" t="n">
        <v>44813</v>
      </c>
      <c r="B98" s="6" t="n">
        <v>-1.22</v>
      </c>
      <c r="C98" s="16" t="s">
        <v>165</v>
      </c>
      <c r="D98" s="16"/>
      <c r="E98" s="16"/>
      <c r="F98" s="6" t="s">
        <f>=A98-A97</f>
      </c>
      <c r="G98" s="6" t="s">
        <f>=B98+G97</f>
      </c>
      <c r="H98" s="6" t="s">
        <f>=F98*G97</f>
      </c>
    </row>
    <row collapsed="false" customFormat="false" customHeight="false" hidden="false" ht="12.1" outlineLevel="0" r="99">
      <c r="A99" s="13" t="n">
        <v>44817</v>
      </c>
      <c r="B99" s="6" t="n">
        <v>-67.71</v>
      </c>
      <c r="C99" s="16" t="s">
        <v>166</v>
      </c>
      <c r="D99" s="16"/>
      <c r="E99" s="16"/>
      <c r="F99" s="6" t="s">
        <f>=A99-A98</f>
      </c>
      <c r="G99" s="6" t="s">
        <f>=B99+G98</f>
      </c>
      <c r="H99" s="6" t="s">
        <f>=F99*G98</f>
      </c>
    </row>
    <row collapsed="false" customFormat="false" customHeight="false" hidden="false" ht="12.1" outlineLevel="0" r="100">
      <c r="A100" s="13" t="n">
        <v>44833</v>
      </c>
      <c r="B100" s="6" t="n">
        <v>-52.6</v>
      </c>
      <c r="C100" s="16" t="s">
        <v>167</v>
      </c>
      <c r="D100" s="16"/>
      <c r="E100" s="16"/>
      <c r="F100" s="6" t="s">
        <f>=A100-A99</f>
      </c>
      <c r="G100" s="6" t="s">
        <f>=B100+G99</f>
      </c>
      <c r="H100" s="6" t="s">
        <f>=F100*G99</f>
      </c>
    </row>
    <row collapsed="false" customFormat="false" customHeight="false" hidden="false" ht="12.1" outlineLevel="0" r="101">
      <c r="A101" s="13" t="n">
        <v>44840</v>
      </c>
      <c r="B101" s="6" t="n">
        <v>-14.73</v>
      </c>
      <c r="C101" s="16" t="s">
        <v>168</v>
      </c>
      <c r="D101" s="16"/>
      <c r="E101" s="16"/>
      <c r="F101" s="6" t="s">
        <f>=A101-A100</f>
      </c>
      <c r="G101" s="6" t="s">
        <f>=B101+G100</f>
      </c>
      <c r="H101" s="6" t="s">
        <f>=F101*G100</f>
      </c>
    </row>
    <row collapsed="false" customFormat="false" customHeight="false" hidden="false" ht="12.1" outlineLevel="0" r="102">
      <c r="A102" s="13" t="n">
        <v>44869</v>
      </c>
      <c r="B102" s="6" t="n">
        <v>-20.18</v>
      </c>
      <c r="C102" s="16" t="s">
        <v>169</v>
      </c>
      <c r="D102" s="16"/>
      <c r="E102" s="16"/>
      <c r="F102" s="6" t="s">
        <f>=A102-A101</f>
      </c>
      <c r="G102" s="6" t="s">
        <f>=B102+G101</f>
      </c>
      <c r="H102" s="6" t="s">
        <f>=F102*G101</f>
      </c>
    </row>
    <row collapsed="false" customFormat="false" customHeight="false" hidden="false" ht="12.1" outlineLevel="0" r="103">
      <c r="A103" s="13" t="n">
        <v>44881</v>
      </c>
      <c r="B103" s="6" t="n">
        <v>-36.79</v>
      </c>
      <c r="C103" s="16" t="s">
        <v>170</v>
      </c>
      <c r="D103" s="16"/>
      <c r="E103" s="16"/>
      <c r="F103" s="6" t="s">
        <f>=A103-A102</f>
      </c>
      <c r="G103" s="6" t="s">
        <f>=B103+G102</f>
      </c>
      <c r="H103" s="6" t="s">
        <f>=F103*G102</f>
      </c>
    </row>
    <row collapsed="false" customFormat="false" customHeight="false" hidden="false" ht="12.1" outlineLevel="0" r="104">
      <c r="A104" s="13" t="n">
        <v>44908</v>
      </c>
      <c r="B104" s="6" t="n">
        <v>-74.38</v>
      </c>
      <c r="C104" s="16" t="s">
        <v>171</v>
      </c>
      <c r="D104" s="16"/>
      <c r="E104" s="16"/>
      <c r="F104" s="6" t="s">
        <f>=A104-A103</f>
      </c>
      <c r="G104" s="6" t="s">
        <f>=B104+G103</f>
      </c>
      <c r="H104" s="6" t="s">
        <f>=F104*G103</f>
      </c>
    </row>
    <row collapsed="false" customFormat="false" customHeight="false" hidden="false" ht="12.1" outlineLevel="0" r="105">
      <c r="A105" s="13" t="n">
        <v>44916</v>
      </c>
      <c r="B105" s="6" t="n">
        <v>-467</v>
      </c>
      <c r="C105" s="16" t="s">
        <v>172</v>
      </c>
      <c r="D105" s="16"/>
      <c r="E105" s="16"/>
      <c r="F105" s="6" t="s">
        <f>=A105-A104</f>
      </c>
      <c r="G105" s="6" t="s">
        <f>=B105+G104</f>
      </c>
      <c r="H105" s="6" t="s">
        <f>=F105*G104</f>
      </c>
    </row>
    <row collapsed="false" customFormat="false" customHeight="false" hidden="false" ht="12.1" outlineLevel="0" r="106">
      <c r="A106" s="13" t="n">
        <v>44916</v>
      </c>
      <c r="B106" s="6" t="n">
        <v>-223</v>
      </c>
      <c r="C106" s="16" t="s">
        <v>173</v>
      </c>
      <c r="D106" s="16"/>
      <c r="E106" s="16"/>
      <c r="F106" s="6" t="s">
        <f>=A106-A105</f>
      </c>
      <c r="G106" s="6" t="s">
        <f>=B106+G105</f>
      </c>
      <c r="H106" s="6" t="s">
        <f>=F106*G105</f>
      </c>
    </row>
    <row collapsed="false" customFormat="false" customHeight="false" hidden="false" ht="12.1" outlineLevel="0" r="107">
      <c r="A107" s="13" t="n">
        <v>44924</v>
      </c>
      <c r="B107" s="6" t="n">
        <v>-64.19</v>
      </c>
      <c r="C107" s="16" t="s">
        <v>174</v>
      </c>
      <c r="D107" s="16"/>
      <c r="E107" s="16"/>
      <c r="F107" s="6" t="s">
        <f>=A107-A106</f>
      </c>
      <c r="G107" s="6" t="s">
        <f>=B107+G106</f>
      </c>
      <c r="H107" s="6" t="s">
        <f>=F107*G106</f>
      </c>
    </row>
    <row collapsed="false" customFormat="false" customHeight="false" hidden="false" ht="12.1" outlineLevel="0" r="108">
      <c r="A108" s="13" t="n">
        <v>44935</v>
      </c>
      <c r="B108" s="6" t="n">
        <v>-17.44</v>
      </c>
      <c r="C108" s="16" t="s">
        <v>175</v>
      </c>
      <c r="D108" s="16"/>
      <c r="E108" s="16"/>
      <c r="F108" s="6" t="s">
        <f>=A108-A107</f>
      </c>
      <c r="G108" s="6" t="s">
        <f>=B108+G107</f>
      </c>
      <c r="H108" s="6" t="s">
        <f>=F108*G107</f>
      </c>
    </row>
    <row collapsed="false" customFormat="false" customHeight="false" hidden="false" ht="12.1" outlineLevel="0" r="109">
      <c r="A109" s="13" t="n">
        <v>44950</v>
      </c>
      <c r="B109" s="6" t="n">
        <v>-10000</v>
      </c>
      <c r="C109" s="16" t="s">
        <v>176</v>
      </c>
      <c r="D109" s="16"/>
      <c r="E109" s="16"/>
      <c r="F109" s="6" t="s">
        <f>=A109-A108</f>
      </c>
      <c r="G109" s="6" t="s">
        <f>=B109+G108</f>
      </c>
      <c r="H109" s="6" t="s">
        <f>=F109*G108</f>
      </c>
    </row>
    <row collapsed="false" customFormat="false" customHeight="false" hidden="false" ht="12.1" outlineLevel="0" r="110">
      <c r="A110" s="13" t="n">
        <v>44951</v>
      </c>
      <c r="B110" s="6" t="n">
        <v>-304</v>
      </c>
      <c r="C110" s="16" t="s">
        <v>115</v>
      </c>
      <c r="D110" s="16"/>
      <c r="E110" s="16"/>
      <c r="F110" s="6" t="s">
        <f>=A110-A109</f>
      </c>
      <c r="G110" s="6" t="s">
        <f>=B110+G109</f>
      </c>
      <c r="H110" s="6" t="s">
        <f>=F110*G109</f>
      </c>
    </row>
    <row collapsed="false" customFormat="false" customHeight="false" hidden="false" ht="12.1" outlineLevel="0" r="111">
      <c r="A111" s="13" t="n">
        <v>44963</v>
      </c>
      <c r="B111" s="6" t="n">
        <v>-22.88</v>
      </c>
      <c r="C111" s="16" t="s">
        <v>177</v>
      </c>
      <c r="D111" s="16"/>
      <c r="E111" s="16"/>
      <c r="F111" s="6" t="s">
        <f>=A111-A110</f>
      </c>
      <c r="G111" s="6" t="s">
        <f>=B111+G110</f>
      </c>
      <c r="H111" s="6" t="s">
        <f>=F111*G110</f>
      </c>
    </row>
    <row collapsed="false" customFormat="false" customHeight="false" hidden="false" ht="12.1" outlineLevel="0" r="112">
      <c r="A112" s="13" t="n">
        <v>44972</v>
      </c>
      <c r="B112" s="6" t="n">
        <v>-45.06</v>
      </c>
      <c r="C112" s="16" t="s">
        <v>178</v>
      </c>
      <c r="D112" s="16"/>
      <c r="E112" s="16"/>
      <c r="F112" s="6" t="s">
        <f>=A112-A111</f>
      </c>
      <c r="G112" s="6" t="s">
        <f>=B112+G111</f>
      </c>
      <c r="H112" s="6" t="s">
        <f>=F112*G111</f>
      </c>
    </row>
    <row collapsed="false" customFormat="false" customHeight="false" hidden="false" ht="12.1" outlineLevel="0" r="113">
      <c r="A113" s="13" t="n">
        <v>44992</v>
      </c>
      <c r="B113" s="6" t="n">
        <v>-89.44</v>
      </c>
      <c r="C113" s="16" t="s">
        <v>179</v>
      </c>
      <c r="D113" s="16"/>
      <c r="E113" s="16"/>
      <c r="F113" s="6" t="s">
        <f>=A113-A112</f>
      </c>
      <c r="G113" s="6" t="s">
        <f>=B113+G112</f>
      </c>
      <c r="H113" s="6" t="s">
        <f>=F113*G112</f>
      </c>
    </row>
    <row collapsed="false" customFormat="false" customHeight="false" hidden="false" ht="12.1" outlineLevel="0" r="114">
      <c r="A114" s="13" t="n">
        <v>45015</v>
      </c>
      <c r="B114" s="6" t="n">
        <v>-69.28</v>
      </c>
      <c r="C114" s="16" t="s">
        <v>180</v>
      </c>
      <c r="D114" s="16"/>
      <c r="E114" s="16"/>
      <c r="F114" s="6" t="s">
        <f>=A114-A113</f>
      </c>
      <c r="G114" s="6" t="s">
        <f>=B114+G113</f>
      </c>
      <c r="H114" s="6" t="s">
        <f>=F114*G113</f>
      </c>
    </row>
    <row collapsed="false" customFormat="false" customHeight="false" hidden="false" ht="12.1" outlineLevel="0" r="115">
      <c r="A115" s="13" t="n">
        <v>45021</v>
      </c>
      <c r="B115" s="6" t="n">
        <v>-5.95</v>
      </c>
      <c r="C115" s="16" t="s">
        <v>181</v>
      </c>
      <c r="D115" s="16"/>
      <c r="E115" s="16"/>
      <c r="F115" s="6" t="s">
        <f>=A115-A114</f>
      </c>
      <c r="G115" s="6" t="s">
        <f>=B115+G114</f>
      </c>
      <c r="H115" s="6" t="s">
        <f>=F115*G114</f>
      </c>
    </row>
    <row collapsed="false" customFormat="false" customHeight="false" hidden="false" ht="12.1" outlineLevel="0" r="116">
      <c r="A116" s="13" t="n">
        <v>45022</v>
      </c>
      <c r="B116" s="6" t="n">
        <v>-19.72</v>
      </c>
      <c r="C116" s="16" t="s">
        <v>182</v>
      </c>
      <c r="D116" s="16"/>
      <c r="E116" s="16"/>
      <c r="F116" s="6" t="s">
        <f>=A116-A115</f>
      </c>
      <c r="G116" s="6" t="s">
        <f>=B116+G115</f>
      </c>
      <c r="H116" s="6" t="s">
        <f>=F116*G115</f>
      </c>
    </row>
    <row collapsed="false" customFormat="false" customHeight="false" hidden="false" ht="12.1" outlineLevel="0" r="117">
      <c r="A117" s="13" t="n">
        <v>45050</v>
      </c>
      <c r="B117" s="6" t="n">
        <v>-9.12</v>
      </c>
      <c r="C117" s="16" t="s">
        <v>183</v>
      </c>
      <c r="D117" s="16"/>
      <c r="E117" s="16"/>
      <c r="F117" s="6" t="s">
        <f>=A117-A116</f>
      </c>
      <c r="G117" s="6" t="s">
        <f>=B117+G116</f>
      </c>
      <c r="H117" s="6" t="s">
        <f>=F117*G116</f>
      </c>
    </row>
    <row collapsed="false" customFormat="false" customHeight="false" hidden="false" ht="12.1" outlineLevel="0" r="118">
      <c r="A118" s="13" t="n">
        <v>45063</v>
      </c>
      <c r="B118" s="6" t="n">
        <v>-48.79</v>
      </c>
      <c r="C118" s="16" t="s">
        <v>184</v>
      </c>
      <c r="D118" s="16"/>
      <c r="E118" s="16"/>
      <c r="F118" s="6" t="s">
        <f>=A118-A117</f>
      </c>
      <c r="G118" s="6" t="s">
        <f>=B118+G117</f>
      </c>
      <c r="H118" s="6" t="s">
        <f>=F118*G117</f>
      </c>
    </row>
    <row collapsed="false" customFormat="false" customHeight="false" hidden="false" ht="12.1" outlineLevel="0" r="119">
      <c r="A119" s="13" t="n">
        <v>45082</v>
      </c>
      <c r="B119" s="6" t="n">
        <v>-381</v>
      </c>
      <c r="C119" s="16" t="s">
        <v>185</v>
      </c>
      <c r="D119" s="16"/>
      <c r="E119" s="16"/>
      <c r="F119" s="6" t="s">
        <f>=A119-A118</f>
      </c>
      <c r="G119" s="6" t="s">
        <f>=B119+G118</f>
      </c>
      <c r="H119" s="6" t="s">
        <f>=F119*G118</f>
      </c>
    </row>
    <row collapsed="false" customFormat="false" customHeight="false" hidden="false" ht="12.1" outlineLevel="0" r="120">
      <c r="A120" s="13" t="n">
        <v>45090</v>
      </c>
      <c r="B120" s="6" t="n">
        <v>-97.93</v>
      </c>
      <c r="C120" s="16" t="s">
        <v>186</v>
      </c>
      <c r="D120" s="16"/>
      <c r="E120" s="16"/>
      <c r="F120" s="6" t="s">
        <f>=A120-A119</f>
      </c>
      <c r="G120" s="6" t="s">
        <f>=B120+G119</f>
      </c>
      <c r="H120" s="6" t="s">
        <f>=F120*G119</f>
      </c>
    </row>
    <row collapsed="false" customFormat="false" customHeight="false" hidden="false" ht="12.1" outlineLevel="0" r="121">
      <c r="A121" s="13" t="n">
        <v>45106</v>
      </c>
      <c r="B121" s="6" t="n">
        <v>-297.9</v>
      </c>
      <c r="C121" s="16" t="s">
        <v>187</v>
      </c>
      <c r="D121" s="16"/>
      <c r="E121" s="16"/>
      <c r="F121" s="6" t="s">
        <f>=A121-A120</f>
      </c>
      <c r="G121" s="6" t="s">
        <f>=B121+G120</f>
      </c>
      <c r="H121" s="6" t="s">
        <f>=F121*G120</f>
      </c>
    </row>
    <row collapsed="false" customFormat="false" customHeight="false" hidden="false" ht="12.1" outlineLevel="0" r="122">
      <c r="A122" s="13" t="n">
        <v>45106</v>
      </c>
      <c r="B122" s="6" t="n">
        <v>-77.06</v>
      </c>
      <c r="C122" s="16" t="s">
        <v>188</v>
      </c>
      <c r="D122" s="16"/>
      <c r="E122" s="16"/>
      <c r="F122" s="6" t="s">
        <f>=A122-A121</f>
      </c>
      <c r="G122" s="6" t="s">
        <f>=B122+G121</f>
      </c>
      <c r="H122" s="6" t="s">
        <f>=F122*G121</f>
      </c>
    </row>
    <row collapsed="false" customFormat="false" customHeight="false" hidden="false" ht="12.1" outlineLevel="0" r="123">
      <c r="A123" s="13" t="n">
        <v>45113</v>
      </c>
      <c r="B123" s="6" t="n">
        <v>-6.78</v>
      </c>
      <c r="C123" s="16" t="s">
        <v>189</v>
      </c>
      <c r="D123" s="16"/>
      <c r="E123" s="16"/>
      <c r="F123" s="6" t="s">
        <f>=A123-A122</f>
      </c>
      <c r="G123" s="6" t="s">
        <f>=B123+G122</f>
      </c>
      <c r="H123" s="6" t="s">
        <f>=F123*G122</f>
      </c>
    </row>
    <row collapsed="false" customFormat="false" customHeight="false" hidden="false" ht="12.1" outlineLevel="0" r="124">
      <c r="A124" s="13" t="n">
        <v>45114</v>
      </c>
      <c r="B124" s="6" t="n">
        <v>-22.96</v>
      </c>
      <c r="C124" s="16" t="s">
        <v>190</v>
      </c>
      <c r="D124" s="16"/>
      <c r="E124" s="16"/>
      <c r="F124" s="6" t="s">
        <f>=A124-A123</f>
      </c>
      <c r="G124" s="6" t="s">
        <f>=B124+G123</f>
      </c>
      <c r="H124" s="6" t="s">
        <f>=F124*G123</f>
      </c>
    </row>
    <row collapsed="false" customFormat="false" customHeight="false" hidden="false" ht="12.1" outlineLevel="0" r="125">
      <c r="A125" s="13" t="n">
        <v>45119</v>
      </c>
      <c r="B125" s="6" t="n">
        <v>-340.54</v>
      </c>
      <c r="C125" s="16" t="s">
        <v>191</v>
      </c>
      <c r="D125" s="16"/>
      <c r="E125" s="16"/>
      <c r="F125" s="6" t="s">
        <f>=A125-A124</f>
      </c>
      <c r="G125" s="6" t="s">
        <f>=B125+G124</f>
      </c>
      <c r="H125" s="6" t="s">
        <f>=F125*G124</f>
      </c>
    </row>
    <row collapsed="false" customFormat="false" customHeight="false" hidden="false" ht="12.1" outlineLevel="0" r="126">
      <c r="A126" s="13" t="n">
        <v>45142</v>
      </c>
      <c r="B126" s="6" t="n">
        <v>-10.78</v>
      </c>
      <c r="C126" s="16" t="s">
        <v>192</v>
      </c>
      <c r="D126" s="16"/>
      <c r="E126" s="16"/>
      <c r="F126" s="6" t="s">
        <f>=A126-A125</f>
      </c>
      <c r="G126" s="6" t="s">
        <f>=B126+G125</f>
      </c>
      <c r="H126" s="6" t="s">
        <f>=F126*G125</f>
      </c>
    </row>
    <row collapsed="false" customFormat="false" customHeight="false" hidden="false" ht="12.1" outlineLevel="0" r="127">
      <c r="A127" s="13" t="n">
        <v>45154</v>
      </c>
      <c r="B127" s="6" t="n">
        <v>-59.43</v>
      </c>
      <c r="C127" s="16" t="s">
        <v>193</v>
      </c>
      <c r="D127" s="16"/>
      <c r="E127" s="16"/>
      <c r="F127" s="6" t="s">
        <f>=A127-A126</f>
      </c>
      <c r="G127" s="6" t="s">
        <f>=B127+G126</f>
      </c>
      <c r="H127" s="6" t="s">
        <f>=F127*G126</f>
      </c>
    </row>
    <row collapsed="false" customFormat="false" customHeight="false" hidden="false" ht="12.1" outlineLevel="0" r="128">
      <c r="A128" s="13" t="n">
        <v>45181</v>
      </c>
      <c r="B128" s="6" t="n">
        <v>-114.36</v>
      </c>
      <c r="C128" s="16" t="s">
        <v>194</v>
      </c>
      <c r="D128" s="16"/>
      <c r="E128" s="16"/>
      <c r="F128" s="6" t="s">
        <f>=A128-A127</f>
      </c>
      <c r="G128" s="6" t="s">
        <f>=B128+G127</f>
      </c>
      <c r="H128" s="6" t="s">
        <f>=F128*G127</f>
      </c>
    </row>
    <row collapsed="false" customFormat="false" customHeight="false" hidden="false" ht="12.1" outlineLevel="0" r="129">
      <c r="A129" s="13" t="n">
        <v>45197</v>
      </c>
      <c r="B129" s="6" t="n">
        <v>-86.85</v>
      </c>
      <c r="C129" s="16" t="s">
        <v>195</v>
      </c>
      <c r="D129" s="16"/>
      <c r="E129" s="16"/>
      <c r="F129" s="6" t="s">
        <f>=A129-A128</f>
      </c>
      <c r="G129" s="6" t="s">
        <f>=B129+G128</f>
      </c>
      <c r="H129" s="6" t="s">
        <f>=F129*G128</f>
      </c>
    </row>
    <row collapsed="false" customFormat="false" customHeight="false" hidden="false" ht="12.1" outlineLevel="0" r="130">
      <c r="A130" s="13" t="n">
        <v>45204</v>
      </c>
      <c r="B130" s="6" t="n">
        <v>-7.46</v>
      </c>
      <c r="C130" s="16" t="s">
        <v>196</v>
      </c>
      <c r="D130" s="16"/>
      <c r="E130" s="16"/>
      <c r="F130" s="6" t="s">
        <f>=A130-A129</f>
      </c>
      <c r="G130" s="6" t="s">
        <f>=B130+G129</f>
      </c>
      <c r="H130" s="6" t="s">
        <f>=F130*G129</f>
      </c>
    </row>
    <row collapsed="false" customFormat="false" customHeight="false" hidden="false" ht="12.1" outlineLevel="0" r="131">
      <c r="A131" s="13" t="n">
        <v>45205</v>
      </c>
      <c r="B131" s="6" t="n">
        <v>-24.72</v>
      </c>
      <c r="C131" s="16" t="s">
        <v>197</v>
      </c>
      <c r="D131" s="16"/>
      <c r="E131" s="16"/>
      <c r="F131" s="6" t="s">
        <f>=A131-A130</f>
      </c>
      <c r="G131" s="6" t="s">
        <f>=B131+G130</f>
      </c>
      <c r="H131" s="6" t="s">
        <f>=F131*G130</f>
      </c>
    </row>
    <row collapsed="false" customFormat="false" customHeight="false" hidden="false" ht="12.1" outlineLevel="0" r="132">
      <c r="A132" s="13" t="n">
        <v>45236</v>
      </c>
      <c r="B132" s="6" t="n">
        <v>-10.7</v>
      </c>
      <c r="C132" s="16" t="s">
        <v>198</v>
      </c>
      <c r="D132" s="16"/>
      <c r="E132" s="16"/>
      <c r="F132" s="6" t="s">
        <f>=A132-A131</f>
      </c>
      <c r="G132" s="6" t="s">
        <f>=B132+G131</f>
      </c>
      <c r="H132" s="6" t="s">
        <f>=F132*G131</f>
      </c>
    </row>
    <row collapsed="false" customFormat="false" customHeight="false" hidden="false" ht="12.1" outlineLevel="0" r="133">
      <c r="A133" s="13" t="n">
        <v>45245</v>
      </c>
      <c r="B133" s="6" t="n">
        <v>-61.14</v>
      </c>
      <c r="C133" s="16" t="s">
        <v>199</v>
      </c>
      <c r="D133" s="16"/>
      <c r="E133" s="16"/>
      <c r="F133" s="6" t="s">
        <f>=A133-A132</f>
      </c>
      <c r="G133" s="6" t="s">
        <f>=B133+G132</f>
      </c>
      <c r="H133" s="6" t="s">
        <f>=F133*G132</f>
      </c>
    </row>
    <row collapsed="false" customFormat="false" customHeight="false" hidden="false" ht="12.1" outlineLevel="0" r="134">
      <c r="A134" s="13" t="n">
        <v>45272</v>
      </c>
      <c r="B134" s="6" t="n">
        <v>-112.82</v>
      </c>
      <c r="C134" s="16" t="s">
        <v>200</v>
      </c>
      <c r="D134" s="16"/>
      <c r="E134" s="16"/>
      <c r="F134" s="6" t="s">
        <f>=A134-A133</f>
      </c>
      <c r="G134" s="6" t="s">
        <f>=B134+G133</f>
      </c>
      <c r="H134" s="6" t="s">
        <f>=F134*G133</f>
      </c>
    </row>
    <row collapsed="false" customFormat="false" customHeight="false" hidden="false" ht="12.1" outlineLevel="0" r="135">
      <c r="A135" s="13" t="n">
        <v>45277</v>
      </c>
      <c r="B135" s="6" t="n">
        <v>-389</v>
      </c>
      <c r="C135" s="16" t="s">
        <v>201</v>
      </c>
      <c r="D135" s="16"/>
      <c r="E135" s="16"/>
      <c r="F135" s="6" t="s">
        <f>=A135-A134</f>
      </c>
      <c r="G135" s="6" t="s">
        <f>=B135+G134</f>
      </c>
      <c r="H135" s="6" t="s">
        <f>=F135*G134</f>
      </c>
    </row>
    <row collapsed="false" customFormat="false" customHeight="false" hidden="false" ht="12.1" outlineLevel="0" r="136">
      <c r="A136" s="13" t="n">
        <v>45286</v>
      </c>
      <c r="B136" s="6" t="n">
        <v>-796.33</v>
      </c>
      <c r="C136" s="16" t="s">
        <v>202</v>
      </c>
      <c r="D136" s="16"/>
      <c r="E136" s="16"/>
      <c r="F136" s="6" t="s">
        <f>=A136-A135</f>
      </c>
      <c r="G136" s="6" t="s">
        <f>=B136+G135</f>
      </c>
      <c r="H136" s="6" t="s">
        <f>=F136*G135</f>
      </c>
    </row>
    <row collapsed="false" customFormat="false" customHeight="false" hidden="false" ht="12.1" outlineLevel="0" r="137">
      <c r="A137" s="13" t="n">
        <v>45288</v>
      </c>
      <c r="B137" s="6" t="n">
        <v>-82.53</v>
      </c>
      <c r="C137" s="16" t="s">
        <v>203</v>
      </c>
      <c r="D137" s="16"/>
      <c r="E137" s="16"/>
      <c r="F137" s="6" t="s">
        <f>=A137-A136</f>
      </c>
      <c r="G137" s="6" t="s">
        <f>=B137+G136</f>
      </c>
      <c r="H137" s="6" t="s">
        <f>=F137*G136</f>
      </c>
    </row>
    <row collapsed="false" customFormat="false" customHeight="false" hidden="false" ht="12.1" outlineLevel="0" r="138">
      <c r="A138" s="13" t="n">
        <v>45295</v>
      </c>
      <c r="B138" s="6" t="n">
        <v>-6.73</v>
      </c>
      <c r="C138" s="16" t="s">
        <v>204</v>
      </c>
      <c r="D138" s="16"/>
      <c r="E138" s="16"/>
      <c r="F138" s="6" t="s">
        <f>=A138-A137</f>
      </c>
      <c r="G138" s="6" t="s">
        <f>=B138+G137</f>
      </c>
      <c r="H138" s="6" t="s">
        <f>=F138*G137</f>
      </c>
    </row>
    <row collapsed="false" customFormat="false" customHeight="false" hidden="false" ht="12.1" outlineLevel="0" r="139">
      <c r="A139" s="13" t="n">
        <v>45300</v>
      </c>
      <c r="B139" s="6" t="n">
        <v>-22.24</v>
      </c>
      <c r="C139" s="16" t="s">
        <v>205</v>
      </c>
      <c r="D139" s="16"/>
      <c r="E139" s="16"/>
      <c r="F139" s="6" t="s">
        <f>=A139-A138</f>
      </c>
      <c r="G139" s="6" t="s">
        <f>=B139+G138</f>
      </c>
      <c r="H139" s="6" t="s">
        <f>=F139*G138</f>
      </c>
    </row>
    <row collapsed="false" customFormat="false" customHeight="false" hidden="false" ht="12.1" outlineLevel="0" r="140">
      <c r="A140" s="13" t="n">
        <v>45328</v>
      </c>
      <c r="B140" s="6" t="n">
        <v>-10.49</v>
      </c>
      <c r="C140" s="16" t="s">
        <v>206</v>
      </c>
      <c r="D140" s="16"/>
      <c r="E140" s="16"/>
      <c r="F140" s="6" t="s">
        <f>=A140-A139</f>
      </c>
      <c r="G140" s="6" t="s">
        <f>=B140+G139</f>
      </c>
      <c r="H140" s="6" t="s">
        <f>=F140*G139</f>
      </c>
    </row>
    <row collapsed="false" customFormat="false" customHeight="false" hidden="false" ht="12.1" outlineLevel="0" r="141">
      <c r="A141" s="13" t="n">
        <v>45336</v>
      </c>
      <c r="B141" s="6" t="n">
        <v>-61.11</v>
      </c>
      <c r="C141" s="16" t="s">
        <v>207</v>
      </c>
      <c r="D141" s="16"/>
      <c r="E141" s="16"/>
      <c r="F141" s="6" t="s">
        <f>=A141-A140</f>
      </c>
      <c r="G141" s="6" t="s">
        <f>=B141+G140</f>
      </c>
      <c r="H141" s="6" t="s">
        <f>=F141*G140</f>
      </c>
    </row>
    <row collapsed="false" customFormat="false" customHeight="false" hidden="false" ht="12.1" outlineLevel="0" r="142">
      <c r="A142" s="13" t="n">
        <v>45363</v>
      </c>
      <c r="B142" s="6" t="n">
        <v>-112.38</v>
      </c>
      <c r="C142" s="16" t="s">
        <v>208</v>
      </c>
      <c r="D142" s="16"/>
      <c r="E142" s="16"/>
      <c r="F142" s="6" t="s">
        <f>=A142-A141</f>
      </c>
      <c r="G142" s="6" t="s">
        <f>=B142+G141</f>
      </c>
      <c r="H142" s="6" t="s">
        <f>=F142*G141</f>
      </c>
    </row>
    <row collapsed="false" customFormat="false" customHeight="false" hidden="false" ht="12.1" outlineLevel="0" r="143">
      <c r="A143" s="13" t="n">
        <v>45378</v>
      </c>
      <c r="B143" s="6" t="n">
        <v>-83.32</v>
      </c>
      <c r="C143" s="16" t="s">
        <v>209</v>
      </c>
      <c r="D143" s="16"/>
      <c r="E143" s="16"/>
      <c r="F143" s="6" t="s">
        <f>=A143-A142</f>
      </c>
      <c r="G143" s="6" t="s">
        <f>=B143+G142</f>
      </c>
      <c r="H143" s="6" t="s">
        <f>=F143*G142</f>
      </c>
    </row>
    <row collapsed="false" customFormat="false" customHeight="false" hidden="false" ht="12.1" outlineLevel="0" r="144">
      <c r="A144" s="13" t="n">
        <v>45386</v>
      </c>
      <c r="B144" s="6" t="n">
        <v>-7.85</v>
      </c>
      <c r="C144" s="16" t="s">
        <v>210</v>
      </c>
      <c r="D144" s="16"/>
      <c r="E144" s="16"/>
      <c r="F144" s="6" t="s">
        <f>=A144-A143</f>
      </c>
      <c r="G144" s="6" t="s">
        <f>=B144+G143</f>
      </c>
      <c r="H144" s="6" t="s">
        <f>=F144*G143</f>
      </c>
    </row>
    <row collapsed="false" customFormat="false" customHeight="false" hidden="false" ht="12.1" outlineLevel="0" r="145">
      <c r="A145" s="13" t="n">
        <v>45391</v>
      </c>
      <c r="B145" s="6" t="n">
        <v>-22.96</v>
      </c>
      <c r="C145" s="16" t="s">
        <v>211</v>
      </c>
      <c r="D145" s="16"/>
      <c r="E145" s="16"/>
      <c r="F145" s="6" t="s">
        <f>=A145-A144</f>
      </c>
      <c r="G145" s="6" t="s">
        <f>=B145+G144</f>
      </c>
      <c r="H145" s="6" t="s">
        <f>=F145*G144</f>
      </c>
    </row>
    <row collapsed="false" customFormat="false" customHeight="false" hidden="false" ht="12.1" outlineLevel="0" r="146">
      <c r="A146" s="13" t="n">
        <v>45418</v>
      </c>
      <c r="B146" s="6" t="n">
        <v>-10.54</v>
      </c>
      <c r="C146" s="16" t="s">
        <v>212</v>
      </c>
      <c r="D146" s="16"/>
      <c r="E146" s="16"/>
      <c r="F146" s="6" t="s">
        <f>=A146-A145</f>
      </c>
      <c r="G146" s="6" t="s">
        <f>=B146+G145</f>
      </c>
      <c r="H146" s="6" t="s">
        <f>=F146*G145</f>
      </c>
    </row>
    <row collapsed="false" customFormat="false" customHeight="false" hidden="false" ht="12.1" outlineLevel="0" r="147">
      <c r="A147" s="13" t="n">
        <v>45419</v>
      </c>
      <c r="B147" s="6" t="n">
        <v>-433</v>
      </c>
      <c r="C147" s="16" t="s">
        <v>213</v>
      </c>
      <c r="D147" s="16"/>
      <c r="E147" s="16"/>
      <c r="F147" s="6" t="s">
        <f>=A147-A146</f>
      </c>
      <c r="G147" s="6" t="s">
        <f>=B147+G146</f>
      </c>
      <c r="H147" s="6" t="s">
        <f>=F147*G146</f>
      </c>
    </row>
    <row collapsed="false" customFormat="false" customHeight="false" hidden="false" ht="12.1" outlineLevel="0" r="148">
      <c r="A148" s="13" t="n">
        <v>45427</v>
      </c>
      <c r="B148" s="6" t="n">
        <v>-61.21</v>
      </c>
      <c r="C148" s="16" t="s">
        <v>214</v>
      </c>
      <c r="D148" s="16"/>
      <c r="E148" s="16"/>
      <c r="F148" s="6" t="s">
        <f>=A148-A147</f>
      </c>
      <c r="G148" s="6" t="s">
        <f>=B148+G147</f>
      </c>
      <c r="H148" s="6" t="s">
        <f>=F148*G147</f>
      </c>
    </row>
    <row collapsed="false" customFormat="false" customHeight="false" hidden="false" ht="12.1" outlineLevel="0" r="149">
      <c r="A149" s="13" t="n">
        <v>45455</v>
      </c>
      <c r="B149" s="6" t="n">
        <v>-110.39</v>
      </c>
      <c r="C149" s="16" t="s">
        <v>215</v>
      </c>
      <c r="D149" s="16"/>
      <c r="E149" s="16"/>
      <c r="F149" s="6" t="s">
        <f>=A149-A148</f>
      </c>
      <c r="G149" s="6" t="s">
        <f>=B149+G148</f>
      </c>
      <c r="H149" s="6" t="s">
        <f>=F149*G148</f>
      </c>
    </row>
    <row collapsed="false" customFormat="false" customHeight="false" hidden="false" ht="12.1" outlineLevel="0" r="150">
      <c r="A150" s="13" t="n">
        <v>45471</v>
      </c>
      <c r="B150" s="6" t="n">
        <v>-76.47</v>
      </c>
      <c r="C150" s="16" t="s">
        <v>216</v>
      </c>
      <c r="D150" s="16"/>
      <c r="E150" s="16"/>
      <c r="F150" s="6" t="s">
        <f>=A150-A149</f>
      </c>
      <c r="G150" s="6" t="s">
        <f>=B150+G149</f>
      </c>
      <c r="H150" s="6" t="s">
        <f>=F150*G149</f>
      </c>
    </row>
    <row collapsed="false" customFormat="false" customHeight="false" hidden="false" ht="12.1" outlineLevel="0" r="151">
      <c r="A151" s="13" t="n">
        <v>45478</v>
      </c>
      <c r="B151" s="6" t="n">
        <v>-7.49</v>
      </c>
      <c r="C151" s="16" t="s">
        <v>217</v>
      </c>
      <c r="D151" s="16"/>
      <c r="E151" s="16"/>
      <c r="F151" s="6" t="s">
        <f>=A151-A150</f>
      </c>
      <c r="G151" s="6" t="s">
        <f>=B151+G150</f>
      </c>
      <c r="H151" s="6" t="s">
        <f>=F151*G150</f>
      </c>
    </row>
    <row collapsed="false" customFormat="false" customHeight="false" hidden="false" ht="12.1" outlineLevel="0" r="152">
      <c r="A152" s="13" t="n">
        <v>45481</v>
      </c>
      <c r="B152" s="6" t="n">
        <v>-209.67</v>
      </c>
      <c r="C152" s="16" t="s">
        <v>218</v>
      </c>
      <c r="D152" s="16"/>
      <c r="E152" s="16"/>
      <c r="F152" s="6" t="s">
        <f>=A152-A151</f>
      </c>
      <c r="G152" s="6" t="s">
        <f>=B152+G151</f>
      </c>
      <c r="H152" s="6" t="s">
        <f>=F152*G151</f>
      </c>
    </row>
    <row collapsed="false" customFormat="false" customHeight="false" hidden="false" ht="12.1" outlineLevel="0" r="153">
      <c r="A153" s="13" t="n">
        <v>45483</v>
      </c>
      <c r="B153" s="6" t="n">
        <v>-21.82</v>
      </c>
      <c r="C153" s="16" t="s">
        <v>219</v>
      </c>
      <c r="D153" s="16"/>
      <c r="E153" s="16"/>
      <c r="F153" s="6" t="s">
        <f>=A153-A152</f>
      </c>
      <c r="G153" s="6" t="s">
        <f>=B153+G152</f>
      </c>
      <c r="H153" s="6" t="s">
        <f>=F153*G152</f>
      </c>
    </row>
    <row collapsed="false" customFormat="false" customHeight="false" hidden="false" ht="12.1" outlineLevel="0" r="154">
      <c r="A154" s="13" t="n">
        <v>45489</v>
      </c>
      <c r="B154" s="6" t="n">
        <v>-304</v>
      </c>
      <c r="C154" s="16" t="s">
        <v>220</v>
      </c>
      <c r="D154" s="16"/>
      <c r="E154" s="16"/>
      <c r="F154" s="6" t="s">
        <f>=A154-A153</f>
      </c>
      <c r="G154" s="6" t="s">
        <f>=B154+G153</f>
      </c>
      <c r="H154" s="6" t="s">
        <f>=F154*G153</f>
      </c>
    </row>
    <row collapsed="false" customFormat="false" customHeight="false" hidden="false" ht="12.1" outlineLevel="0" r="155">
      <c r="A155" s="13" t="n">
        <v>45511</v>
      </c>
      <c r="B155" s="6" t="n">
        <v>-9.79</v>
      </c>
      <c r="C155" s="16" t="s">
        <v>221</v>
      </c>
      <c r="D155" s="16"/>
      <c r="E155" s="16"/>
      <c r="F155" s="6" t="s">
        <f>=A155-A154</f>
      </c>
      <c r="G155" s="6" t="s">
        <f>=B155+G154</f>
      </c>
      <c r="H155" s="6" t="s">
        <f>=F155*G154</f>
      </c>
    </row>
    <row collapsed="false" customFormat="false" customHeight="false" hidden="false" ht="12.1" outlineLevel="0" r="156">
      <c r="A156" s="13" t="n">
        <v>45519</v>
      </c>
      <c r="B156" s="6" t="n">
        <v>-60.3</v>
      </c>
      <c r="C156" s="16" t="s">
        <v>222</v>
      </c>
      <c r="D156" s="16"/>
      <c r="E156" s="16"/>
      <c r="F156" s="6" t="s">
        <f>=A156-A155</f>
      </c>
      <c r="G156" s="6" t="s">
        <f>=B156+G155</f>
      </c>
      <c r="H156" s="6" t="s">
        <f>=F156*G155</f>
      </c>
    </row>
    <row collapsed="false" customFormat="false" customHeight="false" hidden="false" ht="12.1" outlineLevel="0" r="157">
      <c r="A157" s="13" t="n">
        <v>45546</v>
      </c>
      <c r="B157" s="6" t="n">
        <v>-112.98</v>
      </c>
      <c r="C157" s="16" t="s">
        <v>223</v>
      </c>
      <c r="D157" s="16"/>
      <c r="E157" s="16"/>
      <c r="F157" s="6" t="s">
        <f>=A157-A156</f>
      </c>
      <c r="G157" s="6" t="s">
        <f>=B157+G156</f>
      </c>
      <c r="H157" s="6" t="s">
        <f>=F157*G156</f>
      </c>
    </row>
    <row collapsed="false" customFormat="false" customHeight="false" hidden="false" ht="12.1" outlineLevel="0" r="158">
      <c r="A158" s="13" t="n">
        <v>45555</v>
      </c>
      <c r="B158" s="6" t="n">
        <v>-278</v>
      </c>
      <c r="C158" s="16" t="s">
        <v>224</v>
      </c>
      <c r="D158" s="16"/>
      <c r="E158" s="16"/>
      <c r="F158" s="6" t="s">
        <f>=A158-A157</f>
      </c>
      <c r="G158" s="6" t="s">
        <f>=B158+G157</f>
      </c>
      <c r="H158" s="6" t="s">
        <f>=F158*G157</f>
      </c>
    </row>
    <row collapsed="false" customFormat="false" customHeight="false" hidden="false" ht="12.1" outlineLevel="0" r="159">
      <c r="A159" s="13" t="n">
        <v>45565</v>
      </c>
      <c r="B159" s="6" t="n">
        <v>-83.44</v>
      </c>
      <c r="C159" s="16" t="s">
        <v>225</v>
      </c>
      <c r="D159" s="16"/>
      <c r="E159" s="16"/>
      <c r="F159" s="6" t="s">
        <f>=A159-A158</f>
      </c>
      <c r="G159" s="6" t="s">
        <f>=B159+G158</f>
      </c>
      <c r="H159" s="6" t="s">
        <f>=F159*G158</f>
      </c>
    </row>
    <row collapsed="false" customFormat="false" customHeight="false" hidden="false" ht="12.1" outlineLevel="0" r="160">
      <c r="A160" s="13" t="n">
        <v>45569</v>
      </c>
      <c r="B160" s="6" t="n">
        <v>-8.08</v>
      </c>
      <c r="C160" s="16" t="s">
        <v>226</v>
      </c>
      <c r="D160" s="16"/>
      <c r="E160" s="16"/>
      <c r="F160" s="6" t="s">
        <f>=A160-A159</f>
      </c>
      <c r="G160" s="6" t="s">
        <f>=B160+G159</f>
      </c>
      <c r="H160" s="6" t="s">
        <f>=F160*G159</f>
      </c>
    </row>
    <row collapsed="false" customFormat="false" customHeight="false" hidden="false" ht="12.1" outlineLevel="0" r="161">
      <c r="A161" s="13" t="n">
        <v>45575</v>
      </c>
      <c r="B161" s="6" t="n">
        <v>-24.04</v>
      </c>
      <c r="C161" s="16" t="s">
        <v>227</v>
      </c>
      <c r="D161" s="16"/>
      <c r="E161" s="16"/>
      <c r="F161" s="6" t="s">
        <f>=A161-A160</f>
      </c>
      <c r="G161" s="6" t="s">
        <f>=B161+G160</f>
      </c>
      <c r="H161" s="6" t="s">
        <f>=F161*G160</f>
      </c>
    </row>
    <row collapsed="false" customFormat="false" customHeight="false" hidden="false" ht="12.1" outlineLevel="0" r="162">
      <c r="A162" s="13" t="n">
        <v>45617</v>
      </c>
      <c r="B162" s="6" t="n">
        <v>-75.16</v>
      </c>
      <c r="C162" s="16" t="s">
        <v>228</v>
      </c>
      <c r="D162" s="16"/>
      <c r="E162" s="16"/>
      <c r="F162" s="6" t="s">
        <f>=A162-A161</f>
      </c>
      <c r="G162" s="6" t="s">
        <f>=B162+G161</f>
      </c>
      <c r="H162" s="6" t="s">
        <f>=F162*G161</f>
      </c>
    </row>
    <row collapsed="false" customFormat="false" customHeight="false" hidden="false" ht="12.1" outlineLevel="0" r="163">
      <c r="A163" s="13" t="n">
        <v>45637</v>
      </c>
      <c r="B163" s="6" t="n">
        <v>-130.54</v>
      </c>
      <c r="C163" s="16" t="s">
        <v>229</v>
      </c>
      <c r="D163" s="16"/>
      <c r="E163" s="16"/>
      <c r="F163" s="6" t="s">
        <f>=A163-A162</f>
      </c>
      <c r="G163" s="6" t="s">
        <f>=B163+G162</f>
      </c>
      <c r="H163" s="6" t="s">
        <f>=F163*G162</f>
      </c>
    </row>
    <row collapsed="false" customFormat="false" customHeight="false" hidden="false" ht="12.1" outlineLevel="0" r="164">
      <c r="A164" s="13" t="n">
        <v>45643</v>
      </c>
      <c r="B164" s="6" t="n">
        <v>-447</v>
      </c>
      <c r="C164" s="16" t="s">
        <v>230</v>
      </c>
      <c r="D164" s="16"/>
      <c r="E164" s="16"/>
      <c r="F164" s="6" t="s">
        <f>=A164-A163</f>
      </c>
      <c r="G164" s="6" t="s">
        <f>=B164+G163</f>
      </c>
      <c r="H164" s="6" t="s">
        <f>=F164*G163</f>
      </c>
    </row>
    <row collapsed="false" customFormat="false" customHeight="false" hidden="false" ht="12.1" outlineLevel="0" r="165">
      <c r="A165" s="13" t="n">
        <v>45657</v>
      </c>
      <c r="B165" s="6" t="n">
        <v>-91.51</v>
      </c>
      <c r="C165" s="16" t="s">
        <v>231</v>
      </c>
      <c r="D165" s="16"/>
      <c r="E165" s="16"/>
      <c r="F165" s="6" t="s">
        <f>=A165-A164</f>
      </c>
      <c r="G165" s="6" t="s">
        <f>=B165+G164</f>
      </c>
      <c r="H165" s="6" t="s">
        <f>=F165*G164</f>
      </c>
    </row>
    <row collapsed="false" customFormat="false" customHeight="false" hidden="false" ht="12.1" outlineLevel="0" r="166">
      <c r="A166" s="13" t="n">
        <v>45660</v>
      </c>
      <c r="B166" s="6" t="n">
        <v>-8.64</v>
      </c>
      <c r="C166" s="16" t="s">
        <v>232</v>
      </c>
      <c r="D166" s="16"/>
      <c r="E166" s="16"/>
      <c r="F166" s="6" t="s">
        <f>=A166-A165</f>
      </c>
      <c r="G166" s="6" t="s">
        <f>=B166+G165</f>
      </c>
      <c r="H166" s="6" t="s">
        <f>=F166*G165</f>
      </c>
    </row>
    <row collapsed="false" customFormat="false" customHeight="false" hidden="false" ht="12.1" outlineLevel="0" r="167">
      <c r="A167" s="13" t="n">
        <v>45667</v>
      </c>
      <c r="B167" s="6" t="n">
        <v>-25.37</v>
      </c>
      <c r="C167" s="16" t="s">
        <v>233</v>
      </c>
      <c r="D167" s="16"/>
      <c r="E167" s="16"/>
      <c r="F167" s="6" t="s">
        <f>=A167-A166</f>
      </c>
      <c r="G167" s="6" t="s">
        <f>=B167+G166</f>
      </c>
      <c r="H167" s="6" t="s">
        <f>=F167*G166</f>
      </c>
    </row>
    <row collapsed="false" customFormat="false" customHeight="false" hidden="false" ht="12.1" outlineLevel="0" r="168">
      <c r="A168" s="13" t="n">
        <v>45708</v>
      </c>
      <c r="B168" s="6" t="n">
        <v>-67.82</v>
      </c>
      <c r="C168" s="16" t="s">
        <v>234</v>
      </c>
      <c r="D168" s="16"/>
      <c r="E168" s="16"/>
      <c r="F168" s="6" t="s">
        <f>=A168-A167</f>
      </c>
      <c r="G168" s="6" t="s">
        <f>=B168+G167</f>
      </c>
      <c r="H168" s="6" t="s">
        <f>=F168*G167</f>
      </c>
    </row>
    <row collapsed="false" customFormat="false" customHeight="false" hidden="false" ht="12.1" outlineLevel="0" r="169">
      <c r="A169" s="13" t="n">
        <v>45728</v>
      </c>
      <c r="B169" s="6" t="n">
        <v>-112.97</v>
      </c>
      <c r="C169" s="16" t="s">
        <v>235</v>
      </c>
      <c r="D169" s="16"/>
      <c r="E169" s="16"/>
      <c r="F169" s="6" t="s">
        <f>=A169-A168</f>
      </c>
      <c r="G169" s="6" t="s">
        <f>=B169+G168</f>
      </c>
      <c r="H169" s="6" t="s">
        <f>=F169*G168</f>
      </c>
    </row>
    <row collapsed="false" customFormat="false" customHeight="false" hidden="false" ht="12.1" outlineLevel="0" r="170">
      <c r="A170" s="13" t="n">
        <v>45747</v>
      </c>
      <c r="B170" s="6" t="n">
        <v>-37.66</v>
      </c>
      <c r="C170" s="16" t="s">
        <v>236</v>
      </c>
      <c r="D170" s="16"/>
      <c r="E170" s="16"/>
      <c r="F170" s="6" t="s">
        <f>=A170-A169</f>
      </c>
      <c r="G170" s="6" t="s">
        <f>=B170+G169</f>
      </c>
      <c r="H170" s="6" t="s">
        <f>=F170*G169</f>
      </c>
    </row>
    <row collapsed="false" customFormat="false" customHeight="false" hidden="false" ht="12.1" outlineLevel="0" r="171">
      <c r="A171" s="13" t="n">
        <v>45750</v>
      </c>
      <c r="B171" s="6" t="n">
        <v>-958.82</v>
      </c>
      <c r="C171" s="16" t="s">
        <v>237</v>
      </c>
      <c r="D171" s="16"/>
      <c r="E171" s="16"/>
      <c r="F171" s="6" t="s">
        <f>=A171-A170</f>
      </c>
      <c r="G171" s="6" t="s">
        <f>=B171+G170</f>
      </c>
      <c r="H171" s="6" t="s">
        <f>=F171*G170</f>
      </c>
    </row>
    <row collapsed="false" customFormat="false" customHeight="false" hidden="false" ht="12.1" outlineLevel="0" r="172">
      <c r="A172" s="13" t="n">
        <v>45751</v>
      </c>
      <c r="B172" s="6" t="n">
        <v>-7.17</v>
      </c>
      <c r="C172" s="16" t="s">
        <v>238</v>
      </c>
      <c r="D172" s="16"/>
      <c r="E172" s="16"/>
      <c r="F172" s="6" t="s">
        <f>=A172-A171</f>
      </c>
      <c r="G172" s="6" t="s">
        <f>=B172+G171</f>
      </c>
      <c r="H172" s="6" t="s">
        <f>=F172*G171</f>
      </c>
    </row>
    <row collapsed="false" customFormat="false" customHeight="false" hidden="false" ht="12.1" outlineLevel="0" r="173">
      <c r="A173" s="13" t="n">
        <v>45757</v>
      </c>
      <c r="B173" s="6" t="n">
        <v>-21.35</v>
      </c>
      <c r="C173" s="16" t="s">
        <v>239</v>
      </c>
      <c r="D173" s="16"/>
      <c r="E173" s="16"/>
      <c r="F173" s="6" t="s">
        <f>=A173-A172</f>
      </c>
      <c r="G173" s="6" t="s">
        <f>=B173+G172</f>
      </c>
      <c r="H173" s="6" t="s">
        <f>=F173*G172</f>
      </c>
    </row>
    <row collapsed="false" customFormat="false" customHeight="false" hidden="false" ht="12.1" outlineLevel="0" r="174">
      <c r="A174" s="13" t="n">
        <v>45792</v>
      </c>
      <c r="B174" s="6" t="n">
        <v>-60.17</v>
      </c>
      <c r="C174" s="16" t="s">
        <v>240</v>
      </c>
      <c r="D174" s="16"/>
      <c r="E174" s="16"/>
      <c r="F174" s="6" t="s">
        <f>=A174-A173</f>
      </c>
      <c r="G174" s="6" t="s">
        <f>=B174+G173</f>
      </c>
      <c r="H174" s="6" t="s">
        <f>=F174*G173</f>
      </c>
    </row>
    <row collapsed="false" customFormat="false" customHeight="false" hidden="false" ht="12.1" outlineLevel="0" r="175">
      <c r="A175" s="13" t="n">
        <v>45811</v>
      </c>
      <c r="B175" s="6" t="n">
        <v>-471</v>
      </c>
      <c r="C175" s="16" t="s">
        <v>241</v>
      </c>
      <c r="D175" s="16"/>
      <c r="E175" s="16"/>
      <c r="F175" s="6" t="s">
        <f>=A175-A174</f>
      </c>
      <c r="G175" s="6" t="s">
        <f>=B175+G174</f>
      </c>
      <c r="H175" s="6" t="s">
        <f>=F175*G174</f>
      </c>
    </row>
    <row collapsed="false" customFormat="false" customHeight="false" hidden="false" ht="12.1" outlineLevel="0" r="176">
      <c r="A176" s="13" t="n">
        <v>45819</v>
      </c>
      <c r="B176" s="6" t="n">
        <v>-102.57</v>
      </c>
      <c r="C176" s="16" t="s">
        <v>242</v>
      </c>
      <c r="D176" s="16"/>
      <c r="E176" s="16"/>
      <c r="F176" s="6" t="s">
        <f>=A176-A175</f>
      </c>
      <c r="G176" s="6" t="s">
        <f>=B176+G175</f>
      </c>
      <c r="H176" s="6" t="s">
        <f>=F176*G175</f>
      </c>
    </row>
    <row collapsed="false" customFormat="false" customHeight="false" hidden="false" ht="12.1" outlineLevel="0" r="177">
      <c r="A177" s="13" t="n">
        <v>45838</v>
      </c>
      <c r="B177" s="6" t="n">
        <v>-7.06</v>
      </c>
      <c r="C177" s="16" t="s">
        <v>243</v>
      </c>
      <c r="D177" s="16"/>
      <c r="E177" s="16"/>
      <c r="F177" s="6" t="s">
        <f>=A177-A176</f>
      </c>
      <c r="G177" s="6" t="s">
        <f>=B177+G176</f>
      </c>
      <c r="H177" s="6" t="s">
        <f>=F177*G176</f>
      </c>
    </row>
    <row collapsed="false" customFormat="false" customHeight="false" hidden="false" ht="12.1" outlineLevel="0" r="178">
      <c r="A178" s="13" t="n">
        <v>45841</v>
      </c>
      <c r="B178" s="6" t="n">
        <v>-6.69</v>
      </c>
      <c r="C178" s="16" t="s">
        <v>244</v>
      </c>
      <c r="D178" s="16"/>
      <c r="E178" s="16"/>
      <c r="F178" s="6" t="s">
        <f>=A178-A177</f>
      </c>
      <c r="G178" s="6" t="s">
        <f>=B178+G177</f>
      </c>
      <c r="H178" s="6" t="s">
        <f>=F178*G177</f>
      </c>
    </row>
    <row collapsed="false" customFormat="false" customHeight="false" hidden="false" ht="12.1" outlineLevel="0" r="179">
      <c r="A179" s="13" t="n">
        <v>45845</v>
      </c>
      <c r="B179" s="6" t="n">
        <v>-304</v>
      </c>
      <c r="C179" s="16" t="s">
        <v>220</v>
      </c>
      <c r="D179" s="16"/>
      <c r="E179" s="16"/>
      <c r="F179" s="6" t="s">
        <f>=A179-A178</f>
      </c>
      <c r="G179" s="6" t="s">
        <f>=B179+G178</f>
      </c>
      <c r="H179" s="6" t="s">
        <f>=F179*G178</f>
      </c>
    </row>
    <row collapsed="false" customFormat="false" customHeight="false" hidden="false" ht="12.1" outlineLevel="0" r="180">
      <c r="A180" s="13" t="n">
        <v>45846</v>
      </c>
      <c r="B180" s="6" t="n">
        <v>-389.54</v>
      </c>
      <c r="C180" s="16" t="s">
        <v>245</v>
      </c>
      <c r="D180" s="16"/>
      <c r="E180" s="16"/>
      <c r="F180" s="6" t="s">
        <f>=A180-A179</f>
      </c>
      <c r="G180" s="6" t="s">
        <f>=B180+G179</f>
      </c>
      <c r="H180" s="6" t="s">
        <f>=F180*G179</f>
      </c>
    </row>
    <row collapsed="false" customFormat="false" customHeight="false" hidden="false" ht="12.1" outlineLevel="0" r="181">
      <c r="A181" s="13" t="n">
        <v>45848</v>
      </c>
      <c r="B181" s="6" t="n">
        <v>-19.39</v>
      </c>
      <c r="C181" s="16" t="s">
        <v>246</v>
      </c>
      <c r="D181" s="16"/>
      <c r="E181" s="16"/>
      <c r="F181" s="6" t="s">
        <f>=A181-A180</f>
      </c>
      <c r="G181" s="6" t="s">
        <f>=B181+G180</f>
      </c>
      <c r="H181" s="6" t="s">
        <f>=F181*G180</f>
      </c>
    </row>
    <row collapsed="false" customFormat="false" customHeight="false" hidden="false" ht="12.1" outlineLevel="0" r="182">
      <c r="A182" s="13" t="n">
        <v>45889</v>
      </c>
      <c r="B182" s="6" t="n">
        <v>-303.71</v>
      </c>
      <c r="C182" s="16" t="s">
        <v>247</v>
      </c>
      <c r="D182" s="16"/>
      <c r="E182" s="16"/>
      <c r="F182" s="6" t="s">
        <f>=A182-A181</f>
      </c>
      <c r="G182" s="6" t="s">
        <f>=B182+G181</f>
      </c>
      <c r="H182" s="6" t="s">
        <f>=F182*G181</f>
      </c>
    </row>
    <row collapsed="false" customFormat="false" customHeight="false" hidden="false" ht="12.1" outlineLevel="0" r="183">
      <c r="A183" s="13" t="n">
        <v>45890</v>
      </c>
      <c r="B183" s="6" t="n">
        <v>-60.08</v>
      </c>
      <c r="C183" s="16" t="s">
        <v>248</v>
      </c>
      <c r="D183" s="16"/>
      <c r="E183" s="16"/>
      <c r="F183" s="6" t="s">
        <f>=A183-A182</f>
      </c>
      <c r="G183" s="6" t="s">
        <f>=B183+G182</f>
      </c>
      <c r="H183" s="6" t="s">
        <f>=F183*G182</f>
      </c>
    </row>
    <row collapsed="false" customFormat="false" customHeight="false" hidden="false" ht="12.1" outlineLevel="0" r="184">
      <c r="A184" s="13" t="n">
        <v>45910</v>
      </c>
      <c r="B184" s="6" t="n">
        <v>-108.63</v>
      </c>
      <c r="C184" s="16" t="s">
        <v>249</v>
      </c>
      <c r="D184" s="16"/>
      <c r="E184" s="16"/>
      <c r="F184" s="6" t="s">
        <f>=A184-A183</f>
      </c>
      <c r="G184" s="6" t="s">
        <f>=B184+G183</f>
      </c>
      <c r="H184" s="6" t="s">
        <f>=F184*G183</f>
      </c>
    </row>
    <row collapsed="false" customFormat="false" customHeight="false" hidden="false" ht="12.1" outlineLevel="0" r="185">
      <c r="A185" s="13" t="n">
        <v>45930</v>
      </c>
      <c r="B185" s="6" t="n">
        <v>-7.46</v>
      </c>
      <c r="C185" s="16" t="s">
        <v>250</v>
      </c>
      <c r="D185" s="16"/>
      <c r="E185" s="16"/>
      <c r="F185" s="6" t="s">
        <f>=A185-A184</f>
      </c>
      <c r="G185" s="6" t="s">
        <f>=B185+G184</f>
      </c>
      <c r="H185" s="6" t="s">
        <f>=F185*G184</f>
      </c>
    </row>
    <row collapsed="false" customFormat="false" customHeight="false" hidden="false" ht="12.1" outlineLevel="0" r="186">
      <c r="A186" s="13" t="n">
        <v>45940</v>
      </c>
      <c r="B186" s="6" t="n">
        <v>-20.19</v>
      </c>
      <c r="C186" s="16" t="s">
        <v>251</v>
      </c>
      <c r="D186" s="16"/>
      <c r="E186" s="16"/>
      <c r="F186" s="6" t="s">
        <f>=A186-A185</f>
      </c>
      <c r="G186" s="6" t="s">
        <f>=B186+G185</f>
      </c>
      <c r="H186" s="6" t="s">
        <f>=F186*G185</f>
      </c>
    </row>
    <row collapsed="false" customFormat="false" customHeight="false" hidden="false" ht="12.1" outlineLevel="0" r="187">
      <c r="A187" s="13" t="n">
        <v>45981</v>
      </c>
      <c r="B187" s="6" t="n">
        <v>-66.37</v>
      </c>
      <c r="C187" s="16" t="s">
        <v>252</v>
      </c>
      <c r="D187" s="16"/>
      <c r="E187" s="16"/>
      <c r="F187" s="6" t="s">
        <f>=A187-A186</f>
      </c>
      <c r="G187" s="6" t="s">
        <f>=B187+G186</f>
      </c>
      <c r="H187" s="6" t="s">
        <f>=F187*G186</f>
      </c>
    </row>
    <row collapsed="false" customFormat="false" customHeight="false" hidden="false" ht="12.1" outlineLevel="0" r="188">
      <c r="A188" s="13" t="n">
        <v>46002</v>
      </c>
      <c r="B188" s="6" t="n">
        <v>-105.16</v>
      </c>
      <c r="C188" s="16" t="s">
        <v>253</v>
      </c>
      <c r="D188" s="16"/>
      <c r="E188" s="16"/>
      <c r="F188" s="6" t="s">
        <f>=A188-A187</f>
      </c>
      <c r="G188" s="6" t="s">
        <f>=B188+G187</f>
      </c>
      <c r="H188" s="6" t="s">
        <f>=F188*G187</f>
      </c>
    </row>
    <row collapsed="false" customFormat="false" customHeight="false" hidden="false" ht="12.1" outlineLevel="0" r="189">
      <c r="A189" s="13" t="n">
        <v>46022</v>
      </c>
      <c r="B189" s="6" t="n">
        <v>-7.04</v>
      </c>
      <c r="C189" s="16" t="s">
        <v>254</v>
      </c>
      <c r="D189" s="16"/>
      <c r="E189" s="16"/>
      <c r="F189" s="6" t="s">
        <f>=A189-A188</f>
      </c>
      <c r="G189" s="6" t="s">
        <f>=B189+G188</f>
      </c>
      <c r="H189" s="6" t="s">
        <f>=F189*G188</f>
      </c>
    </row>
    <row collapsed="false" customFormat="false" customHeight="false" hidden="false" ht="12.1" outlineLevel="0" r="190">
      <c r="A190" s="13" t="n">
        <v>46034</v>
      </c>
      <c r="B190" s="6" t="n">
        <v>-345</v>
      </c>
      <c r="C190" s="16" t="s">
        <v>255</v>
      </c>
      <c r="D190" s="16"/>
      <c r="E190" s="16"/>
      <c r="F190" s="6" t="s">
        <f>=A190-A189</f>
      </c>
      <c r="G190" s="6" t="s">
        <f>=B190+G189</f>
      </c>
      <c r="H190" s="6" t="s">
        <f>=F190*G189</f>
      </c>
    </row>
    <row collapsed="false" customFormat="false" customHeight="false" hidden="false" ht="12.1" outlineLevel="0" r="191">
      <c r="A191" s="13" t="n">
        <v>46034</v>
      </c>
      <c r="B191" s="6" t="n">
        <v>-19.4</v>
      </c>
      <c r="C191" s="16" t="s">
        <v>256</v>
      </c>
      <c r="D191" s="16"/>
      <c r="E191" s="16"/>
      <c r="F191" s="6" t="s">
        <f>=A191-A190</f>
      </c>
      <c r="G191" s="6" t="s">
        <f>=B191+G190</f>
      </c>
      <c r="H191" s="6" t="s">
        <f>=F191*G190</f>
      </c>
    </row>
    <row collapsed="false" customFormat="false" customHeight="false" hidden="false" ht="12.1" outlineLevel="0" r="192">
      <c r="A192" s="13" t="n">
        <v>46066</v>
      </c>
      <c r="B192" s="6" t="n">
        <v>-20.84</v>
      </c>
      <c r="C192" s="16" t="s">
        <v>257</v>
      </c>
      <c r="D192" s="16"/>
      <c r="E192" s="16"/>
      <c r="F192" s="6" t="s">
        <f>=A192-A191</f>
      </c>
      <c r="G192" s="6" t="s">
        <f>=B192+G191</f>
      </c>
      <c r="H192" s="6" t="s">
        <f>=F192*G191</f>
      </c>
    </row>
    <row collapsed="false" customFormat="false" customHeight="false" hidden="false" ht="12.1" outlineLevel="0" r="193">
      <c r="A193" s="13" t="n">
        <v>46072</v>
      </c>
      <c r="B193" s="6" t="n">
        <v>-62.44</v>
      </c>
      <c r="C193" s="16" t="s">
        <v>258</v>
      </c>
      <c r="D193" s="16"/>
      <c r="E193" s="16"/>
      <c r="F193" s="6" t="s">
        <f>=A193-A192</f>
      </c>
      <c r="G193" s="6" t="s">
        <f>=B193+G192</f>
      </c>
      <c r="H193" s="6" t="s">
        <f>=F193*G192</f>
      </c>
    </row>
    <row collapsed="false" customFormat="false" customHeight="false" hidden="false" ht="12.1" outlineLevel="0" r="194">
      <c r="A194" s="13" t="n">
        <v>46092</v>
      </c>
      <c r="B194" s="6" t="n">
        <v>-106.3</v>
      </c>
      <c r="C194" s="16" t="s">
        <v>259</v>
      </c>
      <c r="D194" s="16"/>
      <c r="E194" s="16"/>
      <c r="F194" s="6" t="s">
        <f>=A194-A193</f>
      </c>
      <c r="G194" s="6" t="s">
        <f>=B194+G193</f>
      </c>
      <c r="H194" s="6" t="s">
        <f>=F194*G193</f>
      </c>
    </row>
    <row collapsed="false" customFormat="false" customHeight="false" hidden="false" ht="12.1" outlineLevel="0" r="195">
      <c r="A195" s="13" t="n">
        <v>46112</v>
      </c>
      <c r="B195" s="6" t="n">
        <v>-7.32</v>
      </c>
      <c r="C195" s="16" t="s">
        <v>260</v>
      </c>
      <c r="D195" s="16"/>
      <c r="E195" s="16"/>
      <c r="F195" s="6" t="s">
        <f>=A195-A194</f>
      </c>
      <c r="G195" s="6" t="s">
        <f>=B195+G194</f>
      </c>
      <c r="H195" s="6" t="s">
        <f>=F195*G194</f>
      </c>
    </row>
    <row collapsed="false" customFormat="false" customHeight="false" hidden="false" ht="12.1" outlineLevel="0" r="196">
      <c r="A196" s="13" t="n">
        <v>46122</v>
      </c>
      <c r="B196" s="6" t="n">
        <v>-19.3</v>
      </c>
      <c r="C196" s="16" t="s">
        <v>261</v>
      </c>
      <c r="D196" s="16"/>
      <c r="E196" s="16"/>
      <c r="F196" s="6" t="s">
        <f>=A196-A195</f>
      </c>
      <c r="G196" s="6" t="s">
        <f>=B196+G195</f>
      </c>
      <c r="H196" s="6" t="s">
        <f>=F196*G195</f>
      </c>
    </row>
    <row collapsed="false" customFormat="false" customHeight="false" hidden="false" ht="12.1" outlineLevel="0" r="197">
      <c r="A197" s="13" t="n">
        <v>46146</v>
      </c>
      <c r="B197" s="6" t="n">
        <v>-242</v>
      </c>
      <c r="C197" s="16" t="s">
        <v>262</v>
      </c>
      <c r="D197" s="16"/>
      <c r="E197" s="16"/>
      <c r="F197" s="6" t="s">
        <f>=A197-A196</f>
      </c>
      <c r="G197" s="6" t="s">
        <f>=B197+G196</f>
      </c>
      <c r="H197" s="6" t="s">
        <f>=F197*G196</f>
      </c>
    </row>
    <row collapsed="false" customFormat="false" customHeight="false" hidden="false" ht="12.1" outlineLevel="0" r="198">
      <c r="A198" s="12" t="n">
        <v>46170.618564815</v>
      </c>
      <c r="B198" s="5" t="n">
        <v>-191165.12</v>
      </c>
      <c r="C198" s="14" t="s">
        <v>263</v>
      </c>
      <c r="D198" s="16"/>
      <c r="E198" s="16"/>
      <c r="F198" s="6" t="s">
        <f>=A198-A197</f>
      </c>
      <c r="G198" s="6" t="s">
        <f>=B198+G197</f>
      </c>
      <c r="H198" s="6" t="s">
        <f>=F198*G197</f>
      </c>
    </row>
    <row collapsed="false" customFormat="false" customHeight="false" hidden="false" ht="12.1" outlineLevel="0" r="199">
      <c r="A199" s="13"/>
      <c r="B199" s="9" t="s">
        <f>=XIRR(B2:B198,A2:A198)</f>
      </c>
      <c r="C199" s="16" t="s">
        <v>264</v>
      </c>
      <c r="D199" s="16"/>
      <c r="E199" s="16"/>
      <c r="F199" s="7"/>
      <c r="G199" s="2" t="s">
        <v>265</v>
      </c>
      <c r="H199" s="6" t="s">
        <f>=SUM(I2:H198)/365</f>
      </c>
    </row>
    <row collapsed="false" customFormat="false" customHeight="false" hidden="false" ht="12.1" outlineLevel="0" r="200">
      <c r="A200" s="13"/>
      <c r="B200" s="5" t="s">
        <f>=-SUM(B2:B198)</f>
      </c>
      <c r="C200" s="16" t="s">
        <v>266</v>
      </c>
      <c r="D200" s="16"/>
      <c r="E200" s="16"/>
      <c r="F200" s="7"/>
      <c r="G200" s="14" t="s">
        <v>267</v>
      </c>
      <c r="H200" s="9" t="s">
        <f>=B200/H199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BH4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16</v>
      </c>
      <c r="C1" s="0"/>
      <c r="D1" s="0"/>
      <c r="E1" s="4" t="s">
        <v>21</v>
      </c>
      <c r="F1" s="0"/>
      <c r="G1" s="0"/>
      <c r="H1" s="4" t="s">
        <v>25</v>
      </c>
      <c r="I1" s="0"/>
      <c r="J1" s="0"/>
      <c r="K1" s="4" t="s">
        <v>28</v>
      </c>
      <c r="L1" s="0"/>
      <c r="M1" s="0"/>
      <c r="N1" s="4" t="s">
        <v>31</v>
      </c>
      <c r="O1" s="0"/>
      <c r="P1" s="0"/>
      <c r="Q1" s="4" t="s">
        <v>34</v>
      </c>
      <c r="R1" s="0"/>
      <c r="S1" s="0"/>
      <c r="T1" s="4" t="s">
        <v>37</v>
      </c>
      <c r="U1" s="0"/>
      <c r="V1" s="0"/>
      <c r="W1" s="4" t="s">
        <v>40</v>
      </c>
      <c r="X1" s="0"/>
      <c r="Y1" s="0"/>
      <c r="Z1" s="4" t="s">
        <v>43</v>
      </c>
      <c r="AA1" s="0"/>
      <c r="AB1" s="0"/>
      <c r="AC1" s="4" t="s">
        <v>46</v>
      </c>
      <c r="AD1" s="0"/>
      <c r="AE1" s="0"/>
      <c r="AF1" s="4" t="s">
        <v>49</v>
      </c>
      <c r="AG1" s="0"/>
      <c r="AH1" s="0"/>
      <c r="AI1" s="4" t="s">
        <v>52</v>
      </c>
      <c r="AJ1" s="0"/>
      <c r="AK1" s="0"/>
      <c r="AL1" s="4" t="s">
        <v>54</v>
      </c>
      <c r="AM1" s="0"/>
      <c r="AN1" s="0"/>
      <c r="AO1" s="4" t="s">
        <v>57</v>
      </c>
      <c r="AP1" s="0"/>
      <c r="AQ1" s="0"/>
      <c r="AR1" s="4" t="s">
        <v>62</v>
      </c>
      <c r="AS1" s="0"/>
      <c r="AT1" s="0"/>
      <c r="AU1" s="4" t="s">
        <v>65</v>
      </c>
      <c r="AV1" s="0"/>
      <c r="AW1" s="0"/>
      <c r="AX1" s="4" t="s">
        <v>67</v>
      </c>
      <c r="AY1" s="0"/>
      <c r="AZ1" s="0"/>
      <c r="BA1" s="4" t="s">
        <v>69</v>
      </c>
      <c r="BB1" s="0"/>
      <c r="BC1" s="0"/>
      <c r="BD1" s="4" t="s">
        <v>71</v>
      </c>
      <c r="BE1" s="0"/>
      <c r="BF1" s="0"/>
      <c r="BG1" s="4" t="s">
        <v>73</v>
      </c>
      <c r="BH1" s="0"/>
    </row>
    <row collapsed="false" customFormat="false" customHeight="false" hidden="false" ht="12.1" outlineLevel="0" r="2">
      <c r="A2" s="11" t="n">
        <v>44033</v>
      </c>
      <c r="B2" s="6" t="n">
        <v>15410.113992</v>
      </c>
      <c r="C2" s="0" t="s">
        <v>268</v>
      </c>
      <c r="D2" s="11" t="n">
        <v>43871</v>
      </c>
      <c r="E2" s="6" t="n">
        <v>6290.82</v>
      </c>
      <c r="F2" s="0" t="s">
        <v>268</v>
      </c>
      <c r="G2" s="11" t="n">
        <v>43901</v>
      </c>
      <c r="H2" s="6" t="n">
        <v>21586.57</v>
      </c>
      <c r="I2" s="0" t="s">
        <v>268</v>
      </c>
      <c r="J2" s="11" t="n">
        <v>43985</v>
      </c>
      <c r="K2" s="6" t="n">
        <v>1100.280445</v>
      </c>
      <c r="L2" s="0" t="s">
        <v>268</v>
      </c>
      <c r="M2" s="11" t="n">
        <v>43969</v>
      </c>
      <c r="N2" s="6" t="n">
        <v>4388.67572</v>
      </c>
      <c r="O2" s="0" t="s">
        <v>268</v>
      </c>
      <c r="P2" s="11" t="n">
        <v>43945</v>
      </c>
      <c r="Q2" s="6" t="n">
        <v>16348.9</v>
      </c>
      <c r="R2" s="0" t="s">
        <v>268</v>
      </c>
      <c r="S2" s="11" t="n">
        <v>43993</v>
      </c>
      <c r="T2" s="6" t="n">
        <v>1953.563001</v>
      </c>
      <c r="U2" s="0" t="s">
        <v>268</v>
      </c>
      <c r="V2" s="11" t="n">
        <v>44021</v>
      </c>
      <c r="W2" s="6" t="n">
        <v>5150.68</v>
      </c>
      <c r="X2" s="0" t="s">
        <v>268</v>
      </c>
      <c r="Y2" s="11" t="n">
        <v>43993</v>
      </c>
      <c r="Z2" s="6" t="n">
        <v>2599.261204</v>
      </c>
      <c r="AA2" s="0" t="s">
        <v>268</v>
      </c>
      <c r="AB2" s="11" t="n">
        <v>43972</v>
      </c>
      <c r="AC2" s="6" t="n">
        <v>1065.540213</v>
      </c>
      <c r="AD2" s="0" t="s">
        <v>268</v>
      </c>
      <c r="AE2" s="11" t="n">
        <v>44021</v>
      </c>
      <c r="AF2" s="6" t="n">
        <v>3205.61</v>
      </c>
      <c r="AG2" s="0" t="s">
        <v>268</v>
      </c>
      <c r="AH2" s="11" t="n">
        <v>43991</v>
      </c>
      <c r="AI2" s="6" t="n">
        <v>1031.51573</v>
      </c>
      <c r="AJ2" s="0" t="s">
        <v>268</v>
      </c>
      <c r="AK2" s="11" t="n">
        <v>43949</v>
      </c>
      <c r="AL2" s="6" t="n">
        <v>2315.33568</v>
      </c>
      <c r="AM2" s="0" t="s">
        <v>268</v>
      </c>
      <c r="AN2" s="11" t="n">
        <v>43991</v>
      </c>
      <c r="AO2" s="6" t="n">
        <v>1417.480225</v>
      </c>
      <c r="AP2" s="0" t="s">
        <v>268</v>
      </c>
      <c r="AQ2" s="11" t="n">
        <v>43943</v>
      </c>
      <c r="AR2" s="6" t="n">
        <v>6457.31</v>
      </c>
      <c r="AS2" s="0" t="s">
        <v>268</v>
      </c>
      <c r="AT2" s="11" t="n">
        <v>43879</v>
      </c>
      <c r="AU2" s="6" t="n">
        <v>6988.9</v>
      </c>
      <c r="AV2" s="0" t="s">
        <v>268</v>
      </c>
      <c r="AW2" s="11" t="n">
        <v>43992</v>
      </c>
      <c r="AX2" s="6" t="n">
        <v>3982.14</v>
      </c>
      <c r="AY2" s="0" t="s">
        <v>268</v>
      </c>
      <c r="AZ2" s="11" t="n">
        <v>43943</v>
      </c>
      <c r="BA2" s="6" t="n">
        <v>1296.58</v>
      </c>
      <c r="BB2" s="0" t="s">
        <v>268</v>
      </c>
      <c r="BC2" s="11" t="n">
        <v>44012</v>
      </c>
      <c r="BD2" s="6" t="n">
        <v>430.200495</v>
      </c>
      <c r="BE2" s="0" t="s">
        <v>268</v>
      </c>
      <c r="BF2" s="11" t="n">
        <v>43969</v>
      </c>
      <c r="BG2" s="6" t="n">
        <v>967.778032</v>
      </c>
      <c r="BH2" s="0" t="s">
        <v>268</v>
      </c>
    </row>
    <row collapsed="false" customFormat="false" customHeight="false" hidden="false" ht="12.1" outlineLevel="0" r="3">
      <c r="A3" s="11" t="n">
        <v>44062</v>
      </c>
      <c r="B3" s="6" t="n">
        <v>-33.78</v>
      </c>
      <c r="C3" s="0" t="s">
        <v>101</v>
      </c>
      <c r="D3" s="11" t="n">
        <v>43879</v>
      </c>
      <c r="E3" s="6" t="n">
        <v>2943.6</v>
      </c>
      <c r="F3" s="0" t="s">
        <v>268</v>
      </c>
      <c r="G3" s="11" t="n">
        <v>43971</v>
      </c>
      <c r="H3" s="6" t="n">
        <v>-22731.6</v>
      </c>
      <c r="I3" s="0" t="s">
        <v>269</v>
      </c>
      <c r="J3" s="11" t="n">
        <v>43985</v>
      </c>
      <c r="K3" s="6" t="n">
        <v>1099.590614</v>
      </c>
      <c r="L3" s="0" t="s">
        <v>268</v>
      </c>
      <c r="M3" s="11" t="n">
        <v>43972</v>
      </c>
      <c r="N3" s="6" t="n">
        <v>-4562.363967</v>
      </c>
      <c r="O3" s="0" t="s">
        <v>269</v>
      </c>
      <c r="P3" s="11" t="n">
        <v>43971</v>
      </c>
      <c r="Q3" s="6" t="n">
        <v>-17946</v>
      </c>
      <c r="R3" s="0" t="s">
        <v>269</v>
      </c>
      <c r="S3" s="11" t="n">
        <v>43994</v>
      </c>
      <c r="T3" s="6" t="n">
        <v>-0.69</v>
      </c>
      <c r="U3" s="0" t="s">
        <v>91</v>
      </c>
      <c r="V3" s="11" t="n">
        <v>44183</v>
      </c>
      <c r="W3" s="6" t="n">
        <v>-40</v>
      </c>
      <c r="X3" s="0" t="s">
        <v>111</v>
      </c>
      <c r="Y3" s="11" t="n">
        <v>45750</v>
      </c>
      <c r="Z3" s="6" t="n">
        <v>-958.82</v>
      </c>
      <c r="AA3" s="0" t="s">
        <v>237</v>
      </c>
      <c r="AB3" s="11" t="n">
        <v>43972</v>
      </c>
      <c r="AC3" s="6" t="n">
        <v>1065.540213</v>
      </c>
      <c r="AD3" s="0" t="s">
        <v>268</v>
      </c>
      <c r="AE3" s="11" t="n">
        <v>44116</v>
      </c>
      <c r="AF3" s="6" t="n">
        <v>-77.3</v>
      </c>
      <c r="AG3" s="0" t="s">
        <v>106</v>
      </c>
      <c r="AH3" s="11" t="n">
        <v>45021</v>
      </c>
      <c r="AI3" s="6" t="n">
        <v>-5.95</v>
      </c>
      <c r="AJ3" s="0" t="s">
        <v>181</v>
      </c>
      <c r="AK3" s="11" t="n">
        <v>44021</v>
      </c>
      <c r="AL3" s="6" t="n">
        <v>-33.48</v>
      </c>
      <c r="AM3" s="0" t="s">
        <v>96</v>
      </c>
      <c r="AN3" s="11" t="n">
        <v>43991</v>
      </c>
      <c r="AO3" s="6" t="n">
        <v>2834.96045</v>
      </c>
      <c r="AP3" s="0" t="s">
        <v>268</v>
      </c>
      <c r="AQ3" s="11" t="n">
        <v>46170</v>
      </c>
      <c r="AR3" s="8" t="s">
        <f>=-Портфель!J17</f>
      </c>
      <c r="AS3" s="0" t="s">
        <v>270</v>
      </c>
      <c r="AT3" s="11" t="n">
        <v>43895</v>
      </c>
      <c r="AU3" s="6" t="n">
        <v>7612.77</v>
      </c>
      <c r="AV3" s="0" t="s">
        <v>268</v>
      </c>
      <c r="AW3" s="11" t="n">
        <v>46170</v>
      </c>
      <c r="AX3" s="8" t="s">
        <f>=-Портфель!J19</f>
      </c>
      <c r="AY3" s="0" t="s">
        <v>270</v>
      </c>
      <c r="AZ3" s="11" t="n">
        <v>46170</v>
      </c>
      <c r="BA3" s="8" t="s">
        <f>=-Портфель!J20</f>
      </c>
      <c r="BB3" s="0" t="s">
        <v>270</v>
      </c>
      <c r="BC3" s="11" t="n">
        <v>44012</v>
      </c>
      <c r="BD3" s="6" t="n">
        <v>214.750491</v>
      </c>
      <c r="BE3" s="0" t="s">
        <v>268</v>
      </c>
      <c r="BF3" s="11" t="n">
        <v>46170</v>
      </c>
      <c r="BG3" s="8" t="s">
        <f>=-Портфель!J22</f>
      </c>
      <c r="BH3" s="0" t="s">
        <v>270</v>
      </c>
    </row>
    <row collapsed="false" customFormat="false" customHeight="false" hidden="false" ht="12.1" outlineLevel="0" r="4">
      <c r="A4" s="11" t="n">
        <v>44153</v>
      </c>
      <c r="B4" s="6" t="n">
        <v>-38.13</v>
      </c>
      <c r="C4" s="0" t="s">
        <v>108</v>
      </c>
      <c r="D4" s="11" t="n">
        <v>44033</v>
      </c>
      <c r="E4" s="6" t="n">
        <v>4196.75</v>
      </c>
      <c r="F4" s="0" t="s">
        <v>268</v>
      </c>
      <c r="G4" s="11" t="n">
        <v>43985</v>
      </c>
      <c r="H4" s="6" t="n">
        <v>22011</v>
      </c>
      <c r="I4" s="0" t="s">
        <v>268</v>
      </c>
      <c r="J4" s="11" t="n">
        <v>43985</v>
      </c>
      <c r="K4" s="6" t="n">
        <v>1100.280445</v>
      </c>
      <c r="L4" s="0" t="s">
        <v>268</v>
      </c>
      <c r="M4" s="11" t="n">
        <v>43977</v>
      </c>
      <c r="N4" s="6" t="n">
        <v>4579.292952</v>
      </c>
      <c r="O4" s="0" t="s">
        <v>268</v>
      </c>
      <c r="P4" s="11" t="n">
        <v>43978</v>
      </c>
      <c r="Q4" s="6" t="n">
        <v>20481.26</v>
      </c>
      <c r="R4" s="0" t="s">
        <v>268</v>
      </c>
      <c r="S4" s="11" t="n">
        <v>44005</v>
      </c>
      <c r="T4" s="6" t="n">
        <v>1868.411315</v>
      </c>
      <c r="U4" s="0" t="s">
        <v>268</v>
      </c>
      <c r="V4" s="11" t="n">
        <v>44382</v>
      </c>
      <c r="W4" s="6" t="n">
        <v>-185</v>
      </c>
      <c r="X4" s="0" t="s">
        <v>128</v>
      </c>
      <c r="Y4" s="11" t="n">
        <v>45889</v>
      </c>
      <c r="Z4" s="6" t="n">
        <v>-303.71</v>
      </c>
      <c r="AA4" s="0" t="s">
        <v>247</v>
      </c>
      <c r="AB4" s="11" t="n">
        <v>43977</v>
      </c>
      <c r="AC4" s="6" t="n">
        <v>-1104.729366</v>
      </c>
      <c r="AD4" s="0" t="s">
        <v>269</v>
      </c>
      <c r="AE4" s="11" t="n">
        <v>44385</v>
      </c>
      <c r="AF4" s="6" t="n">
        <v>-231.1</v>
      </c>
      <c r="AG4" s="0" t="s">
        <v>130</v>
      </c>
      <c r="AH4" s="11" t="n">
        <v>45113</v>
      </c>
      <c r="AI4" s="6" t="n">
        <v>-6.78</v>
      </c>
      <c r="AJ4" s="0" t="s">
        <v>189</v>
      </c>
      <c r="AK4" s="11" t="n">
        <v>44112</v>
      </c>
      <c r="AL4" s="6" t="n">
        <v>-36.7</v>
      </c>
      <c r="AM4" s="0" t="s">
        <v>105</v>
      </c>
      <c r="AN4" s="11" t="n">
        <v>44005</v>
      </c>
      <c r="AO4" s="6" t="n">
        <v>1152.731265</v>
      </c>
      <c r="AP4" s="0" t="s">
        <v>268</v>
      </c>
      <c r="AQ4" s="0"/>
      <c r="AR4" s="10" t="s">
        <f>=XIRR(AR2:AR3,AQ2:AQ3)</f>
      </c>
      <c r="AS4" s="0"/>
      <c r="AT4" s="11" t="n">
        <v>43900</v>
      </c>
      <c r="AU4" s="6" t="n">
        <v>8214.57</v>
      </c>
      <c r="AV4" s="0" t="s">
        <v>268</v>
      </c>
      <c r="AW4" s="0"/>
      <c r="AX4" s="10" t="s">
        <f>=XIRR(AX2:AX3,AW2:AW3)</f>
      </c>
      <c r="AY4" s="0"/>
      <c r="AZ4" s="0"/>
      <c r="BA4" s="10" t="s">
        <f>=XIRR(BA2:BA3,AZ2:AZ3)</f>
      </c>
      <c r="BB4" s="0"/>
      <c r="BC4" s="11" t="n">
        <v>46170</v>
      </c>
      <c r="BD4" s="8" t="s">
        <f>=-Портфель!J21</f>
      </c>
      <c r="BE4" s="0" t="s">
        <v>270</v>
      </c>
      <c r="BF4" s="0"/>
      <c r="BG4" s="10" t="s">
        <f>=XIRR(BG2:BG3,BF2:BF3)</f>
      </c>
      <c r="BH4" s="0"/>
    </row>
    <row collapsed="false" customFormat="false" customHeight="false" hidden="false" ht="12.1" outlineLevel="0" r="5">
      <c r="A5" s="11" t="n">
        <v>44244</v>
      </c>
      <c r="B5" s="6" t="n">
        <v>-36.64</v>
      </c>
      <c r="C5" s="0" t="s">
        <v>117</v>
      </c>
      <c r="D5" s="11" t="n">
        <v>45555</v>
      </c>
      <c r="E5" s="6" t="n">
        <v>-278</v>
      </c>
      <c r="F5" s="0" t="s">
        <v>224</v>
      </c>
      <c r="G5" s="11" t="n">
        <v>44189</v>
      </c>
      <c r="H5" s="6" t="n">
        <v>-542.35</v>
      </c>
      <c r="I5" s="0" t="s">
        <v>112</v>
      </c>
      <c r="J5" s="11" t="n">
        <v>43985</v>
      </c>
      <c r="K5" s="6" t="n">
        <v>1100.280445</v>
      </c>
      <c r="L5" s="0" t="s">
        <v>268</v>
      </c>
      <c r="M5" s="11" t="n">
        <v>43978</v>
      </c>
      <c r="N5" s="6" t="n">
        <v>4388.675952</v>
      </c>
      <c r="O5" s="0" t="s">
        <v>268</v>
      </c>
      <c r="P5" s="11" t="n">
        <v>43991</v>
      </c>
      <c r="Q5" s="6" t="n">
        <v>-1536.52</v>
      </c>
      <c r="R5" s="0" t="s">
        <v>90</v>
      </c>
      <c r="S5" s="11" t="n">
        <v>44085</v>
      </c>
      <c r="T5" s="6" t="n">
        <v>-1.51</v>
      </c>
      <c r="U5" s="0" t="s">
        <v>103</v>
      </c>
      <c r="V5" s="11" t="n">
        <v>44551</v>
      </c>
      <c r="W5" s="6" t="n">
        <v>-296</v>
      </c>
      <c r="X5" s="0" t="s">
        <v>145</v>
      </c>
      <c r="Y5" s="11" t="n">
        <v>46170</v>
      </c>
      <c r="Z5" s="8" t="s">
        <f>=-Портфель!J10</f>
      </c>
      <c r="AA5" s="0" t="s">
        <v>270</v>
      </c>
      <c r="AB5" s="11" t="n">
        <v>43977</v>
      </c>
      <c r="AC5" s="6" t="n">
        <v>-1104.729366</v>
      </c>
      <c r="AD5" s="0" t="s">
        <v>269</v>
      </c>
      <c r="AE5" s="11" t="n">
        <v>44481</v>
      </c>
      <c r="AF5" s="6" t="n">
        <v>-91.5</v>
      </c>
      <c r="AG5" s="0" t="s">
        <v>140</v>
      </c>
      <c r="AH5" s="11" t="n">
        <v>45204</v>
      </c>
      <c r="AI5" s="6" t="n">
        <v>-7.46</v>
      </c>
      <c r="AJ5" s="0" t="s">
        <v>196</v>
      </c>
      <c r="AK5" s="11" t="n">
        <v>44204</v>
      </c>
      <c r="AL5" s="6" t="n">
        <v>-34.72</v>
      </c>
      <c r="AM5" s="0" t="s">
        <v>114</v>
      </c>
      <c r="AN5" s="11" t="n">
        <v>44011</v>
      </c>
      <c r="AO5" s="6" t="n">
        <v>-62.22</v>
      </c>
      <c r="AP5" s="0" t="s">
        <v>93</v>
      </c>
      <c r="AQ5" s="0"/>
      <c r="AR5" s="8" t="s">
        <f>=-SUM(AR2:AR3)</f>
      </c>
      <c r="AS5" s="0" t="s">
        <v>271</v>
      </c>
      <c r="AT5" s="11" t="n">
        <v>43937</v>
      </c>
      <c r="AU5" s="6" t="n">
        <v>-8823.45</v>
      </c>
      <c r="AV5" s="0" t="s">
        <v>269</v>
      </c>
      <c r="AW5" s="0"/>
      <c r="AX5" s="8" t="s">
        <f>=-SUM(AX2:AX3)</f>
      </c>
      <c r="AY5" s="0" t="s">
        <v>271</v>
      </c>
      <c r="AZ5" s="0"/>
      <c r="BA5" s="8" t="s">
        <f>=-SUM(BA2:BA3)</f>
      </c>
      <c r="BB5" s="0" t="s">
        <v>271</v>
      </c>
      <c r="BC5" s="0"/>
      <c r="BD5" s="10" t="s">
        <f>=XIRR(BD2:BD4,BC2:BC4)</f>
      </c>
      <c r="BE5" s="0"/>
      <c r="BF5" s="0"/>
      <c r="BG5" s="8" t="s">
        <f>=-SUM(BG2:BG3)</f>
      </c>
      <c r="BH5" s="0" t="s">
        <v>271</v>
      </c>
    </row>
    <row collapsed="false" customFormat="false" customHeight="false" hidden="false" ht="12.1" outlineLevel="0" r="6">
      <c r="A6" s="11" t="n">
        <v>44335</v>
      </c>
      <c r="B6" s="6" t="n">
        <v>-36.85</v>
      </c>
      <c r="C6" s="0" t="s">
        <v>123</v>
      </c>
      <c r="D6" s="11" t="n">
        <v>46170</v>
      </c>
      <c r="E6" s="8" t="s">
        <f>=-Портфель!J3</f>
      </c>
      <c r="F6" s="0" t="s">
        <v>270</v>
      </c>
      <c r="G6" s="11" t="n">
        <v>44348</v>
      </c>
      <c r="H6" s="6" t="n">
        <v>-888.22</v>
      </c>
      <c r="I6" s="0" t="s">
        <v>124</v>
      </c>
      <c r="J6" s="11" t="n">
        <v>43985</v>
      </c>
      <c r="K6" s="6" t="n">
        <v>1100.280445</v>
      </c>
      <c r="L6" s="0" t="s">
        <v>268</v>
      </c>
      <c r="M6" s="11" t="n">
        <v>43987</v>
      </c>
      <c r="N6" s="6" t="n">
        <v>-8971.963</v>
      </c>
      <c r="O6" s="0" t="s">
        <v>269</v>
      </c>
      <c r="P6" s="11" t="n">
        <v>44384</v>
      </c>
      <c r="Q6" s="6" t="n">
        <v>-985.93</v>
      </c>
      <c r="R6" s="0" t="s">
        <v>129</v>
      </c>
      <c r="S6" s="11" t="n">
        <v>44176</v>
      </c>
      <c r="T6" s="6" t="n">
        <v>-1.47</v>
      </c>
      <c r="U6" s="0" t="s">
        <v>110</v>
      </c>
      <c r="V6" s="11" t="n">
        <v>44916</v>
      </c>
      <c r="W6" s="6" t="n">
        <v>-467</v>
      </c>
      <c r="X6" s="0" t="s">
        <v>172</v>
      </c>
      <c r="Y6" s="0"/>
      <c r="Z6" s="10" t="s">
        <f>=XIRR(Z2:Z5,Y2:Y5)</f>
      </c>
      <c r="AA6" s="0"/>
      <c r="AB6" s="11" t="n">
        <v>44005</v>
      </c>
      <c r="AC6" s="6" t="n">
        <v>2422.19481</v>
      </c>
      <c r="AD6" s="0" t="s">
        <v>268</v>
      </c>
      <c r="AE6" s="11" t="n">
        <v>44754</v>
      </c>
      <c r="AF6" s="6" t="n">
        <v>-294.5</v>
      </c>
      <c r="AG6" s="0" t="s">
        <v>162</v>
      </c>
      <c r="AH6" s="11" t="n">
        <v>45295</v>
      </c>
      <c r="AI6" s="6" t="n">
        <v>-6.73</v>
      </c>
      <c r="AJ6" s="0" t="s">
        <v>204</v>
      </c>
      <c r="AK6" s="11" t="n">
        <v>44294</v>
      </c>
      <c r="AL6" s="6" t="n">
        <v>-36.55</v>
      </c>
      <c r="AM6" s="0" t="s">
        <v>121</v>
      </c>
      <c r="AN6" s="11" t="n">
        <v>44103</v>
      </c>
      <c r="AO6" s="6" t="n">
        <v>-70.8</v>
      </c>
      <c r="AP6" s="0" t="s">
        <v>104</v>
      </c>
      <c r="AQ6" s="0"/>
      <c r="AR6" s="0"/>
      <c r="AS6" s="0"/>
      <c r="AT6" s="11" t="n">
        <v>43972</v>
      </c>
      <c r="AU6" s="6" t="n">
        <v>4242.69</v>
      </c>
      <c r="AV6" s="0" t="s">
        <v>268</v>
      </c>
      <c r="AW6" s="0"/>
      <c r="AX6" s="0"/>
      <c r="AY6" s="0"/>
      <c r="AZ6" s="0"/>
      <c r="BA6" s="0"/>
      <c r="BB6" s="0"/>
      <c r="BC6" s="0"/>
      <c r="BD6" s="8" t="s">
        <f>=-SUM(BD2:BD4)</f>
      </c>
      <c r="BE6" s="0" t="s">
        <v>271</v>
      </c>
    </row>
    <row collapsed="false" customFormat="false" customHeight="false" hidden="false" ht="12.1" outlineLevel="0" r="7">
      <c r="A7" s="11" t="n">
        <v>44427</v>
      </c>
      <c r="B7" s="6" t="n">
        <v>-36.73</v>
      </c>
      <c r="C7" s="0" t="s">
        <v>133</v>
      </c>
      <c r="D7" s="0"/>
      <c r="E7" s="10" t="s">
        <f>=XIRR(E2:E6,D2:D6)</f>
      </c>
      <c r="F7" s="0"/>
      <c r="G7" s="11" t="n">
        <v>44575</v>
      </c>
      <c r="H7" s="6" t="n">
        <v>-1325.17</v>
      </c>
      <c r="I7" s="0" t="s">
        <v>148</v>
      </c>
      <c r="J7" s="11" t="n">
        <v>43985</v>
      </c>
      <c r="K7" s="6" t="n">
        <v>1100.970276</v>
      </c>
      <c r="L7" s="0" t="s">
        <v>268</v>
      </c>
      <c r="M7" s="11" t="n">
        <v>44036</v>
      </c>
      <c r="N7" s="6" t="n">
        <v>3934.89835</v>
      </c>
      <c r="O7" s="0" t="s">
        <v>268</v>
      </c>
      <c r="P7" s="11" t="n">
        <v>45119</v>
      </c>
      <c r="Q7" s="6" t="n">
        <v>-340.54</v>
      </c>
      <c r="R7" s="0" t="s">
        <v>191</v>
      </c>
      <c r="S7" s="11" t="n">
        <v>44273</v>
      </c>
      <c r="T7" s="6" t="n">
        <v>-1.46</v>
      </c>
      <c r="U7" s="0" t="s">
        <v>119</v>
      </c>
      <c r="V7" s="11" t="n">
        <v>44916</v>
      </c>
      <c r="W7" s="6" t="n">
        <v>-223</v>
      </c>
      <c r="X7" s="0" t="s">
        <v>173</v>
      </c>
      <c r="Y7" s="0"/>
      <c r="Z7" s="8" t="s">
        <f>=-SUM(Z2:Z5)</f>
      </c>
      <c r="AA7" s="0" t="s">
        <v>271</v>
      </c>
      <c r="AB7" s="11" t="n">
        <v>46066</v>
      </c>
      <c r="AC7" s="6" t="n">
        <v>-20.84</v>
      </c>
      <c r="AD7" s="0" t="s">
        <v>257</v>
      </c>
      <c r="AE7" s="11" t="n">
        <v>45106</v>
      </c>
      <c r="AF7" s="6" t="n">
        <v>-297.9</v>
      </c>
      <c r="AG7" s="0" t="s">
        <v>187</v>
      </c>
      <c r="AH7" s="11" t="n">
        <v>45386</v>
      </c>
      <c r="AI7" s="6" t="n">
        <v>-7.85</v>
      </c>
      <c r="AJ7" s="0" t="s">
        <v>210</v>
      </c>
      <c r="AK7" s="11" t="n">
        <v>44385</v>
      </c>
      <c r="AL7" s="6" t="n">
        <v>-34.81</v>
      </c>
      <c r="AM7" s="0" t="s">
        <v>131</v>
      </c>
      <c r="AN7" s="11" t="n">
        <v>44195</v>
      </c>
      <c r="AO7" s="6" t="n">
        <v>-66.29</v>
      </c>
      <c r="AP7" s="0" t="s">
        <v>113</v>
      </c>
      <c r="AQ7" s="0"/>
      <c r="AR7" s="0"/>
      <c r="AS7" s="0"/>
      <c r="AT7" s="11" t="n">
        <v>43985</v>
      </c>
      <c r="AU7" s="6" t="n">
        <v>-802.6</v>
      </c>
      <c r="AV7" s="0" t="s">
        <v>269</v>
      </c>
    </row>
    <row collapsed="false" customFormat="false" customHeight="false" hidden="false" ht="12.1" outlineLevel="0" r="8">
      <c r="A8" s="11" t="n">
        <v>44518</v>
      </c>
      <c r="B8" s="6" t="n">
        <v>-40.78</v>
      </c>
      <c r="C8" s="0" t="s">
        <v>142</v>
      </c>
      <c r="D8" s="0"/>
      <c r="E8" s="8" t="s">
        <f>=-SUM(E2:E6)</f>
      </c>
      <c r="F8" s="0" t="s">
        <v>271</v>
      </c>
      <c r="G8" s="11" t="n">
        <v>44726</v>
      </c>
      <c r="H8" s="6" t="n">
        <v>-1014.22</v>
      </c>
      <c r="I8" s="0" t="s">
        <v>158</v>
      </c>
      <c r="J8" s="11" t="n">
        <v>43985</v>
      </c>
      <c r="K8" s="6" t="n">
        <v>1100.280445</v>
      </c>
      <c r="L8" s="0" t="s">
        <v>268</v>
      </c>
      <c r="M8" s="11" t="n">
        <v>44049</v>
      </c>
      <c r="N8" s="6" t="n">
        <v>-21.98</v>
      </c>
      <c r="O8" s="0" t="s">
        <v>100</v>
      </c>
      <c r="P8" s="11" t="n">
        <v>45481</v>
      </c>
      <c r="Q8" s="6" t="n">
        <v>-209.67</v>
      </c>
      <c r="R8" s="0" t="s">
        <v>218</v>
      </c>
      <c r="S8" s="11" t="n">
        <v>44358</v>
      </c>
      <c r="T8" s="6" t="n">
        <v>-1.44</v>
      </c>
      <c r="U8" s="0" t="s">
        <v>126</v>
      </c>
      <c r="V8" s="11" t="n">
        <v>45082</v>
      </c>
      <c r="W8" s="6" t="n">
        <v>-381</v>
      </c>
      <c r="X8" s="0" t="s">
        <v>185</v>
      </c>
      <c r="Y8" s="0"/>
      <c r="Z8" s="0"/>
      <c r="AA8" s="0"/>
      <c r="AB8" s="11" t="n">
        <v>46170</v>
      </c>
      <c r="AC8" s="8" t="s">
        <f>=-Портфель!J11</f>
      </c>
      <c r="AD8" s="0" t="s">
        <v>270</v>
      </c>
      <c r="AE8" s="11" t="n">
        <v>45489</v>
      </c>
      <c r="AF8" s="6" t="n">
        <v>-304</v>
      </c>
      <c r="AG8" s="0" t="s">
        <v>220</v>
      </c>
      <c r="AH8" s="11" t="n">
        <v>45478</v>
      </c>
      <c r="AI8" s="6" t="n">
        <v>-7.49</v>
      </c>
      <c r="AJ8" s="0" t="s">
        <v>217</v>
      </c>
      <c r="AK8" s="11" t="n">
        <v>44477</v>
      </c>
      <c r="AL8" s="6" t="n">
        <v>-33.97</v>
      </c>
      <c r="AM8" s="0" t="s">
        <v>139</v>
      </c>
      <c r="AN8" s="11" t="n">
        <v>44285</v>
      </c>
      <c r="AO8" s="6" t="n">
        <v>-68.25</v>
      </c>
      <c r="AP8" s="0" t="s">
        <v>120</v>
      </c>
      <c r="AQ8" s="0"/>
      <c r="AR8" s="0"/>
      <c r="AS8" s="0"/>
      <c r="AT8" s="11" t="n">
        <v>43985</v>
      </c>
      <c r="AU8" s="6" t="n">
        <v>-9631.18</v>
      </c>
      <c r="AV8" s="0" t="s">
        <v>269</v>
      </c>
    </row>
    <row collapsed="false" customFormat="false" customHeight="false" hidden="false" ht="12.1" outlineLevel="0" r="9">
      <c r="A9" s="11" t="n">
        <v>44608</v>
      </c>
      <c r="B9" s="6" t="n">
        <v>-42.65</v>
      </c>
      <c r="C9" s="0" t="s">
        <v>150</v>
      </c>
      <c r="D9" s="0"/>
      <c r="E9" s="0"/>
      <c r="F9" s="0"/>
      <c r="G9" s="11" t="n">
        <v>45286</v>
      </c>
      <c r="H9" s="6" t="n">
        <v>-796.33</v>
      </c>
      <c r="I9" s="0" t="s">
        <v>202</v>
      </c>
      <c r="J9" s="11" t="n">
        <v>43985</v>
      </c>
      <c r="K9" s="6" t="n">
        <v>1100.970276</v>
      </c>
      <c r="L9" s="0" t="s">
        <v>268</v>
      </c>
      <c r="M9" s="11" t="n">
        <v>44140</v>
      </c>
      <c r="N9" s="6" t="n">
        <v>-24</v>
      </c>
      <c r="O9" s="0" t="s">
        <v>107</v>
      </c>
      <c r="P9" s="11" t="n">
        <v>45846</v>
      </c>
      <c r="Q9" s="6" t="n">
        <v>-389.54</v>
      </c>
      <c r="R9" s="0" t="s">
        <v>245</v>
      </c>
      <c r="S9" s="11" t="n">
        <v>44449</v>
      </c>
      <c r="T9" s="6" t="n">
        <v>-1.46</v>
      </c>
      <c r="U9" s="0" t="s">
        <v>135</v>
      </c>
      <c r="V9" s="11" t="n">
        <v>45277</v>
      </c>
      <c r="W9" s="6" t="n">
        <v>-389</v>
      </c>
      <c r="X9" s="0" t="s">
        <v>201</v>
      </c>
      <c r="Y9" s="0"/>
      <c r="Z9" s="0"/>
      <c r="AA9" s="0"/>
      <c r="AB9" s="0"/>
      <c r="AC9" s="10" t="s">
        <f>=XIRR(AC2:AC8,AB2:AB8)</f>
      </c>
      <c r="AD9" s="0"/>
      <c r="AE9" s="11" t="n">
        <v>45845</v>
      </c>
      <c r="AF9" s="6" t="n">
        <v>-304</v>
      </c>
      <c r="AG9" s="0" t="s">
        <v>220</v>
      </c>
      <c r="AH9" s="11" t="n">
        <v>45569</v>
      </c>
      <c r="AI9" s="6" t="n">
        <v>-8.08</v>
      </c>
      <c r="AJ9" s="0" t="s">
        <v>226</v>
      </c>
      <c r="AK9" s="11" t="n">
        <v>44568</v>
      </c>
      <c r="AL9" s="6" t="n">
        <v>-34.92</v>
      </c>
      <c r="AM9" s="0" t="s">
        <v>147</v>
      </c>
      <c r="AN9" s="11" t="n">
        <v>44376</v>
      </c>
      <c r="AO9" s="6" t="n">
        <v>-64.96</v>
      </c>
      <c r="AP9" s="0" t="s">
        <v>127</v>
      </c>
      <c r="AQ9" s="0"/>
      <c r="AR9" s="0"/>
      <c r="AS9" s="0"/>
      <c r="AT9" s="11" t="n">
        <v>43985</v>
      </c>
      <c r="AU9" s="6" t="n">
        <v>-4012.99</v>
      </c>
      <c r="AV9" s="0" t="s">
        <v>269</v>
      </c>
    </row>
    <row collapsed="false" customFormat="false" customHeight="false" hidden="false" ht="12.1" outlineLevel="0" r="10">
      <c r="A10" s="11" t="n">
        <v>44699</v>
      </c>
      <c r="B10" s="6" t="n">
        <v>-35.58</v>
      </c>
      <c r="C10" s="0" t="s">
        <v>156</v>
      </c>
      <c r="D10" s="0"/>
      <c r="E10" s="0"/>
      <c r="F10" s="0"/>
      <c r="G10" s="11" t="n">
        <v>46170</v>
      </c>
      <c r="H10" s="8" t="s">
        <f>=-Портфель!J4</f>
      </c>
      <c r="I10" s="0" t="s">
        <v>270</v>
      </c>
      <c r="J10" s="11" t="n">
        <v>43985</v>
      </c>
      <c r="K10" s="6" t="n">
        <v>1100.970276</v>
      </c>
      <c r="L10" s="0" t="s">
        <v>268</v>
      </c>
      <c r="M10" s="11" t="n">
        <v>44231</v>
      </c>
      <c r="N10" s="6" t="n">
        <v>-24.19</v>
      </c>
      <c r="O10" s="0" t="s">
        <v>116</v>
      </c>
      <c r="P10" s="11" t="n">
        <v>46170</v>
      </c>
      <c r="Q10" s="8" t="s">
        <f>=-Портфель!J7</f>
      </c>
      <c r="R10" s="0" t="s">
        <v>270</v>
      </c>
      <c r="S10" s="11" t="n">
        <v>44452</v>
      </c>
      <c r="T10" s="6" t="n">
        <v>-1.46</v>
      </c>
      <c r="U10" s="0" t="s">
        <v>136</v>
      </c>
      <c r="V10" s="11" t="n">
        <v>45419</v>
      </c>
      <c r="W10" s="6" t="n">
        <v>-433</v>
      </c>
      <c r="X10" s="0" t="s">
        <v>213</v>
      </c>
      <c r="Y10" s="0"/>
      <c r="Z10" s="0"/>
      <c r="AA10" s="0"/>
      <c r="AB10" s="0"/>
      <c r="AC10" s="8" t="s">
        <f>=-SUM(AC2:AC8)</f>
      </c>
      <c r="AD10" s="0" t="s">
        <v>271</v>
      </c>
      <c r="AE10" s="11" t="n">
        <v>46170</v>
      </c>
      <c r="AF10" s="8" t="s">
        <f>=-Портфель!J12</f>
      </c>
      <c r="AG10" s="0" t="s">
        <v>270</v>
      </c>
      <c r="AH10" s="11" t="n">
        <v>45660</v>
      </c>
      <c r="AI10" s="6" t="n">
        <v>-8.64</v>
      </c>
      <c r="AJ10" s="0" t="s">
        <v>232</v>
      </c>
      <c r="AK10" s="11" t="n">
        <v>44664</v>
      </c>
      <c r="AL10" s="6" t="n">
        <v>-19.71</v>
      </c>
      <c r="AM10" s="0" t="s">
        <v>154</v>
      </c>
      <c r="AN10" s="11" t="n">
        <v>44468</v>
      </c>
      <c r="AO10" s="6" t="n">
        <v>-65.26</v>
      </c>
      <c r="AP10" s="0" t="s">
        <v>137</v>
      </c>
      <c r="AQ10" s="0"/>
      <c r="AR10" s="0"/>
      <c r="AS10" s="0"/>
      <c r="AT10" s="11" t="n">
        <v>43985</v>
      </c>
      <c r="AU10" s="6" t="n">
        <v>-3210.39</v>
      </c>
      <c r="AV10" s="0" t="s">
        <v>269</v>
      </c>
    </row>
    <row collapsed="false" customFormat="false" customHeight="false" hidden="false" ht="12.1" outlineLevel="0" r="11">
      <c r="A11" s="11" t="n">
        <v>44790</v>
      </c>
      <c r="B11" s="6" t="n">
        <v>-34.4</v>
      </c>
      <c r="C11" s="0" t="s">
        <v>164</v>
      </c>
      <c r="D11" s="0"/>
      <c r="E11" s="0"/>
      <c r="F11" s="0"/>
      <c r="G11" s="0"/>
      <c r="H11" s="10" t="s">
        <f>=XIRR(H2:H10,G2:G10)</f>
      </c>
      <c r="I11" s="0"/>
      <c r="J11" s="11" t="n">
        <v>43985</v>
      </c>
      <c r="K11" s="6" t="n">
        <v>1100.970276</v>
      </c>
      <c r="L11" s="0" t="s">
        <v>268</v>
      </c>
      <c r="M11" s="11" t="n">
        <v>44322</v>
      </c>
      <c r="N11" s="6" t="n">
        <v>-23.81</v>
      </c>
      <c r="O11" s="0" t="s">
        <v>122</v>
      </c>
      <c r="P11" s="0"/>
      <c r="Q11" s="10" t="s">
        <f>=XIRR(Q2:Q10,P2:P10)</f>
      </c>
      <c r="R11" s="0"/>
      <c r="S11" s="11" t="n">
        <v>44540</v>
      </c>
      <c r="T11" s="6" t="n">
        <v>-1.47</v>
      </c>
      <c r="U11" s="0" t="s">
        <v>144</v>
      </c>
      <c r="V11" s="11" t="n">
        <v>45643</v>
      </c>
      <c r="W11" s="6" t="n">
        <v>-447</v>
      </c>
      <c r="X11" s="0" t="s">
        <v>230</v>
      </c>
      <c r="Y11" s="0"/>
      <c r="Z11" s="0"/>
      <c r="AA11" s="0"/>
      <c r="AB11" s="0"/>
      <c r="AC11" s="0"/>
      <c r="AD11" s="0"/>
      <c r="AE11" s="0"/>
      <c r="AF11" s="10" t="s">
        <f>=XIRR(AF2:AF10,AE2:AE10)</f>
      </c>
      <c r="AG11" s="0"/>
      <c r="AH11" s="11" t="n">
        <v>45751</v>
      </c>
      <c r="AI11" s="6" t="n">
        <v>-7.17</v>
      </c>
      <c r="AJ11" s="0" t="s">
        <v>238</v>
      </c>
      <c r="AK11" s="11" t="n">
        <v>44750</v>
      </c>
      <c r="AL11" s="6" t="n">
        <v>-15.66</v>
      </c>
      <c r="AM11" s="0" t="s">
        <v>161</v>
      </c>
      <c r="AN11" s="11" t="n">
        <v>44469</v>
      </c>
      <c r="AO11" s="6" t="n">
        <v>-65.48</v>
      </c>
      <c r="AP11" s="0" t="s">
        <v>138</v>
      </c>
      <c r="AQ11" s="0"/>
      <c r="AR11" s="0"/>
      <c r="AS11" s="0"/>
      <c r="AT11" s="11" t="n">
        <v>43985</v>
      </c>
      <c r="AU11" s="6" t="n">
        <v>-1605.2</v>
      </c>
      <c r="AV11" s="0" t="s">
        <v>269</v>
      </c>
    </row>
    <row collapsed="false" customFormat="false" customHeight="false" hidden="false" ht="12.1" outlineLevel="0" r="12">
      <c r="A12" s="11" t="n">
        <v>44881</v>
      </c>
      <c r="B12" s="6" t="n">
        <v>-36.79</v>
      </c>
      <c r="C12" s="0" t="s">
        <v>170</v>
      </c>
      <c r="D12" s="0"/>
      <c r="E12" s="0"/>
      <c r="F12" s="0"/>
      <c r="G12" s="0"/>
      <c r="H12" s="8" t="s">
        <f>=-SUM(H2:H10)</f>
      </c>
      <c r="I12" s="0" t="s">
        <v>271</v>
      </c>
      <c r="J12" s="11" t="n">
        <v>43988</v>
      </c>
      <c r="K12" s="6" t="n">
        <v>-5968.230024</v>
      </c>
      <c r="L12" s="0" t="s">
        <v>269</v>
      </c>
      <c r="M12" s="11" t="n">
        <v>44413</v>
      </c>
      <c r="N12" s="6" t="n">
        <v>-23.15</v>
      </c>
      <c r="O12" s="0" t="s">
        <v>132</v>
      </c>
      <c r="P12" s="0"/>
      <c r="Q12" s="8" t="s">
        <f>=-SUM(Q2:Q10)</f>
      </c>
      <c r="R12" s="0" t="s">
        <v>271</v>
      </c>
      <c r="S12" s="11" t="n">
        <v>44637</v>
      </c>
      <c r="T12" s="6" t="n">
        <v>-2.16</v>
      </c>
      <c r="U12" s="0" t="s">
        <v>152</v>
      </c>
      <c r="V12" s="11" t="n">
        <v>45811</v>
      </c>
      <c r="W12" s="6" t="n">
        <v>-471</v>
      </c>
      <c r="X12" s="0" t="s">
        <v>241</v>
      </c>
      <c r="Y12" s="0"/>
      <c r="Z12" s="0"/>
      <c r="AA12" s="0"/>
      <c r="AB12" s="0"/>
      <c r="AC12" s="0"/>
      <c r="AD12" s="0"/>
      <c r="AE12" s="0"/>
      <c r="AF12" s="8" t="s">
        <f>=-SUM(AF2:AF10)</f>
      </c>
      <c r="AG12" s="0" t="s">
        <v>271</v>
      </c>
      <c r="AH12" s="11" t="n">
        <v>45841</v>
      </c>
      <c r="AI12" s="6" t="n">
        <v>-6.69</v>
      </c>
      <c r="AJ12" s="0" t="s">
        <v>244</v>
      </c>
      <c r="AK12" s="11" t="n">
        <v>44840</v>
      </c>
      <c r="AL12" s="6" t="n">
        <v>-14.73</v>
      </c>
      <c r="AM12" s="0" t="s">
        <v>168</v>
      </c>
      <c r="AN12" s="11" t="n">
        <v>44560</v>
      </c>
      <c r="AO12" s="6" t="n">
        <v>-66.29</v>
      </c>
      <c r="AP12" s="0" t="s">
        <v>146</v>
      </c>
      <c r="AQ12" s="0"/>
      <c r="AR12" s="0"/>
      <c r="AS12" s="0"/>
      <c r="AT12" s="11" t="n">
        <v>43985</v>
      </c>
      <c r="AU12" s="6" t="n">
        <v>-802.6</v>
      </c>
      <c r="AV12" s="0" t="s">
        <v>269</v>
      </c>
    </row>
    <row collapsed="false" customFormat="false" customHeight="false" hidden="false" ht="12.1" outlineLevel="0" r="13">
      <c r="A13" s="11" t="n">
        <v>44972</v>
      </c>
      <c r="B13" s="6" t="n">
        <v>-45.06</v>
      </c>
      <c r="C13" s="0" t="s">
        <v>178</v>
      </c>
      <c r="D13" s="0"/>
      <c r="E13" s="0"/>
      <c r="F13" s="0"/>
      <c r="G13" s="0"/>
      <c r="H13" s="0"/>
      <c r="I13" s="0"/>
      <c r="J13" s="11" t="n">
        <v>43988</v>
      </c>
      <c r="K13" s="6" t="n">
        <v>-5970.9753</v>
      </c>
      <c r="L13" s="0" t="s">
        <v>269</v>
      </c>
      <c r="M13" s="11" t="n">
        <v>44507</v>
      </c>
      <c r="N13" s="6" t="n">
        <v>-22.7</v>
      </c>
      <c r="O13" s="0" t="s">
        <v>141</v>
      </c>
      <c r="P13" s="0"/>
      <c r="Q13" s="0"/>
      <c r="R13" s="0"/>
      <c r="S13" s="11" t="n">
        <v>44727</v>
      </c>
      <c r="T13" s="6" t="n">
        <v>-1.14</v>
      </c>
      <c r="U13" s="0" t="s">
        <v>159</v>
      </c>
      <c r="V13" s="11" t="n">
        <v>46034</v>
      </c>
      <c r="W13" s="6" t="n">
        <v>-345</v>
      </c>
      <c r="X13" s="0" t="s">
        <v>255</v>
      </c>
      <c r="Y13" s="0"/>
      <c r="Z13" s="0"/>
      <c r="AA13" s="0"/>
      <c r="AB13" s="0"/>
      <c r="AC13" s="0"/>
      <c r="AD13" s="0"/>
      <c r="AE13" s="0"/>
      <c r="AF13" s="0"/>
      <c r="AG13" s="0"/>
      <c r="AH13" s="11" t="n">
        <v>46170</v>
      </c>
      <c r="AI13" s="8" t="s">
        <f>=-Портфель!J13</f>
      </c>
      <c r="AJ13" s="0" t="s">
        <v>270</v>
      </c>
      <c r="AK13" s="11" t="n">
        <v>44935</v>
      </c>
      <c r="AL13" s="6" t="n">
        <v>-17.44</v>
      </c>
      <c r="AM13" s="0" t="s">
        <v>175</v>
      </c>
      <c r="AN13" s="11" t="n">
        <v>44650</v>
      </c>
      <c r="AO13" s="6" t="n">
        <v>-77.66</v>
      </c>
      <c r="AP13" s="0" t="s">
        <v>153</v>
      </c>
      <c r="AQ13" s="0"/>
      <c r="AR13" s="0"/>
      <c r="AS13" s="0"/>
      <c r="AT13" s="11" t="n">
        <v>43992</v>
      </c>
      <c r="AU13" s="6" t="n">
        <v>4049.14</v>
      </c>
      <c r="AV13" s="0" t="s">
        <v>268</v>
      </c>
    </row>
    <row collapsed="false" customFormat="false" customHeight="false" hidden="false" ht="12.1" outlineLevel="0" r="14">
      <c r="A14" s="11" t="n">
        <v>45063</v>
      </c>
      <c r="B14" s="6" t="n">
        <v>-48.79</v>
      </c>
      <c r="C14" s="0" t="s">
        <v>184</v>
      </c>
      <c r="D14" s="0"/>
      <c r="E14" s="0"/>
      <c r="F14" s="0"/>
      <c r="G14" s="0"/>
      <c r="H14" s="0"/>
      <c r="I14" s="0"/>
      <c r="J14" s="11" t="n">
        <v>43991</v>
      </c>
      <c r="K14" s="6" t="n">
        <v>2466.07403</v>
      </c>
      <c r="L14" s="0" t="s">
        <v>268</v>
      </c>
      <c r="M14" s="11" t="n">
        <v>44599</v>
      </c>
      <c r="N14" s="6" t="n">
        <v>-24.72</v>
      </c>
      <c r="O14" s="0" t="s">
        <v>149</v>
      </c>
      <c r="P14" s="0"/>
      <c r="Q14" s="0"/>
      <c r="R14" s="0"/>
      <c r="S14" s="11" t="n">
        <v>44813</v>
      </c>
      <c r="T14" s="6" t="n">
        <v>-1.22</v>
      </c>
      <c r="U14" s="0" t="s">
        <v>165</v>
      </c>
      <c r="V14" s="11" t="n">
        <v>46146</v>
      </c>
      <c r="W14" s="6" t="n">
        <v>-242</v>
      </c>
      <c r="X14" s="0" t="s">
        <v>262</v>
      </c>
      <c r="Y14" s="0"/>
      <c r="Z14" s="0"/>
      <c r="AA14" s="0"/>
      <c r="AB14" s="0"/>
      <c r="AC14" s="0"/>
      <c r="AD14" s="0"/>
      <c r="AE14" s="0"/>
      <c r="AF14" s="0"/>
      <c r="AG14" s="0"/>
      <c r="AH14" s="0"/>
      <c r="AI14" s="10" t="s">
        <f>=XIRR(AI2:AI13,AH2:AH13)</f>
      </c>
      <c r="AJ14" s="0"/>
      <c r="AK14" s="11" t="n">
        <v>45022</v>
      </c>
      <c r="AL14" s="6" t="n">
        <v>-19.72</v>
      </c>
      <c r="AM14" s="0" t="s">
        <v>182</v>
      </c>
      <c r="AN14" s="11" t="n">
        <v>44741</v>
      </c>
      <c r="AO14" s="6" t="n">
        <v>-47.67</v>
      </c>
      <c r="AP14" s="0" t="s">
        <v>160</v>
      </c>
      <c r="AQ14" s="0"/>
      <c r="AR14" s="0"/>
      <c r="AS14" s="0"/>
      <c r="AT14" s="11" t="n">
        <v>44004</v>
      </c>
      <c r="AU14" s="6" t="n">
        <v>4165.14</v>
      </c>
      <c r="AV14" s="0" t="s">
        <v>268</v>
      </c>
    </row>
    <row collapsed="false" customFormat="false" customHeight="false" hidden="false" ht="12.1" outlineLevel="0" r="15">
      <c r="A15" s="11" t="n">
        <v>45154</v>
      </c>
      <c r="B15" s="6" t="n">
        <v>-59.43</v>
      </c>
      <c r="C15" s="0" t="s">
        <v>193</v>
      </c>
      <c r="D15" s="0"/>
      <c r="E15" s="0"/>
      <c r="F15" s="0"/>
      <c r="G15" s="0"/>
      <c r="H15" s="0"/>
      <c r="I15" s="0"/>
      <c r="J15" s="11" t="n">
        <v>43991</v>
      </c>
      <c r="K15" s="6" t="n">
        <v>2466.07403</v>
      </c>
      <c r="L15" s="0" t="s">
        <v>268</v>
      </c>
      <c r="M15" s="11" t="n">
        <v>44688</v>
      </c>
      <c r="N15" s="6" t="n">
        <v>-21.9</v>
      </c>
      <c r="O15" s="0" t="s">
        <v>155</v>
      </c>
      <c r="P15" s="0"/>
      <c r="Q15" s="0"/>
      <c r="R15" s="0"/>
      <c r="S15" s="11" t="n">
        <v>46170</v>
      </c>
      <c r="T15" s="8" t="s">
        <f>=-Портфель!J8</f>
      </c>
      <c r="U15" s="0" t="s">
        <v>270</v>
      </c>
      <c r="V15" s="11" t="n">
        <v>46170</v>
      </c>
      <c r="W15" s="8" t="s">
        <f>=-Портфель!J9</f>
      </c>
      <c r="X15" s="0" t="s">
        <v>270</v>
      </c>
      <c r="Y15" s="0"/>
      <c r="Z15" s="0"/>
      <c r="AA15" s="0"/>
      <c r="AB15" s="0"/>
      <c r="AC15" s="0"/>
      <c r="AD15" s="0"/>
      <c r="AE15" s="0"/>
      <c r="AF15" s="0"/>
      <c r="AG15" s="0"/>
      <c r="AH15" s="0"/>
      <c r="AI15" s="8" t="s">
        <f>=-SUM(AI2:AI13)</f>
      </c>
      <c r="AJ15" s="0" t="s">
        <v>271</v>
      </c>
      <c r="AK15" s="11" t="n">
        <v>45114</v>
      </c>
      <c r="AL15" s="6" t="n">
        <v>-22.96</v>
      </c>
      <c r="AM15" s="0" t="s">
        <v>190</v>
      </c>
      <c r="AN15" s="11" t="n">
        <v>44833</v>
      </c>
      <c r="AO15" s="6" t="n">
        <v>-52.6</v>
      </c>
      <c r="AP15" s="0" t="s">
        <v>167</v>
      </c>
      <c r="AQ15" s="0"/>
      <c r="AR15" s="0"/>
      <c r="AS15" s="0"/>
      <c r="AT15" s="11" t="n">
        <v>46170</v>
      </c>
      <c r="AU15" s="8" t="s">
        <f>=-Портфель!J18</f>
      </c>
      <c r="AV15" s="0" t="s">
        <v>270</v>
      </c>
    </row>
    <row collapsed="false" customFormat="false" customHeight="false" hidden="false" ht="12.1" outlineLevel="0" r="16">
      <c r="A16" s="11" t="n">
        <v>45245</v>
      </c>
      <c r="B16" s="6" t="n">
        <v>-61.14</v>
      </c>
      <c r="C16" s="0" t="s">
        <v>199</v>
      </c>
      <c r="D16" s="0"/>
      <c r="E16" s="0"/>
      <c r="F16" s="0"/>
      <c r="G16" s="0"/>
      <c r="H16" s="0"/>
      <c r="I16" s="0"/>
      <c r="J16" s="11" t="n">
        <v>43991</v>
      </c>
      <c r="K16" s="6" t="n">
        <v>1233.037015</v>
      </c>
      <c r="L16" s="0" t="s">
        <v>268</v>
      </c>
      <c r="M16" s="11" t="n">
        <v>44778</v>
      </c>
      <c r="N16" s="6" t="n">
        <v>-19.58</v>
      </c>
      <c r="O16" s="0" t="s">
        <v>163</v>
      </c>
      <c r="P16" s="0"/>
      <c r="Q16" s="0"/>
      <c r="R16" s="0"/>
      <c r="S16" s="0"/>
      <c r="T16" s="10" t="s">
        <f>=XIRR(T2:T15,S2:S15)</f>
      </c>
      <c r="U16" s="0"/>
      <c r="V16" s="0"/>
      <c r="W16" s="10" t="s">
        <f>=XIRR(W2:W15,V2:V15)</f>
      </c>
      <c r="X16" s="0"/>
      <c r="Y16" s="0"/>
      <c r="Z16" s="0"/>
      <c r="AA16" s="0"/>
      <c r="AB16" s="0"/>
      <c r="AC16" s="0"/>
      <c r="AD16" s="0"/>
      <c r="AE16" s="0"/>
      <c r="AF16" s="0"/>
      <c r="AG16" s="0"/>
      <c r="AH16" s="0"/>
      <c r="AI16" s="0"/>
      <c r="AJ16" s="0"/>
      <c r="AK16" s="11" t="n">
        <v>45205</v>
      </c>
      <c r="AL16" s="6" t="n">
        <v>-24.72</v>
      </c>
      <c r="AM16" s="0" t="s">
        <v>197</v>
      </c>
      <c r="AN16" s="11" t="n">
        <v>44924</v>
      </c>
      <c r="AO16" s="6" t="n">
        <v>-64.19</v>
      </c>
      <c r="AP16" s="0" t="s">
        <v>174</v>
      </c>
      <c r="AQ16" s="0"/>
      <c r="AR16" s="0"/>
      <c r="AS16" s="0"/>
      <c r="AT16" s="0"/>
      <c r="AU16" s="10" t="s">
        <f>=XIRR(AU2:AU15,AT2:AT15)</f>
      </c>
      <c r="AV16" s="0"/>
    </row>
    <row collapsed="false" customFormat="false" customHeight="false" hidden="false" ht="12.1" outlineLevel="0" r="17">
      <c r="A17" s="11" t="n">
        <v>45336</v>
      </c>
      <c r="B17" s="6" t="n">
        <v>-61.11</v>
      </c>
      <c r="C17" s="0" t="s">
        <v>207</v>
      </c>
      <c r="D17" s="0"/>
      <c r="E17" s="0"/>
      <c r="F17" s="0"/>
      <c r="G17" s="0"/>
      <c r="H17" s="0"/>
      <c r="I17" s="0"/>
      <c r="J17" s="11" t="n">
        <v>44082</v>
      </c>
      <c r="K17" s="6" t="n">
        <v>-59.72</v>
      </c>
      <c r="L17" s="0" t="s">
        <v>102</v>
      </c>
      <c r="M17" s="11" t="n">
        <v>44869</v>
      </c>
      <c r="N17" s="6" t="n">
        <v>-20.18</v>
      </c>
      <c r="O17" s="0" t="s">
        <v>169</v>
      </c>
      <c r="P17" s="0"/>
      <c r="Q17" s="0"/>
      <c r="R17" s="0"/>
      <c r="S17" s="0"/>
      <c r="T17" s="8" t="s">
        <f>=-SUM(T2:T15)</f>
      </c>
      <c r="U17" s="0" t="s">
        <v>271</v>
      </c>
      <c r="V17" s="0"/>
      <c r="W17" s="8" t="s">
        <f>=-SUM(W2:W15)</f>
      </c>
      <c r="X17" s="0" t="s">
        <v>271</v>
      </c>
      <c r="Y17" s="0"/>
      <c r="Z17" s="0"/>
      <c r="AA17" s="0"/>
      <c r="AB17" s="0"/>
      <c r="AC17" s="0"/>
      <c r="AD17" s="0"/>
      <c r="AE17" s="0"/>
      <c r="AF17" s="0"/>
      <c r="AG17" s="0"/>
      <c r="AH17" s="0"/>
      <c r="AI17" s="0"/>
      <c r="AJ17" s="0"/>
      <c r="AK17" s="11" t="n">
        <v>45300</v>
      </c>
      <c r="AL17" s="6" t="n">
        <v>-22.24</v>
      </c>
      <c r="AM17" s="0" t="s">
        <v>205</v>
      </c>
      <c r="AN17" s="11" t="n">
        <v>45015</v>
      </c>
      <c r="AO17" s="6" t="n">
        <v>-69.28</v>
      </c>
      <c r="AP17" s="0" t="s">
        <v>180</v>
      </c>
      <c r="AQ17" s="0"/>
      <c r="AR17" s="0"/>
      <c r="AS17" s="0"/>
      <c r="AT17" s="0"/>
      <c r="AU17" s="8" t="s">
        <f>=-SUM(AU2:AU15)</f>
      </c>
      <c r="AV17" s="0" t="s">
        <v>271</v>
      </c>
    </row>
    <row collapsed="false" customFormat="false" customHeight="false" hidden="false" ht="12.1" outlineLevel="0" r="18">
      <c r="A18" s="11" t="n">
        <v>45427</v>
      </c>
      <c r="B18" s="6" t="n">
        <v>-61.21</v>
      </c>
      <c r="C18" s="0" t="s">
        <v>214</v>
      </c>
      <c r="D18" s="0"/>
      <c r="E18" s="0"/>
      <c r="F18" s="0"/>
      <c r="G18" s="0"/>
      <c r="H18" s="0"/>
      <c r="I18" s="0"/>
      <c r="J18" s="11" t="n">
        <v>44172</v>
      </c>
      <c r="K18" s="6" t="n">
        <v>-64.53</v>
      </c>
      <c r="L18" s="0" t="s">
        <v>109</v>
      </c>
      <c r="M18" s="11" t="n">
        <v>44963</v>
      </c>
      <c r="N18" s="6" t="n">
        <v>-22.88</v>
      </c>
      <c r="O18" s="0" t="s">
        <v>177</v>
      </c>
      <c r="P18" s="0"/>
      <c r="Q18" s="0"/>
      <c r="R18" s="0"/>
      <c r="S18" s="0"/>
      <c r="T18" s="0"/>
      <c r="U18" s="0"/>
      <c r="V18" s="0"/>
      <c r="W18" s="0"/>
      <c r="X18" s="0"/>
      <c r="Y18" s="0"/>
      <c r="Z18" s="0"/>
      <c r="AA18" s="0"/>
      <c r="AB18" s="0"/>
      <c r="AC18" s="0"/>
      <c r="AD18" s="0"/>
      <c r="AE18" s="0"/>
      <c r="AF18" s="0"/>
      <c r="AG18" s="0"/>
      <c r="AH18" s="0"/>
      <c r="AI18" s="0"/>
      <c r="AJ18" s="0"/>
      <c r="AK18" s="11" t="n">
        <v>45391</v>
      </c>
      <c r="AL18" s="6" t="n">
        <v>-22.96</v>
      </c>
      <c r="AM18" s="0" t="s">
        <v>211</v>
      </c>
      <c r="AN18" s="11" t="n">
        <v>45106</v>
      </c>
      <c r="AO18" s="6" t="n">
        <v>-77.06</v>
      </c>
      <c r="AP18" s="0" t="s">
        <v>188</v>
      </c>
    </row>
    <row collapsed="false" customFormat="false" customHeight="false" hidden="false" ht="12.1" outlineLevel="0" r="19">
      <c r="A19" s="11" t="n">
        <v>45519</v>
      </c>
      <c r="B19" s="6" t="n">
        <v>-60.3</v>
      </c>
      <c r="C19" s="0" t="s">
        <v>222</v>
      </c>
      <c r="D19" s="0"/>
      <c r="E19" s="0"/>
      <c r="F19" s="0"/>
      <c r="G19" s="0"/>
      <c r="H19" s="0"/>
      <c r="I19" s="0"/>
      <c r="J19" s="11" t="n">
        <v>44264</v>
      </c>
      <c r="K19" s="6" t="n">
        <v>-64.75</v>
      </c>
      <c r="L19" s="0" t="s">
        <v>118</v>
      </c>
      <c r="M19" s="11" t="n">
        <v>45050</v>
      </c>
      <c r="N19" s="6" t="n">
        <v>-9.12</v>
      </c>
      <c r="O19" s="0" t="s">
        <v>183</v>
      </c>
      <c r="P19" s="0"/>
      <c r="Q19" s="0"/>
      <c r="R19" s="0"/>
      <c r="S19" s="0"/>
      <c r="T19" s="0"/>
      <c r="U19" s="0"/>
      <c r="V19" s="0"/>
      <c r="W19" s="0"/>
      <c r="X19" s="0"/>
      <c r="Y19" s="0"/>
      <c r="Z19" s="0"/>
      <c r="AA19" s="0"/>
      <c r="AB19" s="0"/>
      <c r="AC19" s="0"/>
      <c r="AD19" s="0"/>
      <c r="AE19" s="0"/>
      <c r="AF19" s="0"/>
      <c r="AG19" s="0"/>
      <c r="AH19" s="0"/>
      <c r="AI19" s="0"/>
      <c r="AJ19" s="0"/>
      <c r="AK19" s="11" t="n">
        <v>45483</v>
      </c>
      <c r="AL19" s="6" t="n">
        <v>-21.82</v>
      </c>
      <c r="AM19" s="0" t="s">
        <v>219</v>
      </c>
      <c r="AN19" s="11" t="n">
        <v>45197</v>
      </c>
      <c r="AO19" s="6" t="n">
        <v>-86.85</v>
      </c>
      <c r="AP19" s="0" t="s">
        <v>195</v>
      </c>
    </row>
    <row collapsed="false" customFormat="false" customHeight="false" hidden="false" ht="12.1" outlineLevel="0" r="20">
      <c r="A20" s="11" t="n">
        <v>45617</v>
      </c>
      <c r="B20" s="6" t="n">
        <v>-75.16</v>
      </c>
      <c r="C20" s="0" t="s">
        <v>228</v>
      </c>
      <c r="D20" s="0"/>
      <c r="E20" s="0"/>
      <c r="F20" s="0"/>
      <c r="G20" s="0"/>
      <c r="H20" s="0"/>
      <c r="I20" s="0"/>
      <c r="J20" s="11" t="n">
        <v>44355</v>
      </c>
      <c r="K20" s="6" t="n">
        <v>-63.45</v>
      </c>
      <c r="L20" s="0" t="s">
        <v>125</v>
      </c>
      <c r="M20" s="11" t="n">
        <v>45142</v>
      </c>
      <c r="N20" s="6" t="n">
        <v>-10.78</v>
      </c>
      <c r="O20" s="0" t="s">
        <v>192</v>
      </c>
      <c r="P20" s="0"/>
      <c r="Q20" s="0"/>
      <c r="R20" s="0"/>
      <c r="S20" s="0"/>
      <c r="T20" s="0"/>
      <c r="U20" s="0"/>
      <c r="V20" s="0"/>
      <c r="W20" s="0"/>
      <c r="X20" s="0"/>
      <c r="Y20" s="0"/>
      <c r="Z20" s="0"/>
      <c r="AA20" s="0"/>
      <c r="AB20" s="0"/>
      <c r="AC20" s="0"/>
      <c r="AD20" s="0"/>
      <c r="AE20" s="0"/>
      <c r="AF20" s="0"/>
      <c r="AG20" s="0"/>
      <c r="AH20" s="0"/>
      <c r="AI20" s="0"/>
      <c r="AJ20" s="0"/>
      <c r="AK20" s="11" t="n">
        <v>45575</v>
      </c>
      <c r="AL20" s="6" t="n">
        <v>-24.04</v>
      </c>
      <c r="AM20" s="0" t="s">
        <v>227</v>
      </c>
      <c r="AN20" s="11" t="n">
        <v>45288</v>
      </c>
      <c r="AO20" s="6" t="n">
        <v>-82.53</v>
      </c>
      <c r="AP20" s="0" t="s">
        <v>203</v>
      </c>
    </row>
    <row collapsed="false" customFormat="false" customHeight="false" hidden="false" ht="12.1" outlineLevel="0" r="21">
      <c r="A21" s="11" t="n">
        <v>45708</v>
      </c>
      <c r="B21" s="6" t="n">
        <v>-67.82</v>
      </c>
      <c r="C21" s="0" t="s">
        <v>234</v>
      </c>
      <c r="D21" s="0"/>
      <c r="E21" s="0"/>
      <c r="F21" s="0"/>
      <c r="G21" s="0"/>
      <c r="H21" s="0"/>
      <c r="I21" s="0"/>
      <c r="J21" s="11" t="n">
        <v>44446</v>
      </c>
      <c r="K21" s="6" t="n">
        <v>-63.4</v>
      </c>
      <c r="L21" s="0" t="s">
        <v>134</v>
      </c>
      <c r="M21" s="11" t="n">
        <v>45236</v>
      </c>
      <c r="N21" s="6" t="n">
        <v>-10.7</v>
      </c>
      <c r="O21" s="0" t="s">
        <v>198</v>
      </c>
      <c r="P21" s="0"/>
      <c r="Q21" s="0"/>
      <c r="R21" s="0"/>
      <c r="S21" s="0"/>
      <c r="T21" s="0"/>
      <c r="U21" s="0"/>
      <c r="V21" s="0"/>
      <c r="W21" s="0"/>
      <c r="X21" s="0"/>
      <c r="Y21" s="0"/>
      <c r="Z21" s="0"/>
      <c r="AA21" s="0"/>
      <c r="AB21" s="0"/>
      <c r="AC21" s="0"/>
      <c r="AD21" s="0"/>
      <c r="AE21" s="0"/>
      <c r="AF21" s="0"/>
      <c r="AG21" s="0"/>
      <c r="AH21" s="0"/>
      <c r="AI21" s="0"/>
      <c r="AJ21" s="0"/>
      <c r="AK21" s="11" t="n">
        <v>45667</v>
      </c>
      <c r="AL21" s="6" t="n">
        <v>-25.37</v>
      </c>
      <c r="AM21" s="0" t="s">
        <v>233</v>
      </c>
      <c r="AN21" s="11" t="n">
        <v>45378</v>
      </c>
      <c r="AO21" s="6" t="n">
        <v>-83.32</v>
      </c>
      <c r="AP21" s="0" t="s">
        <v>209</v>
      </c>
    </row>
    <row collapsed="false" customFormat="false" customHeight="false" hidden="false" ht="12.1" outlineLevel="0" r="22">
      <c r="A22" s="11" t="n">
        <v>45792</v>
      </c>
      <c r="B22" s="6" t="n">
        <v>-60.17</v>
      </c>
      <c r="C22" s="0" t="s">
        <v>240</v>
      </c>
      <c r="D22" s="0"/>
      <c r="E22" s="0"/>
      <c r="F22" s="0"/>
      <c r="G22" s="0"/>
      <c r="H22" s="0"/>
      <c r="I22" s="0"/>
      <c r="J22" s="11" t="n">
        <v>44536</v>
      </c>
      <c r="K22" s="6" t="n">
        <v>-82.59</v>
      </c>
      <c r="L22" s="0" t="s">
        <v>143</v>
      </c>
      <c r="M22" s="11" t="n">
        <v>45328</v>
      </c>
      <c r="N22" s="6" t="n">
        <v>-10.49</v>
      </c>
      <c r="O22" s="0" t="s">
        <v>206</v>
      </c>
      <c r="P22" s="0"/>
      <c r="Q22" s="0"/>
      <c r="R22" s="0"/>
      <c r="S22" s="0"/>
      <c r="T22" s="0"/>
      <c r="U22" s="0"/>
      <c r="V22" s="0"/>
      <c r="W22" s="0"/>
      <c r="X22" s="0"/>
      <c r="Y22" s="0"/>
      <c r="Z22" s="0"/>
      <c r="AA22" s="0"/>
      <c r="AB22" s="0"/>
      <c r="AC22" s="0"/>
      <c r="AD22" s="0"/>
      <c r="AE22" s="0"/>
      <c r="AF22" s="0"/>
      <c r="AG22" s="0"/>
      <c r="AH22" s="0"/>
      <c r="AI22" s="0"/>
      <c r="AJ22" s="0"/>
      <c r="AK22" s="11" t="n">
        <v>45757</v>
      </c>
      <c r="AL22" s="6" t="n">
        <v>-21.35</v>
      </c>
      <c r="AM22" s="0" t="s">
        <v>239</v>
      </c>
      <c r="AN22" s="11" t="n">
        <v>45471</v>
      </c>
      <c r="AO22" s="6" t="n">
        <v>-76.47</v>
      </c>
      <c r="AP22" s="0" t="s">
        <v>216</v>
      </c>
    </row>
    <row collapsed="false" customFormat="false" customHeight="false" hidden="false" ht="12.1" outlineLevel="0" r="23">
      <c r="A23" s="11" t="n">
        <v>45890</v>
      </c>
      <c r="B23" s="6" t="n">
        <v>-60.08</v>
      </c>
      <c r="C23" s="0" t="s">
        <v>248</v>
      </c>
      <c r="D23" s="0"/>
      <c r="E23" s="0"/>
      <c r="F23" s="0"/>
      <c r="G23" s="0"/>
      <c r="H23" s="0"/>
      <c r="I23" s="0"/>
      <c r="J23" s="11" t="n">
        <v>44628</v>
      </c>
      <c r="K23" s="6" t="n">
        <v>-118.51</v>
      </c>
      <c r="L23" s="0" t="s">
        <v>151</v>
      </c>
      <c r="M23" s="11" t="n">
        <v>45418</v>
      </c>
      <c r="N23" s="6" t="n">
        <v>-10.54</v>
      </c>
      <c r="O23" s="0" t="s">
        <v>212</v>
      </c>
      <c r="P23" s="0"/>
      <c r="Q23" s="0"/>
      <c r="R23" s="0"/>
      <c r="S23" s="0"/>
      <c r="T23" s="0"/>
      <c r="U23" s="0"/>
      <c r="V23" s="0"/>
      <c r="W23" s="0"/>
      <c r="X23" s="0"/>
      <c r="Y23" s="0"/>
      <c r="Z23" s="0"/>
      <c r="AA23" s="0"/>
      <c r="AB23" s="0"/>
      <c r="AC23" s="0"/>
      <c r="AD23" s="0"/>
      <c r="AE23" s="0"/>
      <c r="AF23" s="0"/>
      <c r="AG23" s="0"/>
      <c r="AH23" s="0"/>
      <c r="AI23" s="0"/>
      <c r="AJ23" s="0"/>
      <c r="AK23" s="11" t="n">
        <v>45848</v>
      </c>
      <c r="AL23" s="6" t="n">
        <v>-19.39</v>
      </c>
      <c r="AM23" s="0" t="s">
        <v>246</v>
      </c>
      <c r="AN23" s="11" t="n">
        <v>45565</v>
      </c>
      <c r="AO23" s="6" t="n">
        <v>-83.44</v>
      </c>
      <c r="AP23" s="0" t="s">
        <v>225</v>
      </c>
    </row>
    <row collapsed="false" customFormat="false" customHeight="false" hidden="false" ht="12.1" outlineLevel="0" r="24">
      <c r="A24" s="11" t="n">
        <v>45981</v>
      </c>
      <c r="B24" s="6" t="n">
        <v>-66.37</v>
      </c>
      <c r="C24" s="0" t="s">
        <v>252</v>
      </c>
      <c r="D24" s="0"/>
      <c r="E24" s="0"/>
      <c r="F24" s="0"/>
      <c r="G24" s="0"/>
      <c r="H24" s="0"/>
      <c r="I24" s="0"/>
      <c r="J24" s="11" t="n">
        <v>44719</v>
      </c>
      <c r="K24" s="6" t="n">
        <v>-68.44</v>
      </c>
      <c r="L24" s="0" t="s">
        <v>157</v>
      </c>
      <c r="M24" s="11" t="n">
        <v>45511</v>
      </c>
      <c r="N24" s="6" t="n">
        <v>-9.79</v>
      </c>
      <c r="O24" s="0" t="s">
        <v>221</v>
      </c>
      <c r="P24" s="0"/>
      <c r="Q24" s="0"/>
      <c r="R24" s="0"/>
      <c r="S24" s="0"/>
      <c r="T24" s="0"/>
      <c r="U24" s="0"/>
      <c r="V24" s="0"/>
      <c r="W24" s="0"/>
      <c r="X24" s="0"/>
      <c r="Y24" s="0"/>
      <c r="Z24" s="0"/>
      <c r="AA24" s="0"/>
      <c r="AB24" s="0"/>
      <c r="AC24" s="0"/>
      <c r="AD24" s="0"/>
      <c r="AE24" s="0"/>
      <c r="AF24" s="0"/>
      <c r="AG24" s="0"/>
      <c r="AH24" s="0"/>
      <c r="AI24" s="0"/>
      <c r="AJ24" s="0"/>
      <c r="AK24" s="11" t="n">
        <v>45940</v>
      </c>
      <c r="AL24" s="6" t="n">
        <v>-20.19</v>
      </c>
      <c r="AM24" s="0" t="s">
        <v>251</v>
      </c>
      <c r="AN24" s="11" t="n">
        <v>45657</v>
      </c>
      <c r="AO24" s="6" t="n">
        <v>-91.51</v>
      </c>
      <c r="AP24" s="0" t="s">
        <v>231</v>
      </c>
    </row>
    <row collapsed="false" customFormat="false" customHeight="false" hidden="false" ht="12.1" outlineLevel="0" r="25">
      <c r="A25" s="11" t="n">
        <v>46072</v>
      </c>
      <c r="B25" s="6" t="n">
        <v>-62.44</v>
      </c>
      <c r="C25" s="0" t="s">
        <v>258</v>
      </c>
      <c r="D25" s="0"/>
      <c r="E25" s="0"/>
      <c r="F25" s="0"/>
      <c r="G25" s="0"/>
      <c r="H25" s="0"/>
      <c r="I25" s="0"/>
      <c r="J25" s="11" t="n">
        <v>44817</v>
      </c>
      <c r="K25" s="6" t="n">
        <v>-67.71</v>
      </c>
      <c r="L25" s="0" t="s">
        <v>166</v>
      </c>
      <c r="M25" s="11" t="n">
        <v>46170</v>
      </c>
      <c r="N25" s="8" t="s">
        <f>=-Портфель!J6</f>
      </c>
      <c r="O25" s="0" t="s">
        <v>270</v>
      </c>
      <c r="P25" s="0"/>
      <c r="Q25" s="0"/>
      <c r="R25" s="0"/>
      <c r="S25" s="0"/>
      <c r="T25" s="0"/>
      <c r="U25" s="0"/>
      <c r="V25" s="0"/>
      <c r="W25" s="0"/>
      <c r="X25" s="0"/>
      <c r="Y25" s="0"/>
      <c r="Z25" s="0"/>
      <c r="AA25" s="0"/>
      <c r="AB25" s="0"/>
      <c r="AC25" s="0"/>
      <c r="AD25" s="0"/>
      <c r="AE25" s="0"/>
      <c r="AF25" s="0"/>
      <c r="AG25" s="0"/>
      <c r="AH25" s="0"/>
      <c r="AI25" s="0"/>
      <c r="AJ25" s="0"/>
      <c r="AK25" s="11" t="n">
        <v>46034</v>
      </c>
      <c r="AL25" s="6" t="n">
        <v>-19.4</v>
      </c>
      <c r="AM25" s="0" t="s">
        <v>256</v>
      </c>
      <c r="AN25" s="11" t="n">
        <v>45747</v>
      </c>
      <c r="AO25" s="6" t="n">
        <v>-37.66</v>
      </c>
      <c r="AP25" s="0" t="s">
        <v>236</v>
      </c>
    </row>
    <row collapsed="false" customFormat="false" customHeight="false" hidden="false" ht="12.1" outlineLevel="0" r="26">
      <c r="A26" s="11" t="n">
        <v>46170</v>
      </c>
      <c r="B26" s="8" t="s">
        <f>=-Портфель!J2</f>
      </c>
      <c r="C26" s="0" t="s">
        <v>270</v>
      </c>
      <c r="D26" s="0"/>
      <c r="E26" s="0"/>
      <c r="F26" s="0"/>
      <c r="G26" s="0"/>
      <c r="H26" s="0"/>
      <c r="I26" s="0"/>
      <c r="J26" s="11" t="n">
        <v>44908</v>
      </c>
      <c r="K26" s="6" t="n">
        <v>-74.38</v>
      </c>
      <c r="L26" s="0" t="s">
        <v>171</v>
      </c>
      <c r="M26" s="0"/>
      <c r="N26" s="10" t="s">
        <f>=XIRR(N2:N25,M2:M25)</f>
      </c>
      <c r="O26" s="0"/>
      <c r="P26" s="0"/>
      <c r="Q26" s="0"/>
      <c r="R26" s="0"/>
      <c r="S26" s="0"/>
      <c r="T26" s="0"/>
      <c r="U26" s="0"/>
      <c r="V26" s="0"/>
      <c r="W26" s="0"/>
      <c r="X26" s="0"/>
      <c r="Y26" s="0"/>
      <c r="Z26" s="0"/>
      <c r="AA26" s="0"/>
      <c r="AB26" s="0"/>
      <c r="AC26" s="0"/>
      <c r="AD26" s="0"/>
      <c r="AE26" s="0"/>
      <c r="AF26" s="0"/>
      <c r="AG26" s="0"/>
      <c r="AH26" s="0"/>
      <c r="AI26" s="0"/>
      <c r="AJ26" s="0"/>
      <c r="AK26" s="11" t="n">
        <v>46122</v>
      </c>
      <c r="AL26" s="6" t="n">
        <v>-19.3</v>
      </c>
      <c r="AM26" s="0" t="s">
        <v>261</v>
      </c>
      <c r="AN26" s="11" t="n">
        <v>45838</v>
      </c>
      <c r="AO26" s="6" t="n">
        <v>-7.06</v>
      </c>
      <c r="AP26" s="0" t="s">
        <v>243</v>
      </c>
    </row>
    <row collapsed="false" customFormat="false" customHeight="false" hidden="false" ht="12.1" outlineLevel="0" r="27">
      <c r="A27" s="0"/>
      <c r="B27" s="10" t="s">
        <f>=XIRR(B2:B26,A2:A26)</f>
      </c>
      <c r="C27" s="0"/>
      <c r="D27" s="0"/>
      <c r="E27" s="0"/>
      <c r="F27" s="0"/>
      <c r="G27" s="0"/>
      <c r="H27" s="0"/>
      <c r="I27" s="0"/>
      <c r="J27" s="11" t="n">
        <v>44992</v>
      </c>
      <c r="K27" s="6" t="n">
        <v>-89.44</v>
      </c>
      <c r="L27" s="0" t="s">
        <v>179</v>
      </c>
      <c r="M27" s="0"/>
      <c r="N27" s="8" t="s">
        <f>=-SUM(N2:N25)</f>
      </c>
      <c r="O27" s="0" t="s">
        <v>271</v>
      </c>
      <c r="P27" s="0"/>
      <c r="Q27" s="0"/>
      <c r="R27" s="0"/>
      <c r="S27" s="0"/>
      <c r="T27" s="0"/>
      <c r="U27" s="0"/>
      <c r="V27" s="0"/>
      <c r="W27" s="0"/>
      <c r="X27" s="0"/>
      <c r="Y27" s="0"/>
      <c r="Z27" s="0"/>
      <c r="AA27" s="0"/>
      <c r="AB27" s="0"/>
      <c r="AC27" s="0"/>
      <c r="AD27" s="0"/>
      <c r="AE27" s="0"/>
      <c r="AF27" s="0"/>
      <c r="AG27" s="0"/>
      <c r="AH27" s="0"/>
      <c r="AI27" s="0"/>
      <c r="AJ27" s="0"/>
      <c r="AK27" s="11" t="n">
        <v>46170</v>
      </c>
      <c r="AL27" s="8" t="s">
        <f>=-Портфель!J14</f>
      </c>
      <c r="AM27" s="0" t="s">
        <v>270</v>
      </c>
      <c r="AN27" s="11" t="n">
        <v>45930</v>
      </c>
      <c r="AO27" s="6" t="n">
        <v>-7.46</v>
      </c>
      <c r="AP27" s="0" t="s">
        <v>250</v>
      </c>
    </row>
    <row collapsed="false" customFormat="false" customHeight="false" hidden="false" ht="12.1" outlineLevel="0" r="28">
      <c r="A28" s="0"/>
      <c r="B28" s="8" t="s">
        <f>=-SUM(B2:B26)</f>
      </c>
      <c r="C28" s="0" t="s">
        <v>271</v>
      </c>
      <c r="D28" s="0"/>
      <c r="E28" s="0"/>
      <c r="F28" s="0"/>
      <c r="G28" s="0"/>
      <c r="H28" s="0"/>
      <c r="I28" s="0"/>
      <c r="J28" s="11" t="n">
        <v>45090</v>
      </c>
      <c r="K28" s="6" t="n">
        <v>-97.93</v>
      </c>
      <c r="L28" s="0" t="s">
        <v>186</v>
      </c>
      <c r="M28" s="0"/>
      <c r="N28" s="0"/>
      <c r="O28" s="0"/>
      <c r="P28" s="0"/>
      <c r="Q28" s="0"/>
      <c r="R28" s="0"/>
      <c r="S28" s="0"/>
      <c r="T28" s="0"/>
      <c r="U28" s="0"/>
      <c r="V28" s="0"/>
      <c r="W28" s="0"/>
      <c r="X28" s="0"/>
      <c r="Y28" s="0"/>
      <c r="Z28" s="0"/>
      <c r="AA28" s="0"/>
      <c r="AB28" s="0"/>
      <c r="AC28" s="0"/>
      <c r="AD28" s="0"/>
      <c r="AE28" s="0"/>
      <c r="AF28" s="0"/>
      <c r="AG28" s="0"/>
      <c r="AH28" s="0"/>
      <c r="AI28" s="0"/>
      <c r="AJ28" s="0"/>
      <c r="AK28" s="0"/>
      <c r="AL28" s="10" t="s">
        <f>=XIRR(AL2:AL27,AK2:AK27)</f>
      </c>
      <c r="AM28" s="0"/>
      <c r="AN28" s="11" t="n">
        <v>46022</v>
      </c>
      <c r="AO28" s="6" t="n">
        <v>-7.04</v>
      </c>
      <c r="AP28" s="0" t="s">
        <v>254</v>
      </c>
    </row>
    <row collapsed="false" customFormat="false" customHeight="false" hidden="false" ht="12.1" outlineLevel="0" r="29">
      <c r="A29" s="0"/>
      <c r="B29" s="0"/>
      <c r="C29" s="0"/>
      <c r="D29" s="0"/>
      <c r="E29" s="0"/>
      <c r="F29" s="0"/>
      <c r="G29" s="0"/>
      <c r="H29" s="0"/>
      <c r="I29" s="0"/>
      <c r="J29" s="11" t="n">
        <v>45181</v>
      </c>
      <c r="K29" s="6" t="n">
        <v>-114.36</v>
      </c>
      <c r="L29" s="0" t="s">
        <v>194</v>
      </c>
      <c r="M29" s="0"/>
      <c r="N29" s="0"/>
      <c r="O29" s="0"/>
      <c r="P29" s="0"/>
      <c r="Q29" s="0"/>
      <c r="R29" s="0"/>
      <c r="S29" s="0"/>
      <c r="T29" s="0"/>
      <c r="U29" s="0"/>
      <c r="V29" s="0"/>
      <c r="W29" s="0"/>
      <c r="X29" s="0"/>
      <c r="Y29" s="0"/>
      <c r="Z29" s="0"/>
      <c r="AA29" s="0"/>
      <c r="AB29" s="0"/>
      <c r="AC29" s="0"/>
      <c r="AD29" s="0"/>
      <c r="AE29" s="0"/>
      <c r="AF29" s="0"/>
      <c r="AG29" s="0"/>
      <c r="AH29" s="0"/>
      <c r="AI29" s="0"/>
      <c r="AJ29" s="0"/>
      <c r="AK29" s="0"/>
      <c r="AL29" s="8" t="s">
        <f>=-SUM(AL2:AL27)</f>
      </c>
      <c r="AM29" s="0" t="s">
        <v>271</v>
      </c>
      <c r="AN29" s="11" t="n">
        <v>46112</v>
      </c>
      <c r="AO29" s="6" t="n">
        <v>-7.32</v>
      </c>
      <c r="AP29" s="0" t="s">
        <v>260</v>
      </c>
    </row>
    <row collapsed="false" customFormat="false" customHeight="false" hidden="false" ht="12.1" outlineLevel="0" r="30">
      <c r="A30" s="0"/>
      <c r="B30" s="0"/>
      <c r="C30" s="0"/>
      <c r="D30" s="0"/>
      <c r="E30" s="0"/>
      <c r="F30" s="0"/>
      <c r="G30" s="0"/>
      <c r="H30" s="0"/>
      <c r="I30" s="0"/>
      <c r="J30" s="11" t="n">
        <v>45272</v>
      </c>
      <c r="K30" s="6" t="n">
        <v>-112.82</v>
      </c>
      <c r="L30" s="0" t="s">
        <v>200</v>
      </c>
      <c r="M30" s="0"/>
      <c r="N30" s="0"/>
      <c r="O30" s="0"/>
      <c r="P30" s="0"/>
      <c r="Q30" s="0"/>
      <c r="R30" s="0"/>
      <c r="S30" s="0"/>
      <c r="T30" s="0"/>
      <c r="U30" s="0"/>
      <c r="V30" s="0"/>
      <c r="W30" s="0"/>
      <c r="X30" s="0"/>
      <c r="Y30" s="0"/>
      <c r="Z30" s="0"/>
      <c r="AA30" s="0"/>
      <c r="AB30" s="0"/>
      <c r="AC30" s="0"/>
      <c r="AD30" s="0"/>
      <c r="AE30" s="0"/>
      <c r="AF30" s="0"/>
      <c r="AG30" s="0"/>
      <c r="AH30" s="0"/>
      <c r="AI30" s="0"/>
      <c r="AJ30" s="0"/>
      <c r="AK30" s="0"/>
      <c r="AL30" s="0"/>
      <c r="AM30" s="0"/>
      <c r="AN30" s="11" t="n">
        <v>46170</v>
      </c>
      <c r="AO30" s="8" t="s">
        <f>=-Портфель!J15</f>
      </c>
      <c r="AP30" s="0" t="s">
        <v>270</v>
      </c>
    </row>
    <row collapsed="false" customFormat="false" customHeight="false" hidden="false" ht="12.1" outlineLevel="0" r="31">
      <c r="A31" s="0"/>
      <c r="B31" s="0"/>
      <c r="C31" s="0"/>
      <c r="D31" s="0"/>
      <c r="E31" s="0"/>
      <c r="F31" s="0"/>
      <c r="G31" s="0"/>
      <c r="H31" s="0"/>
      <c r="I31" s="0"/>
      <c r="J31" s="11" t="n">
        <v>45363</v>
      </c>
      <c r="K31" s="6" t="n">
        <v>-112.38</v>
      </c>
      <c r="L31" s="0" t="s">
        <v>208</v>
      </c>
      <c r="M31" s="0"/>
      <c r="N31" s="0"/>
      <c r="O31" s="0"/>
      <c r="P31" s="0"/>
      <c r="Q31" s="0"/>
      <c r="R31" s="0"/>
      <c r="S31" s="0"/>
      <c r="T31" s="0"/>
      <c r="U31" s="0"/>
      <c r="V31" s="0"/>
      <c r="W31" s="0"/>
      <c r="X31" s="0"/>
      <c r="Y31" s="0"/>
      <c r="Z31" s="0"/>
      <c r="AA31" s="0"/>
      <c r="AB31" s="0"/>
      <c r="AC31" s="0"/>
      <c r="AD31" s="0"/>
      <c r="AE31" s="0"/>
      <c r="AF31" s="0"/>
      <c r="AG31" s="0"/>
      <c r="AH31" s="0"/>
      <c r="AI31" s="0"/>
      <c r="AJ31" s="0"/>
      <c r="AK31" s="0"/>
      <c r="AL31" s="0"/>
      <c r="AM31" s="0"/>
      <c r="AN31" s="0"/>
      <c r="AO31" s="10" t="s">
        <f>=XIRR(AO2:AO30,AN2:AN30)</f>
      </c>
      <c r="AP31" s="0"/>
    </row>
    <row collapsed="false" customFormat="false" customHeight="false" hidden="false" ht="12.1" outlineLevel="0" r="32">
      <c r="A32" s="0"/>
      <c r="B32" s="0"/>
      <c r="C32" s="0"/>
      <c r="D32" s="0"/>
      <c r="E32" s="0"/>
      <c r="F32" s="0"/>
      <c r="G32" s="0"/>
      <c r="H32" s="0"/>
      <c r="I32" s="0"/>
      <c r="J32" s="11" t="n">
        <v>45455</v>
      </c>
      <c r="K32" s="6" t="n">
        <v>-110.39</v>
      </c>
      <c r="L32" s="0" t="s">
        <v>215</v>
      </c>
      <c r="M32" s="0"/>
      <c r="N32" s="0"/>
      <c r="O32" s="0"/>
      <c r="P32" s="0"/>
      <c r="Q32" s="0"/>
      <c r="R32" s="0"/>
      <c r="S32" s="0"/>
      <c r="T32" s="0"/>
      <c r="U32" s="0"/>
      <c r="V32" s="0"/>
      <c r="W32" s="0"/>
      <c r="X32" s="0"/>
      <c r="Y32" s="0"/>
      <c r="Z32" s="0"/>
      <c r="AA32" s="0"/>
      <c r="AB32" s="0"/>
      <c r="AC32" s="0"/>
      <c r="AD32" s="0"/>
      <c r="AE32" s="0"/>
      <c r="AF32" s="0"/>
      <c r="AG32" s="0"/>
      <c r="AH32" s="0"/>
      <c r="AI32" s="0"/>
      <c r="AJ32" s="0"/>
      <c r="AK32" s="0"/>
      <c r="AL32" s="0"/>
      <c r="AM32" s="0"/>
      <c r="AN32" s="0"/>
      <c r="AO32" s="8" t="s">
        <f>=-SUM(AO2:AO30)</f>
      </c>
      <c r="AP32" s="0" t="s">
        <v>271</v>
      </c>
    </row>
    <row collapsed="false" customFormat="false" customHeight="false" hidden="false" ht="12.1" outlineLevel="0" r="33">
      <c r="A33" s="0"/>
      <c r="B33" s="0"/>
      <c r="C33" s="0"/>
      <c r="D33" s="0"/>
      <c r="E33" s="0"/>
      <c r="F33" s="0"/>
      <c r="G33" s="0"/>
      <c r="H33" s="0"/>
      <c r="I33" s="0"/>
      <c r="J33" s="11" t="n">
        <v>45546</v>
      </c>
      <c r="K33" s="6" t="n">
        <v>-112.98</v>
      </c>
      <c r="L33" s="0" t="s">
        <v>223</v>
      </c>
    </row>
    <row collapsed="false" customFormat="false" customHeight="false" hidden="false" ht="12.1" outlineLevel="0" r="34">
      <c r="A34" s="0"/>
      <c r="B34" s="0"/>
      <c r="C34" s="0"/>
      <c r="D34" s="0"/>
      <c r="E34" s="0"/>
      <c r="F34" s="0"/>
      <c r="G34" s="0"/>
      <c r="H34" s="0"/>
      <c r="I34" s="0"/>
      <c r="J34" s="11" t="n">
        <v>45637</v>
      </c>
      <c r="K34" s="6" t="n">
        <v>-130.54</v>
      </c>
      <c r="L34" s="0" t="s">
        <v>229</v>
      </c>
    </row>
    <row collapsed="false" customFormat="false" customHeight="false" hidden="false" ht="12.1" outlineLevel="0" r="35">
      <c r="A35" s="0"/>
      <c r="B35" s="0"/>
      <c r="C35" s="0"/>
      <c r="D35" s="0"/>
      <c r="E35" s="0"/>
      <c r="F35" s="0"/>
      <c r="G35" s="0"/>
      <c r="H35" s="0"/>
      <c r="I35" s="0"/>
      <c r="J35" s="11" t="n">
        <v>45728</v>
      </c>
      <c r="K35" s="6" t="n">
        <v>-112.97</v>
      </c>
      <c r="L35" s="0" t="s">
        <v>235</v>
      </c>
    </row>
    <row collapsed="false" customFormat="false" customHeight="false" hidden="false" ht="12.1" outlineLevel="0" r="36">
      <c r="A36" s="0"/>
      <c r="B36" s="0"/>
      <c r="C36" s="0"/>
      <c r="D36" s="0"/>
      <c r="E36" s="0"/>
      <c r="F36" s="0"/>
      <c r="G36" s="0"/>
      <c r="H36" s="0"/>
      <c r="I36" s="0"/>
      <c r="J36" s="11" t="n">
        <v>45819</v>
      </c>
      <c r="K36" s="6" t="n">
        <v>-102.57</v>
      </c>
      <c r="L36" s="0" t="s">
        <v>242</v>
      </c>
    </row>
    <row collapsed="false" customFormat="false" customHeight="false" hidden="false" ht="12.1" outlineLevel="0" r="37">
      <c r="A37" s="0"/>
      <c r="B37" s="0"/>
      <c r="C37" s="0"/>
      <c r="D37" s="0"/>
      <c r="E37" s="0"/>
      <c r="F37" s="0"/>
      <c r="G37" s="0"/>
      <c r="H37" s="0"/>
      <c r="I37" s="0"/>
      <c r="J37" s="11" t="n">
        <v>45910</v>
      </c>
      <c r="K37" s="6" t="n">
        <v>-108.63</v>
      </c>
      <c r="L37" s="0" t="s">
        <v>249</v>
      </c>
    </row>
    <row collapsed="false" customFormat="false" customHeight="false" hidden="false" ht="12.1" outlineLevel="0" r="38">
      <c r="A38" s="0"/>
      <c r="B38" s="0"/>
      <c r="C38" s="0"/>
      <c r="D38" s="0"/>
      <c r="E38" s="0"/>
      <c r="F38" s="0"/>
      <c r="G38" s="0"/>
      <c r="H38" s="0"/>
      <c r="I38" s="0"/>
      <c r="J38" s="11" t="n">
        <v>46002</v>
      </c>
      <c r="K38" s="6" t="n">
        <v>-105.16</v>
      </c>
      <c r="L38" s="0" t="s">
        <v>253</v>
      </c>
    </row>
    <row collapsed="false" customFormat="false" customHeight="false" hidden="false" ht="12.1" outlineLevel="0" r="39">
      <c r="A39" s="0"/>
      <c r="B39" s="0"/>
      <c r="C39" s="0"/>
      <c r="D39" s="0"/>
      <c r="E39" s="0"/>
      <c r="F39" s="0"/>
      <c r="G39" s="0"/>
      <c r="H39" s="0"/>
      <c r="I39" s="0"/>
      <c r="J39" s="11" t="n">
        <v>46092</v>
      </c>
      <c r="K39" s="6" t="n">
        <v>-106.3</v>
      </c>
      <c r="L39" s="0" t="s">
        <v>259</v>
      </c>
    </row>
    <row collapsed="false" customFormat="false" customHeight="false" hidden="false" ht="12.1" outlineLevel="0" r="40">
      <c r="A40" s="0"/>
      <c r="B40" s="0"/>
      <c r="C40" s="0"/>
      <c r="D40" s="0"/>
      <c r="E40" s="0"/>
      <c r="F40" s="0"/>
      <c r="G40" s="0"/>
      <c r="H40" s="0"/>
      <c r="I40" s="0"/>
      <c r="J40" s="11" t="n">
        <v>46170</v>
      </c>
      <c r="K40" s="8" t="s">
        <f>=-Портфель!J5</f>
      </c>
      <c r="L40" s="0" t="s">
        <v>270</v>
      </c>
    </row>
    <row collapsed="false" customFormat="false" customHeight="false" hidden="false" ht="12.1" outlineLevel="0" r="41">
      <c r="A41" s="0"/>
      <c r="B41" s="0"/>
      <c r="C41" s="0"/>
      <c r="D41" s="0"/>
      <c r="E41" s="0"/>
      <c r="F41" s="0"/>
      <c r="G41" s="0"/>
      <c r="H41" s="0"/>
      <c r="I41" s="0"/>
      <c r="J41" s="0"/>
      <c r="K41" s="10" t="s">
        <f>=XIRR(K2:K40,J2:J40)</f>
      </c>
      <c r="L41" s="0"/>
    </row>
    <row collapsed="false" customFormat="false" customHeight="false" hidden="false" ht="12.1" outlineLevel="0" r="42">
      <c r="A42" s="0"/>
      <c r="B42" s="0"/>
      <c r="C42" s="0"/>
      <c r="D42" s="0"/>
      <c r="E42" s="0"/>
      <c r="F42" s="0"/>
      <c r="G42" s="0"/>
      <c r="H42" s="0"/>
      <c r="I42" s="0"/>
      <c r="J42" s="0"/>
      <c r="K42" s="8" t="s">
        <f>=-SUM(K2:K40)</f>
      </c>
      <c r="L42" s="0" t="s">
        <v>271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DD1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272</v>
      </c>
      <c r="C1" s="0"/>
      <c r="D1" s="0"/>
      <c r="E1" s="4" t="s">
        <v>273</v>
      </c>
      <c r="F1" s="0"/>
      <c r="G1" s="0"/>
      <c r="H1" s="4" t="s">
        <v>274</v>
      </c>
      <c r="I1" s="0"/>
      <c r="J1" s="0"/>
      <c r="K1" s="4" t="s">
        <v>275</v>
      </c>
      <c r="L1" s="0"/>
      <c r="M1" s="0"/>
      <c r="N1" s="4" t="s">
        <v>276</v>
      </c>
      <c r="O1" s="0"/>
      <c r="P1" s="0"/>
      <c r="Q1" s="4" t="s">
        <v>277</v>
      </c>
      <c r="R1" s="0"/>
      <c r="S1" s="0"/>
      <c r="T1" s="4" t="s">
        <v>278</v>
      </c>
      <c r="U1" s="0"/>
      <c r="V1" s="0"/>
      <c r="W1" s="4" t="s">
        <v>20</v>
      </c>
      <c r="X1" s="0"/>
      <c r="Y1" s="0"/>
      <c r="Z1" s="4" t="s">
        <v>279</v>
      </c>
      <c r="AA1" s="0"/>
      <c r="AB1" s="0"/>
      <c r="AC1" s="4" t="s">
        <v>280</v>
      </c>
      <c r="AD1" s="0"/>
      <c r="AE1" s="0"/>
      <c r="AF1" s="4" t="s">
        <v>281</v>
      </c>
      <c r="AG1" s="0"/>
      <c r="AH1" s="0"/>
      <c r="AI1" s="4" t="s">
        <v>282</v>
      </c>
      <c r="AJ1" s="0"/>
      <c r="AK1" s="0"/>
      <c r="AL1" s="4" t="s">
        <v>283</v>
      </c>
      <c r="AM1" s="0"/>
      <c r="AN1" s="0"/>
      <c r="AO1" s="4" t="s">
        <v>284</v>
      </c>
      <c r="AP1" s="0"/>
      <c r="AQ1" s="0"/>
      <c r="AR1" s="4" t="s">
        <v>285</v>
      </c>
      <c r="AS1" s="0"/>
      <c r="AT1" s="0"/>
      <c r="AU1" s="4" t="s">
        <v>286</v>
      </c>
      <c r="AV1" s="0"/>
      <c r="AW1" s="0"/>
      <c r="AX1" s="4" t="s">
        <v>287</v>
      </c>
      <c r="AY1" s="0"/>
      <c r="AZ1" s="0"/>
      <c r="BA1" s="4" t="s">
        <v>288</v>
      </c>
      <c r="BB1" s="0"/>
      <c r="BC1" s="0"/>
      <c r="BD1" s="4" t="s">
        <v>289</v>
      </c>
      <c r="BE1" s="0"/>
      <c r="BF1" s="0"/>
      <c r="BG1" s="4" t="s">
        <v>290</v>
      </c>
      <c r="BH1" s="0"/>
      <c r="BI1" s="0"/>
      <c r="BJ1" s="4" t="s">
        <v>291</v>
      </c>
      <c r="BK1" s="0"/>
      <c r="BL1" s="0"/>
      <c r="BM1" s="4" t="s">
        <v>292</v>
      </c>
      <c r="BN1" s="0"/>
      <c r="BO1" s="0"/>
      <c r="BP1" s="4" t="s">
        <v>293</v>
      </c>
      <c r="BQ1" s="0"/>
      <c r="BR1" s="0"/>
      <c r="BS1" s="4" t="s">
        <v>294</v>
      </c>
      <c r="BT1" s="0"/>
      <c r="BU1" s="0"/>
      <c r="BV1" s="4" t="s">
        <v>295</v>
      </c>
      <c r="BW1" s="0"/>
      <c r="BX1" s="0"/>
      <c r="BY1" s="4" t="s">
        <v>296</v>
      </c>
      <c r="BZ1" s="0"/>
      <c r="CA1" s="0"/>
      <c r="CB1" s="4" t="s">
        <v>297</v>
      </c>
      <c r="CC1" s="0"/>
      <c r="CD1" s="0"/>
      <c r="CE1" s="4" t="s">
        <v>298</v>
      </c>
      <c r="CF1" s="0"/>
      <c r="CG1" s="0"/>
      <c r="CH1" s="4" t="s">
        <v>299</v>
      </c>
      <c r="CI1" s="0"/>
      <c r="CJ1" s="0"/>
      <c r="CK1" s="4" t="s">
        <v>300</v>
      </c>
      <c r="CL1" s="0"/>
      <c r="CM1" s="0"/>
      <c r="CN1" s="4" t="s">
        <v>301</v>
      </c>
      <c r="CO1" s="0"/>
      <c r="CP1" s="0"/>
      <c r="CQ1" s="4" t="s">
        <v>302</v>
      </c>
      <c r="CR1" s="0"/>
      <c r="CS1" s="0"/>
      <c r="CT1" s="4" t="s">
        <v>303</v>
      </c>
      <c r="CU1" s="0"/>
      <c r="CV1" s="0"/>
      <c r="CW1" s="4" t="s">
        <v>304</v>
      </c>
      <c r="CX1" s="0"/>
      <c r="CY1" s="0"/>
      <c r="CZ1" s="4" t="s">
        <v>54</v>
      </c>
      <c r="DA1" s="0"/>
      <c r="DB1" s="0"/>
      <c r="DC1" s="4" t="s">
        <v>305</v>
      </c>
      <c r="DD1" s="0"/>
    </row>
    <row collapsed="false" customFormat="false" customHeight="false" hidden="false" ht="12.1" outlineLevel="0" r="2">
      <c r="A2" s="11" t="n">
        <v>43871</v>
      </c>
      <c r="B2" s="6" t="n">
        <v>5352.01</v>
      </c>
      <c r="C2" s="0" t="s">
        <v>268</v>
      </c>
      <c r="D2" s="11" t="n">
        <v>43871</v>
      </c>
      <c r="E2" s="6" t="n">
        <v>7902.14</v>
      </c>
      <c r="F2" s="0" t="s">
        <v>268</v>
      </c>
      <c r="G2" s="11" t="n">
        <v>43879</v>
      </c>
      <c r="H2" s="6" t="n">
        <v>7994.91</v>
      </c>
      <c r="I2" s="0" t="s">
        <v>268</v>
      </c>
      <c r="J2" s="11" t="n">
        <v>43880</v>
      </c>
      <c r="K2" s="6" t="n">
        <v>10497.57</v>
      </c>
      <c r="L2" s="0" t="s">
        <v>268</v>
      </c>
      <c r="M2" s="11" t="n">
        <v>43881</v>
      </c>
      <c r="N2" s="6" t="n">
        <v>4874.58</v>
      </c>
      <c r="O2" s="0" t="s">
        <v>268</v>
      </c>
      <c r="P2" s="11" t="n">
        <v>43889</v>
      </c>
      <c r="Q2" s="6" t="n">
        <v>4935.817731</v>
      </c>
      <c r="R2" s="0" t="s">
        <v>268</v>
      </c>
      <c r="S2" s="11" t="n">
        <v>43913</v>
      </c>
      <c r="T2" s="6" t="n">
        <v>4188.637581</v>
      </c>
      <c r="U2" s="0" t="s">
        <v>268</v>
      </c>
      <c r="V2" s="11" t="n">
        <v>43913</v>
      </c>
      <c r="W2" s="6" t="n">
        <v>3206.840287</v>
      </c>
      <c r="X2" s="0" t="s">
        <v>268</v>
      </c>
      <c r="Y2" s="11" t="n">
        <v>43928</v>
      </c>
      <c r="Z2" s="6" t="n">
        <v>20599.43504</v>
      </c>
      <c r="AA2" s="0" t="s">
        <v>268</v>
      </c>
      <c r="AB2" s="11" t="n">
        <v>43943</v>
      </c>
      <c r="AC2" s="6" t="n">
        <v>19178.4343</v>
      </c>
      <c r="AD2" s="0" t="s">
        <v>268</v>
      </c>
      <c r="AE2" s="11" t="n">
        <v>43943</v>
      </c>
      <c r="AF2" s="6" t="n">
        <v>1227.72482</v>
      </c>
      <c r="AG2" s="0" t="s">
        <v>268</v>
      </c>
      <c r="AH2" s="11" t="n">
        <v>43943</v>
      </c>
      <c r="AI2" s="6" t="n">
        <v>981.417294</v>
      </c>
      <c r="AJ2" s="0" t="s">
        <v>268</v>
      </c>
      <c r="AK2" s="11" t="n">
        <v>43943</v>
      </c>
      <c r="AL2" s="6" t="n">
        <v>562.008194</v>
      </c>
      <c r="AM2" s="0" t="s">
        <v>268</v>
      </c>
      <c r="AN2" s="11" t="n">
        <v>43949</v>
      </c>
      <c r="AO2" s="6" t="n">
        <v>20137.01376</v>
      </c>
      <c r="AP2" s="0" t="s">
        <v>268</v>
      </c>
      <c r="AQ2" s="11" t="n">
        <v>43969</v>
      </c>
      <c r="AR2" s="6" t="n">
        <v>8981.595064</v>
      </c>
      <c r="AS2" s="0" t="s">
        <v>268</v>
      </c>
      <c r="AT2" s="11" t="n">
        <v>43969</v>
      </c>
      <c r="AU2" s="6" t="n">
        <v>3223.974624</v>
      </c>
      <c r="AV2" s="0" t="s">
        <v>268</v>
      </c>
      <c r="AW2" s="11" t="n">
        <v>43969</v>
      </c>
      <c r="AX2" s="6" t="n">
        <v>13788.27476</v>
      </c>
      <c r="AY2" s="0" t="s">
        <v>268</v>
      </c>
      <c r="AZ2" s="11" t="n">
        <v>43970</v>
      </c>
      <c r="BA2" s="6" t="n">
        <v>5847.871374</v>
      </c>
      <c r="BB2" s="0" t="s">
        <v>268</v>
      </c>
      <c r="BC2" s="11" t="n">
        <v>43972</v>
      </c>
      <c r="BD2" s="6" t="n">
        <v>7547.07</v>
      </c>
      <c r="BE2" s="0" t="s">
        <v>268</v>
      </c>
      <c r="BF2" s="11" t="n">
        <v>43972</v>
      </c>
      <c r="BG2" s="6" t="n">
        <v>7873.55</v>
      </c>
      <c r="BH2" s="0" t="s">
        <v>268</v>
      </c>
      <c r="BI2" s="11" t="n">
        <v>43972</v>
      </c>
      <c r="BJ2" s="6" t="n">
        <v>13112.004006</v>
      </c>
      <c r="BK2" s="0" t="s">
        <v>268</v>
      </c>
      <c r="BL2" s="11" t="n">
        <v>43972</v>
      </c>
      <c r="BM2" s="6" t="n">
        <v>1697.051826</v>
      </c>
      <c r="BN2" s="0" t="s">
        <v>268</v>
      </c>
      <c r="BO2" s="11" t="n">
        <v>43978</v>
      </c>
      <c r="BP2" s="6" t="n">
        <v>3726.15</v>
      </c>
      <c r="BQ2" s="0" t="s">
        <v>268</v>
      </c>
      <c r="BR2" s="11" t="n">
        <v>43980</v>
      </c>
      <c r="BS2" s="6" t="n">
        <v>10975.181232</v>
      </c>
      <c r="BT2" s="0" t="s">
        <v>268</v>
      </c>
      <c r="BU2" s="11" t="n">
        <v>43984</v>
      </c>
      <c r="BV2" s="6" t="n">
        <v>10982.99</v>
      </c>
      <c r="BW2" s="0" t="s">
        <v>268</v>
      </c>
      <c r="BX2" s="11" t="n">
        <v>43985</v>
      </c>
      <c r="BY2" s="6" t="n">
        <v>3156.58</v>
      </c>
      <c r="BZ2" s="0" t="s">
        <v>268</v>
      </c>
      <c r="CA2" s="11" t="n">
        <v>43987</v>
      </c>
      <c r="CB2" s="6" t="n">
        <v>699.813114</v>
      </c>
      <c r="CC2" s="0" t="s">
        <v>268</v>
      </c>
      <c r="CD2" s="11" t="n">
        <v>43990</v>
      </c>
      <c r="CE2" s="6" t="n">
        <v>3993.003942</v>
      </c>
      <c r="CF2" s="0" t="s">
        <v>268</v>
      </c>
      <c r="CG2" s="11" t="n">
        <v>43990</v>
      </c>
      <c r="CH2" s="6" t="n">
        <v>5298.18</v>
      </c>
      <c r="CI2" s="0" t="s">
        <v>268</v>
      </c>
      <c r="CJ2" s="11" t="n">
        <v>43993</v>
      </c>
      <c r="CK2" s="6" t="n">
        <v>1280.417478</v>
      </c>
      <c r="CL2" s="0" t="s">
        <v>268</v>
      </c>
      <c r="CM2" s="11" t="n">
        <v>43993</v>
      </c>
      <c r="CN2" s="6" t="n">
        <v>2480.08</v>
      </c>
      <c r="CO2" s="0" t="s">
        <v>268</v>
      </c>
      <c r="CP2" s="11" t="n">
        <v>43993</v>
      </c>
      <c r="CQ2" s="6" t="n">
        <v>717.061235</v>
      </c>
      <c r="CR2" s="0" t="s">
        <v>268</v>
      </c>
      <c r="CS2" s="11" t="n">
        <v>44005</v>
      </c>
      <c r="CT2" s="6" t="n">
        <v>874.03</v>
      </c>
      <c r="CU2" s="0" t="s">
        <v>268</v>
      </c>
      <c r="CV2" s="11" t="n">
        <v>44018</v>
      </c>
      <c r="CW2" s="6" t="n">
        <v>5643.19</v>
      </c>
      <c r="CX2" s="0" t="s">
        <v>268</v>
      </c>
      <c r="CY2" s="11" t="n">
        <v>44033</v>
      </c>
      <c r="CZ2" s="6" t="n">
        <v>1711.275384</v>
      </c>
      <c r="DA2" s="0" t="s">
        <v>268</v>
      </c>
      <c r="DB2" s="11" t="n">
        <v>44035</v>
      </c>
      <c r="DC2" s="6" t="n">
        <v>3149.42</v>
      </c>
      <c r="DD2" s="0" t="s">
        <v>268</v>
      </c>
    </row>
    <row collapsed="false" customFormat="false" customHeight="false" hidden="false" ht="12.1" outlineLevel="0" r="3">
      <c r="A3" s="11" t="n">
        <v>43875</v>
      </c>
      <c r="B3" s="6" t="n">
        <v>-55.25</v>
      </c>
      <c r="C3" s="0" t="s">
        <v>88</v>
      </c>
      <c r="D3" s="11" t="n">
        <v>43889</v>
      </c>
      <c r="E3" s="6" t="n">
        <v>8455.79</v>
      </c>
      <c r="F3" s="0" t="s">
        <v>268</v>
      </c>
      <c r="G3" s="11" t="n">
        <v>43945</v>
      </c>
      <c r="H3" s="6" t="n">
        <v>-8024.35</v>
      </c>
      <c r="I3" s="0" t="s">
        <v>269</v>
      </c>
      <c r="J3" s="11" t="n">
        <v>44041</v>
      </c>
      <c r="K3" s="6" t="n">
        <v>-349</v>
      </c>
      <c r="L3" s="0" t="s">
        <v>98</v>
      </c>
      <c r="M3" s="11" t="n">
        <v>43881</v>
      </c>
      <c r="N3" s="6" t="n">
        <v>4874.58</v>
      </c>
      <c r="O3" s="0" t="s">
        <v>268</v>
      </c>
      <c r="P3" s="11" t="n">
        <v>43896</v>
      </c>
      <c r="Q3" s="6" t="n">
        <v>-5081.053158</v>
      </c>
      <c r="R3" s="0" t="s">
        <v>269</v>
      </c>
      <c r="S3" s="11" t="n">
        <v>43920</v>
      </c>
      <c r="T3" s="6" t="n">
        <v>-4037.42605</v>
      </c>
      <c r="U3" s="0" t="s">
        <v>269</v>
      </c>
      <c r="V3" s="11" t="n">
        <v>43920</v>
      </c>
      <c r="W3" s="6" t="n">
        <v>-3604.456025</v>
      </c>
      <c r="X3" s="0" t="s">
        <v>269</v>
      </c>
      <c r="Y3" s="11" t="n">
        <v>43937</v>
      </c>
      <c r="Z3" s="6" t="n">
        <v>-21239.358885</v>
      </c>
      <c r="AA3" s="0" t="s">
        <v>269</v>
      </c>
      <c r="AB3" s="11" t="n">
        <v>43949</v>
      </c>
      <c r="AC3" s="6" t="n">
        <v>-20053.57824</v>
      </c>
      <c r="AD3" s="0" t="s">
        <v>269</v>
      </c>
      <c r="AE3" s="11" t="n">
        <v>43949</v>
      </c>
      <c r="AF3" s="6" t="n">
        <v>-1236.6336</v>
      </c>
      <c r="AG3" s="0" t="s">
        <v>269</v>
      </c>
      <c r="AH3" s="11" t="n">
        <v>43949</v>
      </c>
      <c r="AI3" s="6" t="n">
        <v>-946.84416</v>
      </c>
      <c r="AJ3" s="0" t="s">
        <v>269</v>
      </c>
      <c r="AK3" s="11" t="n">
        <v>43949</v>
      </c>
      <c r="AL3" s="6" t="n">
        <v>-616.82688</v>
      </c>
      <c r="AM3" s="0" t="s">
        <v>269</v>
      </c>
      <c r="AN3" s="11" t="n">
        <v>43969</v>
      </c>
      <c r="AO3" s="6" t="n">
        <v>-20947.050384</v>
      </c>
      <c r="AP3" s="0" t="s">
        <v>269</v>
      </c>
      <c r="AQ3" s="11" t="n">
        <v>43970</v>
      </c>
      <c r="AR3" s="6" t="n">
        <v>-9831.108858</v>
      </c>
      <c r="AS3" s="0" t="s">
        <v>269</v>
      </c>
      <c r="AT3" s="11" t="n">
        <v>43985</v>
      </c>
      <c r="AU3" s="6" t="n">
        <v>-3276.69725</v>
      </c>
      <c r="AV3" s="0" t="s">
        <v>269</v>
      </c>
      <c r="AW3" s="11" t="n">
        <v>43972</v>
      </c>
      <c r="AX3" s="6" t="n">
        <v>-14009.719827</v>
      </c>
      <c r="AY3" s="0" t="s">
        <v>269</v>
      </c>
      <c r="AZ3" s="11" t="n">
        <v>43985</v>
      </c>
      <c r="BA3" s="6" t="n">
        <v>-5822.17364</v>
      </c>
      <c r="BB3" s="0" t="s">
        <v>269</v>
      </c>
      <c r="BC3" s="11" t="n">
        <v>43983</v>
      </c>
      <c r="BD3" s="6" t="n">
        <v>-7865.23</v>
      </c>
      <c r="BE3" s="0" t="s">
        <v>269</v>
      </c>
      <c r="BF3" s="11" t="n">
        <v>43983</v>
      </c>
      <c r="BG3" s="6" t="n">
        <v>-8539.71</v>
      </c>
      <c r="BH3" s="0" t="s">
        <v>269</v>
      </c>
      <c r="BI3" s="11" t="n">
        <v>43972</v>
      </c>
      <c r="BJ3" s="6" t="n">
        <v>-13342.039164</v>
      </c>
      <c r="BK3" s="0" t="s">
        <v>269</v>
      </c>
      <c r="BL3" s="11" t="n">
        <v>43972</v>
      </c>
      <c r="BM3" s="6" t="n">
        <v>1697.051826</v>
      </c>
      <c r="BN3" s="0" t="s">
        <v>268</v>
      </c>
      <c r="BO3" s="11" t="n">
        <v>43984</v>
      </c>
      <c r="BP3" s="6" t="n">
        <v>-3870.87</v>
      </c>
      <c r="BQ3" s="0" t="s">
        <v>269</v>
      </c>
      <c r="BR3" s="11" t="n">
        <v>43980</v>
      </c>
      <c r="BS3" s="6" t="n">
        <v>10942.47468</v>
      </c>
      <c r="BT3" s="0" t="s">
        <v>268</v>
      </c>
      <c r="BU3" s="11" t="n">
        <v>43985</v>
      </c>
      <c r="BV3" s="6" t="n">
        <v>-11117.12</v>
      </c>
      <c r="BW3" s="0" t="s">
        <v>269</v>
      </c>
      <c r="BX3" s="11" t="n">
        <v>43985</v>
      </c>
      <c r="BY3" s="6" t="n">
        <v>3155.11</v>
      </c>
      <c r="BZ3" s="0" t="s">
        <v>268</v>
      </c>
      <c r="CA3" s="11" t="n">
        <v>43987</v>
      </c>
      <c r="CB3" s="6" t="n">
        <v>700.503265</v>
      </c>
      <c r="CC3" s="0" t="s">
        <v>268</v>
      </c>
      <c r="CD3" s="11" t="n">
        <v>43991</v>
      </c>
      <c r="CE3" s="6" t="n">
        <v>-4005.833272</v>
      </c>
      <c r="CF3" s="0" t="s">
        <v>269</v>
      </c>
      <c r="CG3" s="11" t="n">
        <v>43991</v>
      </c>
      <c r="CH3" s="6" t="n">
        <v>-5312.82</v>
      </c>
      <c r="CI3" s="0" t="s">
        <v>269</v>
      </c>
      <c r="CJ3" s="11" t="n">
        <v>44004</v>
      </c>
      <c r="CK3" s="6" t="n">
        <v>-1312.833075</v>
      </c>
      <c r="CL3" s="0" t="s">
        <v>269</v>
      </c>
      <c r="CM3" s="11" t="n">
        <v>44004</v>
      </c>
      <c r="CN3" s="6" t="n">
        <v>-2618.91</v>
      </c>
      <c r="CO3" s="0" t="s">
        <v>269</v>
      </c>
      <c r="CP3" s="11" t="n">
        <v>43993</v>
      </c>
      <c r="CQ3" s="6" t="n">
        <v>717.061235</v>
      </c>
      <c r="CR3" s="0" t="s">
        <v>268</v>
      </c>
      <c r="CS3" s="11" t="n">
        <v>44005</v>
      </c>
      <c r="CT3" s="6" t="n">
        <v>1748.06</v>
      </c>
      <c r="CU3" s="0" t="s">
        <v>268</v>
      </c>
      <c r="CV3" s="11" t="n">
        <v>44039</v>
      </c>
      <c r="CW3" s="6" t="n">
        <v>-5751.69</v>
      </c>
      <c r="CX3" s="0" t="s">
        <v>269</v>
      </c>
      <c r="CY3" s="11" t="n">
        <v>44035</v>
      </c>
      <c r="CZ3" s="6" t="n">
        <v>-1693.959233</v>
      </c>
      <c r="DA3" s="0" t="s">
        <v>269</v>
      </c>
      <c r="DB3" s="11" t="n">
        <v>44035</v>
      </c>
      <c r="DC3" s="6" t="n">
        <v>-3366.37</v>
      </c>
      <c r="DD3" s="0" t="s">
        <v>269</v>
      </c>
    </row>
    <row collapsed="false" customFormat="false" customHeight="false" hidden="false" ht="12.1" outlineLevel="0" r="4">
      <c r="A4" s="11" t="n">
        <v>43895</v>
      </c>
      <c r="B4" s="6" t="n">
        <v>-5490.98</v>
      </c>
      <c r="C4" s="0" t="s">
        <v>269</v>
      </c>
      <c r="D4" s="11" t="n">
        <v>43896</v>
      </c>
      <c r="E4" s="6" t="n">
        <v>-17646.9</v>
      </c>
      <c r="F4" s="0" t="s">
        <v>269</v>
      </c>
      <c r="G4" s="0"/>
      <c r="H4" s="10" t="s">
        <f>=XIRR(H2:H3,G2:G3)</f>
      </c>
      <c r="I4" s="0"/>
      <c r="J4" s="11" t="n">
        <v>44223</v>
      </c>
      <c r="K4" s="6" t="n">
        <v>-304</v>
      </c>
      <c r="L4" s="0" t="s">
        <v>115</v>
      </c>
      <c r="M4" s="11" t="n">
        <v>43896</v>
      </c>
      <c r="N4" s="6" t="n">
        <v>-10093.63</v>
      </c>
      <c r="O4" s="0" t="s">
        <v>269</v>
      </c>
      <c r="P4" s="11" t="n">
        <v>43970</v>
      </c>
      <c r="Q4" s="6" t="n">
        <v>5458.88904</v>
      </c>
      <c r="R4" s="0" t="s">
        <v>268</v>
      </c>
      <c r="S4" s="0"/>
      <c r="T4" s="10" t="s">
        <f>=XIRR(T2:T3,S2:S3)</f>
      </c>
      <c r="U4" s="0"/>
      <c r="V4" s="11" t="n">
        <v>43992</v>
      </c>
      <c r="W4" s="6" t="n">
        <v>3919.253715</v>
      </c>
      <c r="X4" s="0" t="s">
        <v>268</v>
      </c>
      <c r="Y4" s="0"/>
      <c r="Z4" s="10" t="s">
        <f>=XIRR(Z2:Z3,Y2:Y3)</f>
      </c>
      <c r="AA4" s="0"/>
      <c r="AB4" s="0"/>
      <c r="AC4" s="10" t="s">
        <f>=XIRR(AC2:AC3,AB2:AB3)</f>
      </c>
      <c r="AD4" s="0"/>
      <c r="AE4" s="11" t="n">
        <v>43990</v>
      </c>
      <c r="AF4" s="6" t="n">
        <v>3199.619178</v>
      </c>
      <c r="AG4" s="0" t="s">
        <v>268</v>
      </c>
      <c r="AH4" s="11" t="n">
        <v>43972</v>
      </c>
      <c r="AI4" s="6" t="n">
        <v>739.295382</v>
      </c>
      <c r="AJ4" s="0" t="s">
        <v>268</v>
      </c>
      <c r="AK4" s="0"/>
      <c r="AL4" s="10" t="s">
        <f>=XIRR(AL2:AL3,AK2:AK3)</f>
      </c>
      <c r="AM4" s="0"/>
      <c r="AN4" s="11" t="n">
        <v>43985</v>
      </c>
      <c r="AO4" s="6" t="n">
        <v>20982.589527</v>
      </c>
      <c r="AP4" s="0" t="s">
        <v>268</v>
      </c>
      <c r="AQ4" s="11" t="n">
        <v>43977</v>
      </c>
      <c r="AR4" s="6" t="n">
        <v>10403.643822</v>
      </c>
      <c r="AS4" s="0" t="s">
        <v>268</v>
      </c>
      <c r="AT4" s="0"/>
      <c r="AU4" s="10" t="s">
        <f>=XIRR(AU2:AU3,AT2:AT3)</f>
      </c>
      <c r="AV4" s="0"/>
      <c r="AW4" s="0"/>
      <c r="AX4" s="10" t="s">
        <f>=XIRR(AX2:AX3,AW2:AW3)</f>
      </c>
      <c r="AY4" s="0"/>
      <c r="AZ4" s="0"/>
      <c r="BA4" s="10" t="s">
        <f>=XIRR(BA2:BA3,AZ2:AZ3)</f>
      </c>
      <c r="BB4" s="0"/>
      <c r="BC4" s="0"/>
      <c r="BD4" s="10" t="s">
        <f>=XIRR(BD2:BD3,BC2:BC3)</f>
      </c>
      <c r="BE4" s="0"/>
      <c r="BF4" s="11" t="n">
        <v>43984</v>
      </c>
      <c r="BG4" s="6" t="n">
        <v>6125.26</v>
      </c>
      <c r="BH4" s="0" t="s">
        <v>268</v>
      </c>
      <c r="BI4" s="0"/>
      <c r="BJ4" s="10" t="s">
        <f>=XIRR(BJ2:BJ3,BI2:BI3)</f>
      </c>
      <c r="BK4" s="0"/>
      <c r="BL4" s="11" t="n">
        <v>43977</v>
      </c>
      <c r="BM4" s="6" t="n">
        <v>-3569.07057</v>
      </c>
      <c r="BN4" s="0" t="s">
        <v>269</v>
      </c>
      <c r="BO4" s="11" t="n">
        <v>43991</v>
      </c>
      <c r="BP4" s="6" t="n">
        <v>3960.13</v>
      </c>
      <c r="BQ4" s="0" t="s">
        <v>268</v>
      </c>
      <c r="BR4" s="11" t="n">
        <v>43985</v>
      </c>
      <c r="BS4" s="6" t="n">
        <v>-10962.794252</v>
      </c>
      <c r="BT4" s="0" t="s">
        <v>269</v>
      </c>
      <c r="BU4" s="0"/>
      <c r="BV4" s="10" t="s">
        <f>=XIRR(BV2:BV3,BU2:BU3)</f>
      </c>
      <c r="BW4" s="0"/>
      <c r="BX4" s="11" t="n">
        <v>43985</v>
      </c>
      <c r="BY4" s="6" t="n">
        <v>3155.11</v>
      </c>
      <c r="BZ4" s="0" t="s">
        <v>268</v>
      </c>
      <c r="CA4" s="11" t="n">
        <v>43987</v>
      </c>
      <c r="CB4" s="6" t="n">
        <v>-703.263869</v>
      </c>
      <c r="CC4" s="0" t="s">
        <v>269</v>
      </c>
      <c r="CD4" s="0"/>
      <c r="CE4" s="10" t="s">
        <f>=XIRR(CE2:CE3,CD2:CD3)</f>
      </c>
      <c r="CF4" s="0"/>
      <c r="CG4" s="0"/>
      <c r="CH4" s="10" t="s">
        <f>=XIRR(CH2:CH3,CG2:CG3)</f>
      </c>
      <c r="CI4" s="0"/>
      <c r="CJ4" s="0"/>
      <c r="CK4" s="10" t="s">
        <f>=XIRR(CK2:CK3,CJ2:CJ3)</f>
      </c>
      <c r="CL4" s="0"/>
      <c r="CM4" s="0"/>
      <c r="CN4" s="10" t="s">
        <f>=XIRR(CN2:CN3,CM2:CM3)</f>
      </c>
      <c r="CO4" s="0"/>
      <c r="CP4" s="11" t="n">
        <v>43999</v>
      </c>
      <c r="CQ4" s="6" t="n">
        <v>-793.084788</v>
      </c>
      <c r="CR4" s="0" t="s">
        <v>269</v>
      </c>
      <c r="CS4" s="11" t="n">
        <v>44039</v>
      </c>
      <c r="CT4" s="6" t="n">
        <v>-2711.64</v>
      </c>
      <c r="CU4" s="0" t="s">
        <v>269</v>
      </c>
      <c r="CV4" s="0"/>
      <c r="CW4" s="10" t="s">
        <f>=XIRR(CW2:CW3,CV2:CV3)</f>
      </c>
      <c r="CX4" s="0"/>
      <c r="CY4" s="0"/>
      <c r="CZ4" s="10" t="s">
        <f>=XIRR(CZ2:CZ3,CY2:CY3)</f>
      </c>
      <c r="DA4" s="0"/>
      <c r="DB4" s="11" t="n">
        <v>44035</v>
      </c>
      <c r="DC4" s="6" t="n">
        <v>3404.68</v>
      </c>
      <c r="DD4" s="0" t="s">
        <v>268</v>
      </c>
    </row>
    <row collapsed="false" customFormat="false" customHeight="false" hidden="false" ht="12.1" outlineLevel="0" r="5">
      <c r="A5" s="0"/>
      <c r="B5" s="10" t="s">
        <f>=XIRR(B2:B4,A2:A4)</f>
      </c>
      <c r="C5" s="0"/>
      <c r="D5" s="0"/>
      <c r="E5" s="10" t="s">
        <f>=XIRR(E2:E4,D2:D4)</f>
      </c>
      <c r="F5" s="0"/>
      <c r="G5" s="0"/>
      <c r="H5" s="8" t="s">
        <f>=-SUM(H2:H3)</f>
      </c>
      <c r="I5" s="0" t="s">
        <v>271</v>
      </c>
      <c r="J5" s="11" t="n">
        <v>44405</v>
      </c>
      <c r="K5" s="6" t="n">
        <v>-304</v>
      </c>
      <c r="L5" s="0" t="s">
        <v>115</v>
      </c>
      <c r="M5" s="0"/>
      <c r="N5" s="10" t="s">
        <f>=XIRR(N2:N4,M2:M4)</f>
      </c>
      <c r="O5" s="0"/>
      <c r="P5" s="11" t="n">
        <v>43987</v>
      </c>
      <c r="Q5" s="6" t="n">
        <v>-5317.613455</v>
      </c>
      <c r="R5" s="0" t="s">
        <v>269</v>
      </c>
      <c r="S5" s="0"/>
      <c r="T5" s="8" t="s">
        <f>=-SUM(T2:T3)</f>
      </c>
      <c r="U5" s="0" t="s">
        <v>271</v>
      </c>
      <c r="V5" s="11" t="n">
        <v>43992</v>
      </c>
      <c r="W5" s="6" t="n">
        <v>-3983.807745</v>
      </c>
      <c r="X5" s="0" t="s">
        <v>269</v>
      </c>
      <c r="Y5" s="0"/>
      <c r="Z5" s="8" t="s">
        <f>=-SUM(Z2:Z3)</f>
      </c>
      <c r="AA5" s="0" t="s">
        <v>271</v>
      </c>
      <c r="AB5" s="0"/>
      <c r="AC5" s="8" t="s">
        <f>=-SUM(AC2:AC3)</f>
      </c>
      <c r="AD5" s="0" t="s">
        <v>271</v>
      </c>
      <c r="AE5" s="11" t="n">
        <v>43990</v>
      </c>
      <c r="AF5" s="6" t="n">
        <v>3198.24654</v>
      </c>
      <c r="AG5" s="0" t="s">
        <v>268</v>
      </c>
      <c r="AH5" s="11" t="n">
        <v>43977</v>
      </c>
      <c r="AI5" s="6" t="n">
        <v>-867.029982</v>
      </c>
      <c r="AJ5" s="0" t="s">
        <v>269</v>
      </c>
      <c r="AK5" s="0"/>
      <c r="AL5" s="8" t="s">
        <f>=-SUM(AL2:AL3)</f>
      </c>
      <c r="AM5" s="0" t="s">
        <v>271</v>
      </c>
      <c r="AN5" s="11" t="n">
        <v>44020</v>
      </c>
      <c r="AO5" s="6" t="n">
        <v>-25.98</v>
      </c>
      <c r="AP5" s="0" t="s">
        <v>95</v>
      </c>
      <c r="AQ5" s="11" t="n">
        <v>43979</v>
      </c>
      <c r="AR5" s="6" t="n">
        <v>-10627.546425</v>
      </c>
      <c r="AS5" s="0" t="s">
        <v>269</v>
      </c>
      <c r="AT5" s="0"/>
      <c r="AU5" s="8" t="s">
        <f>=-SUM(AU2:AU3)</f>
      </c>
      <c r="AV5" s="0" t="s">
        <v>271</v>
      </c>
      <c r="AW5" s="0"/>
      <c r="AX5" s="8" t="s">
        <f>=-SUM(AX2:AX3)</f>
      </c>
      <c r="AY5" s="0" t="s">
        <v>271</v>
      </c>
      <c r="AZ5" s="0"/>
      <c r="BA5" s="8" t="s">
        <f>=-SUM(BA2:BA3)</f>
      </c>
      <c r="BB5" s="0" t="s">
        <v>271</v>
      </c>
      <c r="BC5" s="0"/>
      <c r="BD5" s="8" t="s">
        <f>=-SUM(BD2:BD3)</f>
      </c>
      <c r="BE5" s="0" t="s">
        <v>271</v>
      </c>
      <c r="BF5" s="11" t="n">
        <v>43991</v>
      </c>
      <c r="BG5" s="6" t="n">
        <v>-6214.39</v>
      </c>
      <c r="BH5" s="0" t="s">
        <v>269</v>
      </c>
      <c r="BI5" s="0"/>
      <c r="BJ5" s="8" t="s">
        <f>=-SUM(BJ2:BJ3)</f>
      </c>
      <c r="BK5" s="0" t="s">
        <v>271</v>
      </c>
      <c r="BL5" s="0"/>
      <c r="BM5" s="10" t="s">
        <f>=XIRR(BM2:BM4,BL2:BL4)</f>
      </c>
      <c r="BN5" s="0"/>
      <c r="BO5" s="11" t="n">
        <v>43993</v>
      </c>
      <c r="BP5" s="6" t="n">
        <v>-4006.86</v>
      </c>
      <c r="BQ5" s="0" t="s">
        <v>269</v>
      </c>
      <c r="BR5" s="11" t="n">
        <v>43985</v>
      </c>
      <c r="BS5" s="6" t="n">
        <v>-10968.3129</v>
      </c>
      <c r="BT5" s="0" t="s">
        <v>269</v>
      </c>
      <c r="BU5" s="0"/>
      <c r="BV5" s="8" t="s">
        <f>=-SUM(BV2:BV3)</f>
      </c>
      <c r="BW5" s="0" t="s">
        <v>271</v>
      </c>
      <c r="BX5" s="11" t="n">
        <v>43985</v>
      </c>
      <c r="BY5" s="6" t="n">
        <v>3156.58</v>
      </c>
      <c r="BZ5" s="0" t="s">
        <v>268</v>
      </c>
      <c r="CA5" s="11" t="n">
        <v>43987</v>
      </c>
      <c r="CB5" s="6" t="n">
        <v>-703.95402</v>
      </c>
      <c r="CC5" s="0" t="s">
        <v>269</v>
      </c>
      <c r="CD5" s="0"/>
      <c r="CE5" s="8" t="s">
        <f>=-SUM(CE2:CE3)</f>
      </c>
      <c r="CF5" s="0" t="s">
        <v>271</v>
      </c>
      <c r="CG5" s="0"/>
      <c r="CH5" s="8" t="s">
        <f>=-SUM(CH2:CH3)</f>
      </c>
      <c r="CI5" s="0" t="s">
        <v>271</v>
      </c>
      <c r="CJ5" s="0"/>
      <c r="CK5" s="8" t="s">
        <f>=-SUM(CK2:CK3)</f>
      </c>
      <c r="CL5" s="0" t="s">
        <v>271</v>
      </c>
      <c r="CM5" s="0"/>
      <c r="CN5" s="8" t="s">
        <f>=-SUM(CN2:CN3)</f>
      </c>
      <c r="CO5" s="0" t="s">
        <v>271</v>
      </c>
      <c r="CP5" s="11" t="n">
        <v>43999</v>
      </c>
      <c r="CQ5" s="6" t="n">
        <v>-793.084788</v>
      </c>
      <c r="CR5" s="0" t="s">
        <v>269</v>
      </c>
      <c r="CS5" s="0"/>
      <c r="CT5" s="10" t="s">
        <f>=XIRR(CT2:CT4,CS2:CS4)</f>
      </c>
      <c r="CU5" s="0"/>
      <c r="CV5" s="0"/>
      <c r="CW5" s="8" t="s">
        <f>=-SUM(CW2:CW3)</f>
      </c>
      <c r="CX5" s="0" t="s">
        <v>271</v>
      </c>
      <c r="CY5" s="0"/>
      <c r="CZ5" s="8" t="s">
        <f>=-SUM(CZ2:CZ3)</f>
      </c>
      <c r="DA5" s="0" t="s">
        <v>271</v>
      </c>
      <c r="DB5" s="11" t="n">
        <v>44035</v>
      </c>
      <c r="DC5" s="6" t="n">
        <v>-3320.01</v>
      </c>
      <c r="DD5" s="0" t="s">
        <v>269</v>
      </c>
    </row>
    <row collapsed="false" customFormat="false" customHeight="false" hidden="false" ht="12.1" outlineLevel="0" r="6">
      <c r="A6" s="0"/>
      <c r="B6" s="8" t="s">
        <f>=-SUM(B2:B4)</f>
      </c>
      <c r="C6" s="0" t="s">
        <v>271</v>
      </c>
      <c r="D6" s="0"/>
      <c r="E6" s="8" t="s">
        <f>=-SUM(E2:E4)</f>
      </c>
      <c r="F6" s="0" t="s">
        <v>271</v>
      </c>
      <c r="G6" s="0"/>
      <c r="H6" s="0"/>
      <c r="I6" s="0"/>
      <c r="J6" s="11" t="n">
        <v>44587</v>
      </c>
      <c r="K6" s="6" t="n">
        <v>-304</v>
      </c>
      <c r="L6" s="0" t="s">
        <v>115</v>
      </c>
      <c r="M6" s="0"/>
      <c r="N6" s="8" t="s">
        <f>=-SUM(N2:N4)</f>
      </c>
      <c r="O6" s="0" t="s">
        <v>271</v>
      </c>
      <c r="P6" s="0"/>
      <c r="Q6" s="10" t="s">
        <f>=XIRR(Q2:Q5,P2:P5)</f>
      </c>
      <c r="R6" s="0"/>
      <c r="S6" s="0"/>
      <c r="T6" s="0"/>
      <c r="U6" s="0"/>
      <c r="V6" s="0"/>
      <c r="W6" s="10" t="s">
        <f>=XIRR(W2:W5,V2:V5)</f>
      </c>
      <c r="X6" s="0"/>
      <c r="Y6" s="0"/>
      <c r="Z6" s="0"/>
      <c r="AA6" s="0"/>
      <c r="AB6" s="0"/>
      <c r="AC6" s="0"/>
      <c r="AD6" s="0"/>
      <c r="AE6" s="11" t="n">
        <v>43990</v>
      </c>
      <c r="AF6" s="6" t="n">
        <v>-638.962989</v>
      </c>
      <c r="AG6" s="0" t="s">
        <v>269</v>
      </c>
      <c r="AH6" s="0"/>
      <c r="AI6" s="10" t="s">
        <f>=XIRR(AI2:AI5,AH2:AH5)</f>
      </c>
      <c r="AJ6" s="0"/>
      <c r="AK6" s="0"/>
      <c r="AL6" s="0"/>
      <c r="AM6" s="0"/>
      <c r="AN6" s="11" t="n">
        <v>44032</v>
      </c>
      <c r="AO6" s="6" t="n">
        <v>-22164.615073</v>
      </c>
      <c r="AP6" s="0" t="s">
        <v>269</v>
      </c>
      <c r="AQ6" s="11" t="n">
        <v>43990</v>
      </c>
      <c r="AR6" s="6" t="n">
        <v>15475.120812</v>
      </c>
      <c r="AS6" s="0" t="s">
        <v>268</v>
      </c>
      <c r="AT6" s="0"/>
      <c r="AU6" s="0"/>
      <c r="AV6" s="0"/>
      <c r="AW6" s="0"/>
      <c r="AX6" s="0"/>
      <c r="AY6" s="0"/>
      <c r="AZ6" s="0"/>
      <c r="BA6" s="0"/>
      <c r="BB6" s="0"/>
      <c r="BC6" s="0"/>
      <c r="BD6" s="0"/>
      <c r="BE6" s="0"/>
      <c r="BF6" s="0"/>
      <c r="BG6" s="10" t="s">
        <f>=XIRR(BG2:BG5,BF2:BF5)</f>
      </c>
      <c r="BH6" s="0"/>
      <c r="BI6" s="0"/>
      <c r="BJ6" s="0"/>
      <c r="BK6" s="0"/>
      <c r="BL6" s="0"/>
      <c r="BM6" s="8" t="s">
        <f>=-SUM(BM2:BM4)</f>
      </c>
      <c r="BN6" s="0" t="s">
        <v>271</v>
      </c>
      <c r="BO6" s="0"/>
      <c r="BP6" s="10" t="s">
        <f>=XIRR(BP2:BP5,BO2:BO5)</f>
      </c>
      <c r="BQ6" s="0"/>
      <c r="BR6" s="0"/>
      <c r="BS6" s="10" t="s">
        <f>=XIRR(BS2:BS5,BR2:BR5)</f>
      </c>
      <c r="BT6" s="0"/>
      <c r="BU6" s="0"/>
      <c r="BV6" s="0"/>
      <c r="BW6" s="0"/>
      <c r="BX6" s="11" t="n">
        <v>43986</v>
      </c>
      <c r="BY6" s="6" t="n">
        <v>-6328.83</v>
      </c>
      <c r="BZ6" s="0" t="s">
        <v>269</v>
      </c>
      <c r="CA6" s="0"/>
      <c r="CB6" s="10" t="s">
        <f>=XIRR(CB2:CB5,CA2:CA5)</f>
      </c>
      <c r="CC6" s="0"/>
      <c r="CD6" s="0"/>
      <c r="CE6" s="0"/>
      <c r="CF6" s="0"/>
      <c r="CG6" s="0"/>
      <c r="CH6" s="0"/>
      <c r="CI6" s="0"/>
      <c r="CJ6" s="0"/>
      <c r="CK6" s="0"/>
      <c r="CL6" s="0"/>
      <c r="CM6" s="0"/>
      <c r="CN6" s="0"/>
      <c r="CO6" s="0"/>
      <c r="CP6" s="0"/>
      <c r="CQ6" s="10" t="s">
        <f>=XIRR(CQ2:CQ5,CP2:CP5)</f>
      </c>
      <c r="CR6" s="0"/>
      <c r="CS6" s="0"/>
      <c r="CT6" s="8" t="s">
        <f>=-SUM(CT2:CT4)</f>
      </c>
      <c r="CU6" s="0" t="s">
        <v>271</v>
      </c>
      <c r="CV6" s="0"/>
      <c r="CW6" s="0"/>
      <c r="CX6" s="0"/>
      <c r="CY6" s="0"/>
      <c r="CZ6" s="0"/>
      <c r="DA6" s="0"/>
      <c r="DB6" s="11" t="n">
        <v>44036</v>
      </c>
      <c r="DC6" s="6" t="n">
        <v>3930.76</v>
      </c>
      <c r="DD6" s="0" t="s">
        <v>268</v>
      </c>
    </row>
    <row collapsed="false" customFormat="false" customHeight="false" hidden="false" ht="12.1" outlineLevel="0" r="7">
      <c r="A7" s="0"/>
      <c r="B7" s="0"/>
      <c r="C7" s="0"/>
      <c r="D7" s="0"/>
      <c r="E7" s="0"/>
      <c r="F7" s="0"/>
      <c r="G7" s="0"/>
      <c r="H7" s="0"/>
      <c r="I7" s="0"/>
      <c r="J7" s="11" t="n">
        <v>44769</v>
      </c>
      <c r="K7" s="6" t="n">
        <v>-304</v>
      </c>
      <c r="L7" s="0" t="s">
        <v>115</v>
      </c>
      <c r="M7" s="0"/>
      <c r="N7" s="0"/>
      <c r="O7" s="0"/>
      <c r="P7" s="0"/>
      <c r="Q7" s="8" t="s">
        <f>=-SUM(Q2:Q5)</f>
      </c>
      <c r="R7" s="0" t="s">
        <v>271</v>
      </c>
      <c r="S7" s="0"/>
      <c r="T7" s="0"/>
      <c r="U7" s="0"/>
      <c r="V7" s="0"/>
      <c r="W7" s="8" t="s">
        <f>=-SUM(W2:W5)</f>
      </c>
      <c r="X7" s="0" t="s">
        <v>271</v>
      </c>
      <c r="Y7" s="0"/>
      <c r="Z7" s="0"/>
      <c r="AA7" s="0"/>
      <c r="AB7" s="0"/>
      <c r="AC7" s="0"/>
      <c r="AD7" s="0"/>
      <c r="AE7" s="11" t="n">
        <v>43990</v>
      </c>
      <c r="AF7" s="6" t="n">
        <v>-639.649308</v>
      </c>
      <c r="AG7" s="0" t="s">
        <v>269</v>
      </c>
      <c r="AH7" s="0"/>
      <c r="AI7" s="8" t="s">
        <f>=-SUM(AI2:AI5)</f>
      </c>
      <c r="AJ7" s="0" t="s">
        <v>271</v>
      </c>
      <c r="AK7" s="0"/>
      <c r="AL7" s="0"/>
      <c r="AM7" s="0"/>
      <c r="AN7" s="0"/>
      <c r="AO7" s="10" t="s">
        <f>=XIRR(AO2:AO6,AN2:AN6)</f>
      </c>
      <c r="AP7" s="0"/>
      <c r="AQ7" s="11" t="n">
        <v>43990</v>
      </c>
      <c r="AR7" s="6" t="n">
        <v>15482.670321</v>
      </c>
      <c r="AS7" s="0" t="s">
        <v>268</v>
      </c>
      <c r="AT7" s="0"/>
      <c r="AU7" s="0"/>
      <c r="AV7" s="0"/>
      <c r="AW7" s="0"/>
      <c r="AX7" s="0"/>
      <c r="AY7" s="0"/>
      <c r="AZ7" s="0"/>
      <c r="BA7" s="0"/>
      <c r="BB7" s="0"/>
      <c r="BC7" s="0"/>
      <c r="BD7" s="0"/>
      <c r="BE7" s="0"/>
      <c r="BF7" s="0"/>
      <c r="BG7" s="8" t="s">
        <f>=-SUM(BG2:BG5)</f>
      </c>
      <c r="BH7" s="0" t="s">
        <v>271</v>
      </c>
      <c r="BI7" s="0"/>
      <c r="BJ7" s="0"/>
      <c r="BK7" s="0"/>
      <c r="BL7" s="0"/>
      <c r="BM7" s="0"/>
      <c r="BN7" s="0"/>
      <c r="BO7" s="0"/>
      <c r="BP7" s="8" t="s">
        <f>=-SUM(BP2:BP5)</f>
      </c>
      <c r="BQ7" s="0" t="s">
        <v>271</v>
      </c>
      <c r="BR7" s="0"/>
      <c r="BS7" s="8" t="s">
        <f>=-SUM(BS2:BS5)</f>
      </c>
      <c r="BT7" s="0" t="s">
        <v>271</v>
      </c>
      <c r="BU7" s="0"/>
      <c r="BV7" s="0"/>
      <c r="BW7" s="0"/>
      <c r="BX7" s="11" t="n">
        <v>43986</v>
      </c>
      <c r="BY7" s="6" t="n">
        <v>-6331.78</v>
      </c>
      <c r="BZ7" s="0" t="s">
        <v>269</v>
      </c>
      <c r="CA7" s="0"/>
      <c r="CB7" s="8" t="s">
        <f>=-SUM(CB2:CB5)</f>
      </c>
      <c r="CC7" s="0" t="s">
        <v>271</v>
      </c>
      <c r="CD7" s="0"/>
      <c r="CE7" s="0"/>
      <c r="CF7" s="0"/>
      <c r="CG7" s="0"/>
      <c r="CH7" s="0"/>
      <c r="CI7" s="0"/>
      <c r="CJ7" s="0"/>
      <c r="CK7" s="0"/>
      <c r="CL7" s="0"/>
      <c r="CM7" s="0"/>
      <c r="CN7" s="0"/>
      <c r="CO7" s="0"/>
      <c r="CP7" s="0"/>
      <c r="CQ7" s="8" t="s">
        <f>=-SUM(CQ2:CQ5)</f>
      </c>
      <c r="CR7" s="0" t="s">
        <v>271</v>
      </c>
      <c r="CS7" s="0"/>
      <c r="CT7" s="0"/>
      <c r="CU7" s="0"/>
      <c r="CV7" s="0"/>
      <c r="CW7" s="0"/>
      <c r="CX7" s="0"/>
      <c r="CY7" s="0"/>
      <c r="CZ7" s="0"/>
      <c r="DA7" s="0"/>
      <c r="DB7" s="11" t="n">
        <v>44036</v>
      </c>
      <c r="DC7" s="6" t="n">
        <v>-3808.54</v>
      </c>
      <c r="DD7" s="0" t="s">
        <v>269</v>
      </c>
    </row>
    <row collapsed="false" customFormat="false" customHeight="false" hidden="false" ht="12.1" outlineLevel="0" r="8">
      <c r="A8" s="0"/>
      <c r="B8" s="0"/>
      <c r="C8" s="0"/>
      <c r="D8" s="0"/>
      <c r="E8" s="0"/>
      <c r="F8" s="0"/>
      <c r="G8" s="0"/>
      <c r="H8" s="0"/>
      <c r="I8" s="0"/>
      <c r="J8" s="11" t="n">
        <v>44951</v>
      </c>
      <c r="K8" s="6" t="n">
        <v>-304</v>
      </c>
      <c r="L8" s="0" t="s">
        <v>115</v>
      </c>
      <c r="M8" s="0"/>
      <c r="N8" s="0"/>
      <c r="O8" s="0"/>
      <c r="P8" s="0"/>
      <c r="Q8" s="0"/>
      <c r="R8" s="0"/>
      <c r="S8" s="0"/>
      <c r="T8" s="0"/>
      <c r="U8" s="0"/>
      <c r="V8" s="0"/>
      <c r="W8" s="0"/>
      <c r="X8" s="0"/>
      <c r="Y8" s="0"/>
      <c r="Z8" s="0"/>
      <c r="AA8" s="0"/>
      <c r="AB8" s="0"/>
      <c r="AC8" s="0"/>
      <c r="AD8" s="0"/>
      <c r="AE8" s="11" t="n">
        <v>43990</v>
      </c>
      <c r="AF8" s="6" t="n">
        <v>-2557.224594</v>
      </c>
      <c r="AG8" s="0" t="s">
        <v>269</v>
      </c>
      <c r="AH8" s="0"/>
      <c r="AI8" s="0"/>
      <c r="AJ8" s="0"/>
      <c r="AK8" s="0"/>
      <c r="AL8" s="0"/>
      <c r="AM8" s="0"/>
      <c r="AN8" s="0"/>
      <c r="AO8" s="8" t="s">
        <f>=-SUM(AO2:AO6)</f>
      </c>
      <c r="AP8" s="0" t="s">
        <v>271</v>
      </c>
      <c r="AQ8" s="11" t="n">
        <v>43991</v>
      </c>
      <c r="AR8" s="6" t="n">
        <v>-16250.129924</v>
      </c>
      <c r="AS8" s="0" t="s">
        <v>269</v>
      </c>
      <c r="AT8" s="0"/>
      <c r="AU8" s="0"/>
      <c r="AV8" s="0"/>
      <c r="AW8" s="0"/>
      <c r="AX8" s="0"/>
      <c r="AY8" s="0"/>
      <c r="AZ8" s="0"/>
      <c r="BA8" s="0"/>
      <c r="BB8" s="0"/>
      <c r="BC8" s="0"/>
      <c r="BD8" s="0"/>
      <c r="BE8" s="0"/>
      <c r="BF8" s="0"/>
      <c r="BG8" s="0"/>
      <c r="BH8" s="0"/>
      <c r="BI8" s="0"/>
      <c r="BJ8" s="0"/>
      <c r="BK8" s="0"/>
      <c r="BL8" s="0"/>
      <c r="BM8" s="0"/>
      <c r="BN8" s="0"/>
      <c r="BO8" s="0"/>
      <c r="BP8" s="0"/>
      <c r="BQ8" s="0"/>
      <c r="BR8" s="0"/>
      <c r="BS8" s="0"/>
      <c r="BT8" s="0"/>
      <c r="BU8" s="0"/>
      <c r="BV8" s="0"/>
      <c r="BW8" s="0"/>
      <c r="BX8" s="0"/>
      <c r="BY8" s="10" t="s">
        <f>=XIRR(BY2:BY7,BX2:BX7)</f>
      </c>
      <c r="BZ8" s="0"/>
      <c r="CA8" s="0"/>
      <c r="CB8" s="0"/>
      <c r="CC8" s="0"/>
      <c r="CD8" s="0"/>
      <c r="CE8" s="0"/>
      <c r="CF8" s="0"/>
      <c r="CG8" s="0"/>
      <c r="CH8" s="0"/>
      <c r="CI8" s="0"/>
      <c r="CJ8" s="0"/>
      <c r="CK8" s="0"/>
      <c r="CL8" s="0"/>
      <c r="CM8" s="0"/>
      <c r="CN8" s="0"/>
      <c r="CO8" s="0"/>
      <c r="CP8" s="0"/>
      <c r="CQ8" s="0"/>
      <c r="CR8" s="0"/>
      <c r="CS8" s="0"/>
      <c r="CT8" s="0"/>
      <c r="CU8" s="0"/>
      <c r="CV8" s="0"/>
      <c r="CW8" s="0"/>
      <c r="CX8" s="0"/>
      <c r="CY8" s="0"/>
      <c r="CZ8" s="0"/>
      <c r="DA8" s="0"/>
      <c r="DB8" s="0"/>
      <c r="DC8" s="10" t="s">
        <f>=XIRR(DC2:DC7,DB2:DB7)</f>
      </c>
      <c r="DD8" s="0"/>
    </row>
    <row collapsed="false" customFormat="false" customHeight="false" hidden="false" ht="12.1" outlineLevel="0" r="9">
      <c r="A9" s="0"/>
      <c r="B9" s="0"/>
      <c r="C9" s="0"/>
      <c r="D9" s="0"/>
      <c r="E9" s="0"/>
      <c r="F9" s="0"/>
      <c r="G9" s="0"/>
      <c r="H9" s="0"/>
      <c r="I9" s="0"/>
      <c r="J9" s="11" t="n">
        <v>44950</v>
      </c>
      <c r="K9" s="6" t="n">
        <v>-10000</v>
      </c>
      <c r="L9" s="0" t="s">
        <v>176</v>
      </c>
      <c r="M9" s="0"/>
      <c r="N9" s="0"/>
      <c r="O9" s="0"/>
      <c r="P9" s="0"/>
      <c r="Q9" s="0"/>
      <c r="R9" s="0"/>
      <c r="S9" s="0"/>
      <c r="T9" s="0"/>
      <c r="U9" s="0"/>
      <c r="V9" s="0"/>
      <c r="W9" s="0"/>
      <c r="X9" s="0"/>
      <c r="Y9" s="0"/>
      <c r="Z9" s="0"/>
      <c r="AA9" s="0"/>
      <c r="AB9" s="0"/>
      <c r="AC9" s="0"/>
      <c r="AD9" s="0"/>
      <c r="AE9" s="11" t="n">
        <v>43990</v>
      </c>
      <c r="AF9" s="6" t="n">
        <v>-2558.597232</v>
      </c>
      <c r="AG9" s="0" t="s">
        <v>269</v>
      </c>
      <c r="AH9" s="0"/>
      <c r="AI9" s="0"/>
      <c r="AJ9" s="0"/>
      <c r="AK9" s="0"/>
      <c r="AL9" s="0"/>
      <c r="AM9" s="0"/>
      <c r="AN9" s="0"/>
      <c r="AO9" s="0"/>
      <c r="AP9" s="0"/>
      <c r="AQ9" s="11" t="n">
        <v>43991</v>
      </c>
      <c r="AR9" s="6" t="n">
        <v>-16258.3274</v>
      </c>
      <c r="AS9" s="0" t="s">
        <v>269</v>
      </c>
      <c r="AT9" s="0"/>
      <c r="AU9" s="0"/>
      <c r="AV9" s="0"/>
      <c r="AW9" s="0"/>
      <c r="AX9" s="0"/>
      <c r="AY9" s="0"/>
      <c r="AZ9" s="0"/>
      <c r="BA9" s="0"/>
      <c r="BB9" s="0"/>
      <c r="BC9" s="0"/>
      <c r="BD9" s="0"/>
      <c r="BE9" s="0"/>
      <c r="BF9" s="0"/>
      <c r="BG9" s="0"/>
      <c r="BH9" s="0"/>
      <c r="BI9" s="0"/>
      <c r="BJ9" s="0"/>
      <c r="BK9" s="0"/>
      <c r="BL9" s="0"/>
      <c r="BM9" s="0"/>
      <c r="BN9" s="0"/>
      <c r="BO9" s="0"/>
      <c r="BP9" s="0"/>
      <c r="BQ9" s="0"/>
      <c r="BR9" s="0"/>
      <c r="BS9" s="0"/>
      <c r="BT9" s="0"/>
      <c r="BU9" s="0"/>
      <c r="BV9" s="0"/>
      <c r="BW9" s="0"/>
      <c r="BX9" s="0"/>
      <c r="BY9" s="8" t="s">
        <f>=-SUM(BY2:BY7)</f>
      </c>
      <c r="BZ9" s="0" t="s">
        <v>271</v>
      </c>
      <c r="CA9" s="0"/>
      <c r="CB9" s="0"/>
      <c r="CC9" s="0"/>
      <c r="CD9" s="0"/>
      <c r="CE9" s="0"/>
      <c r="CF9" s="0"/>
      <c r="CG9" s="0"/>
      <c r="CH9" s="0"/>
      <c r="CI9" s="0"/>
      <c r="CJ9" s="0"/>
      <c r="CK9" s="0"/>
      <c r="CL9" s="0"/>
      <c r="CM9" s="0"/>
      <c r="CN9" s="0"/>
      <c r="CO9" s="0"/>
      <c r="CP9" s="0"/>
      <c r="CQ9" s="0"/>
      <c r="CR9" s="0"/>
      <c r="CS9" s="0"/>
      <c r="CT9" s="0"/>
      <c r="CU9" s="0"/>
      <c r="CV9" s="0"/>
      <c r="CW9" s="0"/>
      <c r="CX9" s="0"/>
      <c r="CY9" s="0"/>
      <c r="CZ9" s="0"/>
      <c r="DA9" s="0"/>
      <c r="DB9" s="0"/>
      <c r="DC9" s="8" t="s">
        <f>=-SUM(DC2:DC7)</f>
      </c>
      <c r="DD9" s="0" t="s">
        <v>271</v>
      </c>
    </row>
    <row collapsed="false" customFormat="false" customHeight="false" hidden="false" ht="12.1" outlineLevel="0" r="10">
      <c r="A10" s="0"/>
      <c r="B10" s="0"/>
      <c r="C10" s="0"/>
      <c r="D10" s="0"/>
      <c r="E10" s="0"/>
      <c r="F10" s="0"/>
      <c r="G10" s="0"/>
      <c r="H10" s="0"/>
      <c r="I10" s="0"/>
      <c r="J10" s="0"/>
      <c r="K10" s="10" t="s">
        <f>=XIRR(K2:K9,J2:J9)</f>
      </c>
      <c r="L10" s="0"/>
      <c r="M10" s="0"/>
      <c r="N10" s="0"/>
      <c r="O10" s="0"/>
      <c r="P10" s="0"/>
      <c r="Q10" s="0"/>
      <c r="R10" s="0"/>
      <c r="S10" s="0"/>
      <c r="T10" s="0"/>
      <c r="U10" s="0"/>
      <c r="V10" s="0"/>
      <c r="W10" s="0"/>
      <c r="X10" s="0"/>
      <c r="Y10" s="0"/>
      <c r="Z10" s="0"/>
      <c r="AA10" s="0"/>
      <c r="AB10" s="0"/>
      <c r="AC10" s="0"/>
      <c r="AD10" s="0"/>
      <c r="AE10" s="0"/>
      <c r="AF10" s="10" t="s">
        <f>=XIRR(AF2:AF9,AE2:AE9)</f>
      </c>
      <c r="AG10" s="0"/>
      <c r="AH10" s="0"/>
      <c r="AI10" s="0"/>
      <c r="AJ10" s="0"/>
      <c r="AK10" s="0"/>
      <c r="AL10" s="0"/>
      <c r="AM10" s="0"/>
      <c r="AN10" s="0"/>
      <c r="AO10" s="0"/>
      <c r="AP10" s="0"/>
      <c r="AQ10" s="0"/>
      <c r="AR10" s="10" t="s">
        <f>=XIRR(AR2:AR9,AQ2:AQ9)</f>
      </c>
      <c r="AS10" s="0"/>
    </row>
    <row collapsed="false" customFormat="false" customHeight="false" hidden="false" ht="12.1" outlineLevel="0" r="11">
      <c r="A11" s="0"/>
      <c r="B11" s="0"/>
      <c r="C11" s="0"/>
      <c r="D11" s="0"/>
      <c r="E11" s="0"/>
      <c r="F11" s="0"/>
      <c r="G11" s="0"/>
      <c r="H11" s="0"/>
      <c r="I11" s="0"/>
      <c r="J11" s="0"/>
      <c r="K11" s="8" t="s">
        <f>=-SUM(K2:K9)</f>
      </c>
      <c r="L11" s="0" t="s">
        <v>271</v>
      </c>
      <c r="M11" s="0"/>
      <c r="N11" s="0"/>
      <c r="O11" s="0"/>
      <c r="P11" s="0"/>
      <c r="Q11" s="0"/>
      <c r="R11" s="0"/>
      <c r="S11" s="0"/>
      <c r="T11" s="0"/>
      <c r="U11" s="0"/>
      <c r="V11" s="0"/>
      <c r="W11" s="0"/>
      <c r="X11" s="0"/>
      <c r="Y11" s="0"/>
      <c r="Z11" s="0"/>
      <c r="AA11" s="0"/>
      <c r="AB11" s="0"/>
      <c r="AC11" s="0"/>
      <c r="AD11" s="0"/>
      <c r="AE11" s="0"/>
      <c r="AF11" s="8" t="s">
        <f>=-SUM(AF2:AF9)</f>
      </c>
      <c r="AG11" s="0" t="s">
        <v>271</v>
      </c>
      <c r="AH11" s="0"/>
      <c r="AI11" s="0"/>
      <c r="AJ11" s="0"/>
      <c r="AK11" s="0"/>
      <c r="AL11" s="0"/>
      <c r="AM11" s="0"/>
      <c r="AN11" s="0"/>
      <c r="AO11" s="0"/>
      <c r="AP11" s="0"/>
      <c r="AQ11" s="0"/>
      <c r="AR11" s="8" t="s">
        <f>=-SUM(AR2:AR9)</f>
      </c>
      <c r="AS11" s="0" t="s">
        <v>271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BH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3" t="s">
        <v>306</v>
      </c>
      <c r="C1" s="0"/>
      <c r="D1" s="0"/>
      <c r="E1" s="3" t="s">
        <v>307</v>
      </c>
      <c r="F1" s="0"/>
      <c r="G1" s="0"/>
      <c r="H1" s="3" t="s">
        <v>308</v>
      </c>
      <c r="I1" s="0"/>
      <c r="J1" s="0"/>
      <c r="K1" s="3" t="s">
        <v>309</v>
      </c>
      <c r="L1" s="0"/>
      <c r="M1" s="0"/>
      <c r="N1" s="3" t="s">
        <v>310</v>
      </c>
      <c r="O1" s="0"/>
      <c r="P1" s="0"/>
      <c r="Q1" s="3" t="s">
        <v>311</v>
      </c>
      <c r="R1" s="0"/>
      <c r="S1" s="0"/>
      <c r="T1" s="3" t="s">
        <v>312</v>
      </c>
      <c r="U1" s="0"/>
      <c r="V1" s="0"/>
      <c r="W1" s="3" t="s">
        <v>313</v>
      </c>
      <c r="X1" s="0"/>
      <c r="Y1" s="0"/>
      <c r="Z1" s="3" t="s">
        <v>314</v>
      </c>
      <c r="AA1" s="0"/>
      <c r="AB1" s="0"/>
      <c r="AC1" s="3" t="s">
        <v>315</v>
      </c>
      <c r="AD1" s="0"/>
      <c r="AE1" s="0"/>
      <c r="AF1" s="3" t="s">
        <v>316</v>
      </c>
      <c r="AG1" s="0"/>
      <c r="AH1" s="0"/>
      <c r="AI1" s="3" t="s">
        <v>317</v>
      </c>
      <c r="AJ1" s="0"/>
      <c r="AK1" s="0"/>
      <c r="AL1" s="3" t="s">
        <v>318</v>
      </c>
      <c r="AM1" s="0"/>
      <c r="AN1" s="0"/>
      <c r="AO1" s="3" t="s">
        <v>319</v>
      </c>
      <c r="AP1" s="0"/>
      <c r="AQ1" s="0"/>
      <c r="AR1" s="3" t="s">
        <v>320</v>
      </c>
      <c r="AS1" s="0"/>
      <c r="AT1" s="0"/>
      <c r="AU1" s="3" t="s">
        <v>321</v>
      </c>
      <c r="AV1" s="0"/>
      <c r="AW1" s="0"/>
      <c r="AX1" s="3" t="s">
        <v>322</v>
      </c>
      <c r="AY1" s="0"/>
      <c r="AZ1" s="0"/>
      <c r="BA1" s="3" t="s">
        <v>323</v>
      </c>
      <c r="BB1" s="0"/>
      <c r="BC1" s="0"/>
      <c r="BD1" s="3" t="s">
        <v>324</v>
      </c>
      <c r="BE1" s="0"/>
      <c r="BF1" s="0"/>
      <c r="BG1" s="3" t="s">
        <v>325</v>
      </c>
      <c r="BH1" s="0"/>
    </row>
    <row collapsed="false" customFormat="false" customHeight="false" hidden="false" ht="12.1" outlineLevel="0" r="2">
      <c r="A2" s="11" t="n">
        <v>44033</v>
      </c>
      <c r="B2" s="6" t="n">
        <v>1</v>
      </c>
      <c r="C2" s="6" t="n">
        <v>15410.113992</v>
      </c>
      <c r="D2" s="11" t="n">
        <v>43871</v>
      </c>
      <c r="E2" s="6" t="n">
        <v>2</v>
      </c>
      <c r="F2" s="6" t="n">
        <v>6290.82</v>
      </c>
      <c r="G2" s="11" t="n">
        <v>43985</v>
      </c>
      <c r="H2" s="6" t="n">
        <v>100</v>
      </c>
      <c r="I2" s="6" t="n">
        <v>22011</v>
      </c>
      <c r="J2" s="11" t="n">
        <v>43991</v>
      </c>
      <c r="K2" s="6" t="n">
        <v>1</v>
      </c>
      <c r="L2" s="6" t="n">
        <v>1233.037015</v>
      </c>
      <c r="M2" s="11" t="n">
        <v>44036</v>
      </c>
      <c r="N2" s="6" t="n">
        <v>1</v>
      </c>
      <c r="O2" s="6" t="n">
        <v>3934.89835</v>
      </c>
      <c r="P2" s="11" t="n">
        <v>43978</v>
      </c>
      <c r="Q2" s="6" t="n">
        <v>1</v>
      </c>
      <c r="R2" s="6" t="n">
        <v>20481.26</v>
      </c>
      <c r="S2" s="11" t="n">
        <v>43993</v>
      </c>
      <c r="T2" s="6" t="n">
        <v>1</v>
      </c>
      <c r="U2" s="6" t="n">
        <v>1953.563001</v>
      </c>
      <c r="V2" s="11" t="n">
        <v>44021</v>
      </c>
      <c r="W2" s="6" t="n">
        <v>1</v>
      </c>
      <c r="X2" s="6" t="n">
        <v>5150.68</v>
      </c>
      <c r="Y2" s="11" t="n">
        <v>43993</v>
      </c>
      <c r="Z2" s="6" t="n">
        <v>2</v>
      </c>
      <c r="AA2" s="6" t="n">
        <v>2599.261204</v>
      </c>
      <c r="AB2" s="11" t="n">
        <v>44005</v>
      </c>
      <c r="AC2" s="6" t="n">
        <v>2</v>
      </c>
      <c r="AD2" s="6" t="n">
        <v>2422.19481</v>
      </c>
      <c r="AE2" s="11" t="n">
        <v>44021</v>
      </c>
      <c r="AF2" s="6" t="n">
        <v>10</v>
      </c>
      <c r="AG2" s="6" t="n">
        <v>3205.61</v>
      </c>
      <c r="AH2" s="11" t="n">
        <v>43991</v>
      </c>
      <c r="AI2" s="6" t="n">
        <v>1</v>
      </c>
      <c r="AJ2" s="6" t="n">
        <v>1031.51573</v>
      </c>
      <c r="AK2" s="11" t="n">
        <v>43949</v>
      </c>
      <c r="AL2" s="6" t="n">
        <v>1</v>
      </c>
      <c r="AM2" s="6" t="n">
        <v>2315.33568</v>
      </c>
      <c r="AN2" s="11" t="n">
        <v>43991</v>
      </c>
      <c r="AO2" s="6" t="n">
        <v>1</v>
      </c>
      <c r="AP2" s="6" t="n">
        <v>1417.480225</v>
      </c>
      <c r="AQ2" s="11" t="n">
        <v>43943</v>
      </c>
      <c r="AR2" s="6" t="n">
        <v>1</v>
      </c>
      <c r="AS2" s="6" t="n">
        <v>6457.31</v>
      </c>
      <c r="AT2" s="11" t="n">
        <v>43992</v>
      </c>
      <c r="AU2" s="6" t="n">
        <v>50</v>
      </c>
      <c r="AV2" s="6" t="n">
        <v>4049.14</v>
      </c>
      <c r="AW2" s="11" t="n">
        <v>43992</v>
      </c>
      <c r="AX2" s="6" t="n">
        <v>100</v>
      </c>
      <c r="AY2" s="6" t="n">
        <v>3982.14</v>
      </c>
      <c r="AZ2" s="11" t="n">
        <v>43943</v>
      </c>
      <c r="BA2" s="6" t="n">
        <v>1000</v>
      </c>
      <c r="BB2" s="6" t="n">
        <v>1296.58</v>
      </c>
      <c r="BC2" s="11" t="n">
        <v>44012</v>
      </c>
      <c r="BD2" s="6" t="n">
        <v>400</v>
      </c>
      <c r="BE2" s="6" t="n">
        <v>430.200495</v>
      </c>
      <c r="BF2" s="11" t="n">
        <v>43969</v>
      </c>
      <c r="BG2" s="6" t="n">
        <v>135</v>
      </c>
      <c r="BH2" s="6" t="n">
        <v>967.778032</v>
      </c>
    </row>
    <row collapsed="false" customFormat="false" customHeight="false" hidden="false" ht="12.1" outlineLevel="0" r="3">
      <c r="A3" s="0"/>
      <c r="B3" s="5" t="s">
        <f>=SUM(C2:C2)/SUM(B2:B2)</f>
      </c>
      <c r="C3" s="0" t="s">
        <v>11</v>
      </c>
      <c r="D3" s="11" t="n">
        <v>43879</v>
      </c>
      <c r="E3" s="6" t="n">
        <v>1</v>
      </c>
      <c r="F3" s="6" t="n">
        <v>2943.6</v>
      </c>
      <c r="G3" s="0"/>
      <c r="H3" s="5" t="s">
        <f>=SUM(I2:I2)/SUM(H2:H2)</f>
      </c>
      <c r="I3" s="0" t="s">
        <v>11</v>
      </c>
      <c r="J3" s="11" t="n">
        <v>43991</v>
      </c>
      <c r="K3" s="6" t="n">
        <v>2</v>
      </c>
      <c r="L3" s="6" t="n">
        <v>2466.07403</v>
      </c>
      <c r="M3" s="0"/>
      <c r="N3" s="5" t="s">
        <f>=SUM(O2:O2)/SUM(N2:N2)</f>
      </c>
      <c r="O3" s="0" t="s">
        <v>11</v>
      </c>
      <c r="P3" s="0"/>
      <c r="Q3" s="5" t="s">
        <f>=SUM(R2:R2)/SUM(Q2:Q2)</f>
      </c>
      <c r="R3" s="0" t="s">
        <v>11</v>
      </c>
      <c r="S3" s="11" t="n">
        <v>44005</v>
      </c>
      <c r="T3" s="6" t="n">
        <v>1</v>
      </c>
      <c r="U3" s="6" t="n">
        <v>1868.411315</v>
      </c>
      <c r="V3" s="0"/>
      <c r="W3" s="5" t="s">
        <f>=SUM(X2:X2)/SUM(W2:W2)</f>
      </c>
      <c r="X3" s="0" t="s">
        <v>11</v>
      </c>
      <c r="Y3" s="0"/>
      <c r="Z3" s="5" t="s">
        <f>=SUM(AA2:AA2)/SUM(Z2:Z2)</f>
      </c>
      <c r="AA3" s="0" t="s">
        <v>11</v>
      </c>
      <c r="AB3" s="0"/>
      <c r="AC3" s="5" t="s">
        <f>=SUM(AD2:AD2)/SUM(AC2:AC2)</f>
      </c>
      <c r="AD3" s="0" t="s">
        <v>11</v>
      </c>
      <c r="AE3" s="0"/>
      <c r="AF3" s="5" t="s">
        <f>=SUM(AG2:AG2)/SUM(AF2:AF2)</f>
      </c>
      <c r="AG3" s="0" t="s">
        <v>11</v>
      </c>
      <c r="AH3" s="0"/>
      <c r="AI3" s="5" t="s">
        <f>=SUM(AJ2:AJ2)/SUM(AI2:AI2)</f>
      </c>
      <c r="AJ3" s="0" t="s">
        <v>11</v>
      </c>
      <c r="AK3" s="0"/>
      <c r="AL3" s="5" t="s">
        <f>=SUM(AM2:AM2)/SUM(AL2:AL2)</f>
      </c>
      <c r="AM3" s="0" t="s">
        <v>11</v>
      </c>
      <c r="AN3" s="11" t="n">
        <v>43991</v>
      </c>
      <c r="AO3" s="6" t="n">
        <v>2</v>
      </c>
      <c r="AP3" s="6" t="n">
        <v>2834.96045</v>
      </c>
      <c r="AQ3" s="0"/>
      <c r="AR3" s="5" t="s">
        <f>=SUM(AS2:AS2)/SUM(AR2:AR2)</f>
      </c>
      <c r="AS3" s="0" t="s">
        <v>11</v>
      </c>
      <c r="AT3" s="11" t="n">
        <v>44004</v>
      </c>
      <c r="AU3" s="6" t="n">
        <v>50</v>
      </c>
      <c r="AV3" s="6" t="n">
        <v>4165.14</v>
      </c>
      <c r="AW3" s="0"/>
      <c r="AX3" s="5" t="s">
        <f>=SUM(AY2:AY2)/SUM(AX2:AX2)</f>
      </c>
      <c r="AY3" s="0" t="s">
        <v>11</v>
      </c>
      <c r="AZ3" s="0"/>
      <c r="BA3" s="5" t="s">
        <f>=SUM(BB2:BB2)/SUM(BA2:BA2)</f>
      </c>
      <c r="BB3" s="0" t="s">
        <v>11</v>
      </c>
      <c r="BC3" s="11" t="n">
        <v>44012</v>
      </c>
      <c r="BD3" s="6" t="n">
        <v>200</v>
      </c>
      <c r="BE3" s="6" t="n">
        <v>214.750491</v>
      </c>
      <c r="BF3" s="0"/>
      <c r="BG3" s="5" t="s">
        <f>=SUM(BH2:BH2)/SUM(BG2:BG2)</f>
      </c>
      <c r="BH3" s="0" t="s">
        <v>11</v>
      </c>
    </row>
    <row collapsed="false" customFormat="false" customHeight="false" hidden="false" ht="12.1" outlineLevel="0" r="4">
      <c r="A4" s="0"/>
      <c r="B4" s="6" t="n">
        <v>412.67</v>
      </c>
      <c r="C4" s="0" t="s">
        <v>326</v>
      </c>
      <c r="D4" s="11" t="n">
        <v>44033</v>
      </c>
      <c r="E4" s="6" t="n">
        <v>1</v>
      </c>
      <c r="F4" s="6" t="n">
        <v>4196.75</v>
      </c>
      <c r="G4" s="0"/>
      <c r="H4" s="6" t="n">
        <v>126.16</v>
      </c>
      <c r="I4" s="0" t="s">
        <v>326</v>
      </c>
      <c r="J4" s="11" t="n">
        <v>43991</v>
      </c>
      <c r="K4" s="6" t="n">
        <v>2</v>
      </c>
      <c r="L4" s="6" t="n">
        <v>2466.07403</v>
      </c>
      <c r="M4" s="0"/>
      <c r="N4" s="6" t="n">
        <v>121.77</v>
      </c>
      <c r="O4" s="0" t="s">
        <v>326</v>
      </c>
      <c r="P4" s="0"/>
      <c r="Q4" s="6" t="n">
        <v>6760</v>
      </c>
      <c r="R4" s="0" t="s">
        <v>326</v>
      </c>
      <c r="S4" s="0"/>
      <c r="T4" s="5" t="s">
        <f>=SUM(U2:U3)/SUM(T2:T3)</f>
      </c>
      <c r="U4" s="0" t="s">
        <v>11</v>
      </c>
      <c r="V4" s="0"/>
      <c r="W4" s="6" t="n">
        <v>5027</v>
      </c>
      <c r="X4" s="0" t="s">
        <v>326</v>
      </c>
      <c r="Y4" s="0"/>
      <c r="Z4" s="6" t="n">
        <v>29.02</v>
      </c>
      <c r="AA4" s="0" t="s">
        <v>326</v>
      </c>
      <c r="AB4" s="0"/>
      <c r="AC4" s="6" t="n">
        <v>27.98</v>
      </c>
      <c r="AD4" s="0" t="s">
        <v>326</v>
      </c>
      <c r="AE4" s="0"/>
      <c r="AF4" s="6" t="n">
        <v>230.55</v>
      </c>
      <c r="AG4" s="0" t="s">
        <v>326</v>
      </c>
      <c r="AH4" s="0"/>
      <c r="AI4" s="6" t="n">
        <v>25.81</v>
      </c>
      <c r="AJ4" s="0" t="s">
        <v>326</v>
      </c>
      <c r="AK4" s="0"/>
      <c r="AL4" s="6" t="n">
        <v>24.89</v>
      </c>
      <c r="AM4" s="0" t="s">
        <v>326</v>
      </c>
      <c r="AN4" s="11" t="n">
        <v>44005</v>
      </c>
      <c r="AO4" s="6" t="n">
        <v>1</v>
      </c>
      <c r="AP4" s="6" t="n">
        <v>1152.731265</v>
      </c>
      <c r="AQ4" s="0"/>
      <c r="AR4" s="6" t="n">
        <v>23770.4193988</v>
      </c>
      <c r="AS4" s="0" t="s">
        <v>326</v>
      </c>
      <c r="AT4" s="0"/>
      <c r="AU4" s="5" t="s">
        <f>=SUM(AV2:AV3)/SUM(AU2:AU3)</f>
      </c>
      <c r="AV4" s="0" t="s">
        <v>11</v>
      </c>
      <c r="AW4" s="0"/>
      <c r="AX4" s="6" t="n">
        <v>98.85375077</v>
      </c>
      <c r="AY4" s="0" t="s">
        <v>326</v>
      </c>
      <c r="AZ4" s="0"/>
      <c r="BA4" s="6" t="n">
        <v>2.81884578</v>
      </c>
      <c r="BB4" s="0" t="s">
        <v>326</v>
      </c>
      <c r="BC4" s="0"/>
      <c r="BD4" s="5" t="s">
        <f>=SUM(BE2:BE3)/SUM(BD2:BD3)</f>
      </c>
      <c r="BE4" s="0" t="s">
        <v>11</v>
      </c>
      <c r="BF4" s="0"/>
      <c r="BG4" s="6" t="n">
        <v>6.87</v>
      </c>
      <c r="BH4" s="0" t="s">
        <v>326</v>
      </c>
    </row>
    <row collapsed="false" customFormat="false" customHeight="false" hidden="false" ht="12.1" outlineLevel="0" r="5">
      <c r="A5" s="0"/>
      <c r="B5" s="6" t="n">
        <v>1</v>
      </c>
      <c r="C5" s="0" t="s">
        <v>327</v>
      </c>
      <c r="D5" s="0"/>
      <c r="E5" s="5" t="s">
        <f>=SUM(F2:F4)/SUM(E2:E4)</f>
      </c>
      <c r="F5" s="0" t="s">
        <v>11</v>
      </c>
      <c r="G5" s="0"/>
      <c r="H5" s="6" t="n">
        <v>100</v>
      </c>
      <c r="I5" s="0" t="s">
        <v>327</v>
      </c>
      <c r="J5" s="0"/>
      <c r="K5" s="5" t="s">
        <f>=SUM(L2:L4)/SUM(K2:K4)</f>
      </c>
      <c r="L5" s="0" t="s">
        <v>11</v>
      </c>
      <c r="M5" s="0"/>
      <c r="N5" s="6" t="n">
        <v>1</v>
      </c>
      <c r="O5" s="0" t="s">
        <v>327</v>
      </c>
      <c r="P5" s="0"/>
      <c r="Q5" s="6" t="n">
        <v>1</v>
      </c>
      <c r="R5" s="0" t="s">
        <v>327</v>
      </c>
      <c r="S5" s="0"/>
      <c r="T5" s="6" t="n">
        <v>39.5</v>
      </c>
      <c r="U5" s="0" t="s">
        <v>326</v>
      </c>
      <c r="V5" s="0"/>
      <c r="W5" s="6" t="n">
        <v>1</v>
      </c>
      <c r="X5" s="0" t="s">
        <v>327</v>
      </c>
      <c r="Y5" s="0"/>
      <c r="Z5" s="6" t="n">
        <v>2</v>
      </c>
      <c r="AA5" s="0" t="s">
        <v>327</v>
      </c>
      <c r="AB5" s="0"/>
      <c r="AC5" s="6" t="n">
        <v>2</v>
      </c>
      <c r="AD5" s="0" t="s">
        <v>327</v>
      </c>
      <c r="AE5" s="0"/>
      <c r="AF5" s="6" t="n">
        <v>10</v>
      </c>
      <c r="AG5" s="0" t="s">
        <v>327</v>
      </c>
      <c r="AH5" s="0"/>
      <c r="AI5" s="6" t="n">
        <v>1</v>
      </c>
      <c r="AJ5" s="0" t="s">
        <v>327</v>
      </c>
      <c r="AK5" s="0"/>
      <c r="AL5" s="6" t="n">
        <v>1</v>
      </c>
      <c r="AM5" s="0" t="s">
        <v>327</v>
      </c>
      <c r="AN5" s="0"/>
      <c r="AO5" s="5" t="s">
        <f>=SUM(AP2:AP4)/SUM(AO2:AO4)</f>
      </c>
      <c r="AP5" s="0" t="s">
        <v>11</v>
      </c>
      <c r="AQ5" s="0"/>
      <c r="AR5" s="6" t="n">
        <v>1</v>
      </c>
      <c r="AS5" s="0" t="s">
        <v>327</v>
      </c>
      <c r="AT5" s="0"/>
      <c r="AU5" s="6" t="n">
        <v>208.79224777</v>
      </c>
      <c r="AV5" s="0" t="s">
        <v>326</v>
      </c>
      <c r="AW5" s="0"/>
      <c r="AX5" s="6" t="n">
        <v>100</v>
      </c>
      <c r="AY5" s="0" t="s">
        <v>327</v>
      </c>
      <c r="AZ5" s="0"/>
      <c r="BA5" s="6" t="n">
        <v>1000</v>
      </c>
      <c r="BB5" s="0" t="s">
        <v>327</v>
      </c>
      <c r="BC5" s="0"/>
      <c r="BD5" s="6" t="n">
        <v>2.551</v>
      </c>
      <c r="BE5" s="0" t="s">
        <v>326</v>
      </c>
      <c r="BF5" s="0"/>
      <c r="BG5" s="6" t="n">
        <v>135</v>
      </c>
      <c r="BH5" s="0" t="s">
        <v>327</v>
      </c>
    </row>
    <row collapsed="false" customFormat="false" customHeight="false" hidden="false" ht="12.1" outlineLevel="0" r="6">
      <c r="A6" s="0"/>
      <c r="B6" s="5" t="s">
        <f>=B5*(ABS(B4)-ABS(B3))</f>
      </c>
      <c r="C6" s="0" t="s">
        <v>328</v>
      </c>
      <c r="D6" s="0"/>
      <c r="E6" s="6" t="n">
        <v>4071.2</v>
      </c>
      <c r="F6" s="0" t="s">
        <v>326</v>
      </c>
      <c r="G6" s="0"/>
      <c r="H6" s="5" t="s">
        <f>=H5*(ABS(H4)-ABS(H3))</f>
      </c>
      <c r="I6" s="0" t="s">
        <v>328</v>
      </c>
      <c r="J6" s="0"/>
      <c r="K6" s="6" t="n">
        <v>25.49</v>
      </c>
      <c r="L6" s="0" t="s">
        <v>326</v>
      </c>
      <c r="M6" s="0"/>
      <c r="N6" s="5" t="s">
        <f>=N5*(ABS(N4)-ABS(N3))</f>
      </c>
      <c r="O6" s="0" t="s">
        <v>328</v>
      </c>
      <c r="P6" s="0"/>
      <c r="Q6" s="5" t="s">
        <f>=Q5*(ABS(Q4)-ABS(Q3))</f>
      </c>
      <c r="R6" s="0" t="s">
        <v>328</v>
      </c>
      <c r="S6" s="0"/>
      <c r="T6" s="6" t="n">
        <v>2</v>
      </c>
      <c r="U6" s="0" t="s">
        <v>327</v>
      </c>
      <c r="V6" s="0"/>
      <c r="W6" s="5" t="s">
        <f>=W5*(ABS(W4)-ABS(W3))</f>
      </c>
      <c r="X6" s="0" t="s">
        <v>328</v>
      </c>
      <c r="Y6" s="0"/>
      <c r="Z6" s="5" t="s">
        <f>=Z5*(ABS(Z4)-ABS(Z3))</f>
      </c>
      <c r="AA6" s="0" t="s">
        <v>328</v>
      </c>
      <c r="AB6" s="0"/>
      <c r="AC6" s="5" t="s">
        <f>=AC5*(ABS(AC4)-ABS(AC3))</f>
      </c>
      <c r="AD6" s="0" t="s">
        <v>328</v>
      </c>
      <c r="AE6" s="0"/>
      <c r="AF6" s="5" t="s">
        <f>=AF5*(ABS(AF4)-ABS(AF3))</f>
      </c>
      <c r="AG6" s="0" t="s">
        <v>328</v>
      </c>
      <c r="AH6" s="0"/>
      <c r="AI6" s="5" t="s">
        <f>=AI5*(ABS(AI4)-ABS(AI3))</f>
      </c>
      <c r="AJ6" s="0" t="s">
        <v>328</v>
      </c>
      <c r="AK6" s="0"/>
      <c r="AL6" s="5" t="s">
        <f>=AL5*(ABS(AL4)-ABS(AL3))</f>
      </c>
      <c r="AM6" s="0" t="s">
        <v>328</v>
      </c>
      <c r="AN6" s="0"/>
      <c r="AO6" s="6" t="n">
        <v>3.1</v>
      </c>
      <c r="AP6" s="0" t="s">
        <v>326</v>
      </c>
      <c r="AQ6" s="0"/>
      <c r="AR6" s="5" t="s">
        <f>=AR5*(ABS(AR4)-ABS(AR3))</f>
      </c>
      <c r="AS6" s="0" t="s">
        <v>328</v>
      </c>
      <c r="AT6" s="0"/>
      <c r="AU6" s="6" t="n">
        <v>100</v>
      </c>
      <c r="AV6" s="0" t="s">
        <v>327</v>
      </c>
      <c r="AW6" s="0"/>
      <c r="AX6" s="5" t="s">
        <f>=AX5*(ABS(AX4)-ABS(AX3))</f>
      </c>
      <c r="AY6" s="0" t="s">
        <v>328</v>
      </c>
      <c r="AZ6" s="0"/>
      <c r="BA6" s="5" t="s">
        <f>=BA5*(ABS(BA4)-ABS(BA3))</f>
      </c>
      <c r="BB6" s="0" t="s">
        <v>328</v>
      </c>
      <c r="BC6" s="0"/>
      <c r="BD6" s="6" t="n">
        <v>600</v>
      </c>
      <c r="BE6" s="0" t="s">
        <v>327</v>
      </c>
      <c r="BF6" s="0"/>
      <c r="BG6" s="5" t="s">
        <f>=BG5*(ABS(BG4)-ABS(BG3))</f>
      </c>
      <c r="BH6" s="0" t="s">
        <v>328</v>
      </c>
    </row>
    <row collapsed="false" customFormat="false" customHeight="false" hidden="false" ht="12.1" outlineLevel="0" r="7">
      <c r="A7" s="0"/>
      <c r="B7" s="0"/>
      <c r="C7" s="0"/>
      <c r="D7" s="0"/>
      <c r="E7" s="6" t="n">
        <v>4</v>
      </c>
      <c r="F7" s="0" t="s">
        <v>327</v>
      </c>
      <c r="G7" s="0"/>
      <c r="H7" s="0"/>
      <c r="I7" s="0"/>
      <c r="J7" s="0"/>
      <c r="K7" s="6" t="n">
        <v>5</v>
      </c>
      <c r="L7" s="0" t="s">
        <v>327</v>
      </c>
      <c r="M7" s="0"/>
      <c r="N7" s="0"/>
      <c r="O7" s="0"/>
      <c r="P7" s="0"/>
      <c r="Q7" s="0"/>
      <c r="R7" s="0"/>
      <c r="S7" s="0"/>
      <c r="T7" s="5" t="s">
        <f>=T6*(ABS(T5)-ABS(T4))</f>
      </c>
      <c r="U7" s="0" t="s">
        <v>328</v>
      </c>
      <c r="V7" s="0"/>
      <c r="W7" s="0"/>
      <c r="X7" s="0"/>
      <c r="Y7" s="0"/>
      <c r="Z7" s="0"/>
      <c r="AA7" s="0"/>
      <c r="AB7" s="0"/>
      <c r="AC7" s="0"/>
      <c r="AD7" s="0"/>
      <c r="AE7" s="0"/>
      <c r="AF7" s="0"/>
      <c r="AG7" s="0"/>
      <c r="AH7" s="0"/>
      <c r="AI7" s="0"/>
      <c r="AJ7" s="0"/>
      <c r="AK7" s="0"/>
      <c r="AL7" s="0"/>
      <c r="AM7" s="0"/>
      <c r="AN7" s="0"/>
      <c r="AO7" s="6" t="n">
        <v>4</v>
      </c>
      <c r="AP7" s="0" t="s">
        <v>327</v>
      </c>
      <c r="AQ7" s="0"/>
      <c r="AR7" s="0"/>
      <c r="AS7" s="0"/>
      <c r="AT7" s="0"/>
      <c r="AU7" s="5" t="s">
        <f>=AU6*(ABS(AU5)-ABS(AU4))</f>
      </c>
      <c r="AV7" s="0" t="s">
        <v>328</v>
      </c>
      <c r="AW7" s="0"/>
      <c r="AX7" s="0"/>
      <c r="AY7" s="0"/>
      <c r="AZ7" s="0"/>
      <c r="BA7" s="0"/>
      <c r="BB7" s="0"/>
      <c r="BC7" s="0"/>
      <c r="BD7" s="5" t="s">
        <f>=BD6*(ABS(BD5)-ABS(BD4))</f>
      </c>
      <c r="BE7" s="0" t="s">
        <v>328</v>
      </c>
    </row>
    <row collapsed="false" customFormat="false" customHeight="false" hidden="false" ht="12.1" outlineLevel="0" r="8">
      <c r="A8" s="0"/>
      <c r="B8" s="0"/>
      <c r="C8" s="0"/>
      <c r="D8" s="0"/>
      <c r="E8" s="5" t="s">
        <f>=E7*(ABS(E6)-ABS(E5))</f>
      </c>
      <c r="F8" s="0" t="s">
        <v>328</v>
      </c>
      <c r="G8" s="0"/>
      <c r="H8" s="0"/>
      <c r="I8" s="0"/>
      <c r="J8" s="0"/>
      <c r="K8" s="5" t="s">
        <f>=K7*(ABS(K6)-ABS(K5))</f>
      </c>
      <c r="L8" s="0" t="s">
        <v>328</v>
      </c>
      <c r="M8" s="0"/>
      <c r="N8" s="0"/>
      <c r="O8" s="0"/>
      <c r="P8" s="0"/>
      <c r="Q8" s="0"/>
      <c r="R8" s="0"/>
      <c r="S8" s="0"/>
      <c r="T8" s="0"/>
      <c r="U8" s="0"/>
      <c r="V8" s="0"/>
      <c r="W8" s="0"/>
      <c r="X8" s="0"/>
      <c r="Y8" s="0"/>
      <c r="Z8" s="0"/>
      <c r="AA8" s="0"/>
      <c r="AB8" s="0"/>
      <c r="AC8" s="0"/>
      <c r="AD8" s="0"/>
      <c r="AE8" s="0"/>
      <c r="AF8" s="0"/>
      <c r="AG8" s="0"/>
      <c r="AH8" s="0"/>
      <c r="AI8" s="0"/>
      <c r="AJ8" s="0"/>
      <c r="AK8" s="0"/>
      <c r="AL8" s="0"/>
      <c r="AM8" s="0"/>
      <c r="AN8" s="0"/>
      <c r="AO8" s="5" t="s">
        <f>=AO7*(ABS(AO6)-ABS(AO5))</f>
      </c>
      <c r="AP8" s="0" t="s">
        <v>328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21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3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0" customWidth="1"/>
    <col min="12" max="12" width="10" customWidth="1"/>
    <col min="13" max="13" width="15" customWidth="1"/>
    <col min="14" max="14" width="15" customWidth="1"/>
    <col min="15" max="15" width="15" customWidth="1"/>
    <col min="16" max="16" width="15" customWidth="1"/>
    <col min="17" max="17" width="15" customWidth="1"/>
    <col min="18" max="18" width="15" customWidth="1"/>
    <col min="19" max="19" width="15" customWidth="1"/>
  </cols>
  <sheetData>
    <row collapsed="false" customFormat="false" customHeight="false" hidden="false" ht="12.1" outlineLevel="0" r="1">
      <c r="A1" s="18" t="s">
        <v>80</v>
      </c>
      <c r="B1" s="18" t="s">
        <v>0</v>
      </c>
      <c r="C1" s="18" t="s">
        <v>2</v>
      </c>
      <c r="D1" s="18" t="s">
        <v>329</v>
      </c>
      <c r="E1" s="18" t="s">
        <v>1</v>
      </c>
      <c r="F1" s="18" t="s">
        <v>3</v>
      </c>
      <c r="G1" s="18" t="s">
        <v>4</v>
      </c>
      <c r="H1" s="18" t="s">
        <v>5</v>
      </c>
      <c r="I1" s="18" t="s">
        <v>9</v>
      </c>
      <c r="J1" s="18" t="s">
        <v>7</v>
      </c>
      <c r="K1" s="18" t="s">
        <v>330</v>
      </c>
      <c r="L1" s="18" t="s">
        <v>331</v>
      </c>
      <c r="M1" s="18" t="s">
        <v>19</v>
      </c>
      <c r="N1" s="18" t="s">
        <v>23</v>
      </c>
      <c r="O1" s="18" t="s">
        <v>332</v>
      </c>
    </row>
    <row collapsed="false" customFormat="false" customHeight="false" hidden="false" ht="12.1" outlineLevel="0" r="2">
      <c r="A2" s="21" t="n">
        <v>43824.543680556</v>
      </c>
      <c r="B2" s="22" t="s">
        <v>333</v>
      </c>
      <c r="C2" s="22" t="s">
        <v>87</v>
      </c>
      <c r="D2" s="22" t="s">
        <v>333</v>
      </c>
      <c r="E2" s="22" t="s">
        <v>333</v>
      </c>
      <c r="F2" s="22" t="s">
        <v>23</v>
      </c>
      <c r="G2" s="23" t="n">
        <v>1</v>
      </c>
      <c r="H2" s="24" t="n">
        <v>1</v>
      </c>
      <c r="I2" s="24" t="n">
        <v>52992.7</v>
      </c>
      <c r="J2" s="24" t="n">
        <v>0</v>
      </c>
      <c r="K2" s="24" t="n">
        <v>0</v>
      </c>
      <c r="L2" s="24" t="n">
        <v>0</v>
      </c>
      <c r="M2" s="24"/>
      <c r="N2" s="6" t="s">
        <f>=I2+J2+K2+L2</f>
      </c>
      <c r="O2" s="22"/>
    </row>
    <row collapsed="false" customFormat="false" customHeight="false" hidden="false" ht="12.1" outlineLevel="0" r="3">
      <c r="A3" s="21" t="n">
        <v>43830.114131944</v>
      </c>
      <c r="B3" s="22" t="s">
        <v>333</v>
      </c>
      <c r="C3" s="22" t="s">
        <v>87</v>
      </c>
      <c r="D3" s="22" t="s">
        <v>333</v>
      </c>
      <c r="E3" s="22" t="s">
        <v>333</v>
      </c>
      <c r="F3" s="22" t="s">
        <v>23</v>
      </c>
      <c r="G3" s="23" t="n">
        <v>1</v>
      </c>
      <c r="H3" s="24" t="n">
        <v>1</v>
      </c>
      <c r="I3" s="24" t="n">
        <v>6180</v>
      </c>
      <c r="J3" s="24" t="n">
        <v>0</v>
      </c>
      <c r="K3" s="24" t="n">
        <v>0</v>
      </c>
      <c r="L3" s="24" t="n">
        <v>0</v>
      </c>
      <c r="M3" s="24"/>
      <c r="N3" s="6" t="s">
        <f>=I3+J3+K3+L3</f>
      </c>
      <c r="O3" s="22"/>
    </row>
    <row collapsed="false" customFormat="false" customHeight="false" hidden="false" ht="12.1" outlineLevel="0" r="4">
      <c r="A4" s="21" t="n">
        <v>43840.346018519</v>
      </c>
      <c r="B4" s="22" t="s">
        <v>333</v>
      </c>
      <c r="C4" s="22" t="s">
        <v>87</v>
      </c>
      <c r="D4" s="22" t="s">
        <v>333</v>
      </c>
      <c r="E4" s="22" t="s">
        <v>333</v>
      </c>
      <c r="F4" s="22" t="s">
        <v>23</v>
      </c>
      <c r="G4" s="23" t="n">
        <v>1</v>
      </c>
      <c r="H4" s="24" t="n">
        <v>1</v>
      </c>
      <c r="I4" s="24" t="n">
        <v>5000</v>
      </c>
      <c r="J4" s="24" t="n">
        <v>0</v>
      </c>
      <c r="K4" s="24" t="n">
        <v>0</v>
      </c>
      <c r="L4" s="24" t="n">
        <v>0</v>
      </c>
      <c r="M4" s="24"/>
      <c r="N4" s="6" t="s">
        <f>=I4+J4+K4+L4</f>
      </c>
      <c r="O4" s="22"/>
    </row>
    <row collapsed="false" customFormat="false" customHeight="false" hidden="false" ht="12.1" outlineLevel="0" r="5">
      <c r="A5" s="21" t="n">
        <v>43845.6190625</v>
      </c>
      <c r="B5" s="22" t="s">
        <v>333</v>
      </c>
      <c r="C5" s="22" t="s">
        <v>87</v>
      </c>
      <c r="D5" s="22" t="s">
        <v>333</v>
      </c>
      <c r="E5" s="22" t="s">
        <v>333</v>
      </c>
      <c r="F5" s="22" t="s">
        <v>23</v>
      </c>
      <c r="G5" s="23" t="n">
        <v>1</v>
      </c>
      <c r="H5" s="24" t="n">
        <v>1</v>
      </c>
      <c r="I5" s="24" t="n">
        <v>5000</v>
      </c>
      <c r="J5" s="24" t="n">
        <v>0</v>
      </c>
      <c r="K5" s="24" t="n">
        <v>0</v>
      </c>
      <c r="L5" s="24" t="n">
        <v>0</v>
      </c>
      <c r="M5" s="24"/>
      <c r="N5" s="6" t="s">
        <f>=I5+J5+K5+L5</f>
      </c>
      <c r="O5" s="22"/>
    </row>
    <row collapsed="false" customFormat="false" customHeight="false" hidden="false" ht="12.1" outlineLevel="0" r="6">
      <c r="A6" s="21" t="n">
        <v>43871.184085648</v>
      </c>
      <c r="B6" s="22" t="s">
        <v>333</v>
      </c>
      <c r="C6" s="22" t="s">
        <v>87</v>
      </c>
      <c r="D6" s="22" t="s">
        <v>333</v>
      </c>
      <c r="E6" s="22" t="s">
        <v>333</v>
      </c>
      <c r="F6" s="22" t="s">
        <v>23</v>
      </c>
      <c r="G6" s="23" t="n">
        <v>1</v>
      </c>
      <c r="H6" s="24" t="n">
        <v>1</v>
      </c>
      <c r="I6" s="24" t="n">
        <v>5000</v>
      </c>
      <c r="J6" s="24" t="n">
        <v>0</v>
      </c>
      <c r="K6" s="24" t="n">
        <v>0</v>
      </c>
      <c r="L6" s="24" t="n">
        <v>0</v>
      </c>
      <c r="M6" s="24"/>
      <c r="N6" s="6" t="s">
        <f>=I6+J6+K6+L6</f>
      </c>
      <c r="O6" s="22"/>
    </row>
    <row collapsed="false" customFormat="false" customHeight="false" hidden="false" ht="12.1" outlineLevel="0" r="7">
      <c r="A7" s="21" t="n">
        <v>43871.265509259</v>
      </c>
      <c r="B7" s="22" t="s">
        <v>333</v>
      </c>
      <c r="C7" s="22" t="s">
        <v>87</v>
      </c>
      <c r="D7" s="22" t="s">
        <v>333</v>
      </c>
      <c r="E7" s="22" t="s">
        <v>333</v>
      </c>
      <c r="F7" s="22" t="s">
        <v>23</v>
      </c>
      <c r="G7" s="23" t="n">
        <v>1</v>
      </c>
      <c r="H7" s="24" t="n">
        <v>1</v>
      </c>
      <c r="I7" s="24" t="n">
        <v>5000</v>
      </c>
      <c r="J7" s="24" t="n">
        <v>0</v>
      </c>
      <c r="K7" s="24" t="n">
        <v>0</v>
      </c>
      <c r="L7" s="24" t="n">
        <v>0</v>
      </c>
      <c r="M7" s="24"/>
      <c r="N7" s="6" t="s">
        <f>=I7+J7+K7+L7</f>
      </c>
      <c r="O7" s="22"/>
    </row>
    <row collapsed="false" customFormat="false" customHeight="false" hidden="false" ht="12.1" outlineLevel="0" r="8">
      <c r="A8" s="20" t="n">
        <v>43871.452997685</v>
      </c>
      <c r="B8" s="16" t="s">
        <v>272</v>
      </c>
      <c r="C8" s="16" t="s">
        <v>334</v>
      </c>
      <c r="D8" s="16" t="s">
        <v>268</v>
      </c>
      <c r="E8" s="16" t="s">
        <v>17</v>
      </c>
      <c r="F8" s="16" t="s">
        <v>23</v>
      </c>
      <c r="G8" s="7" t="n">
        <v>5</v>
      </c>
      <c r="H8" s="6" t="n">
        <v>1067.2</v>
      </c>
      <c r="I8" s="6" t="n">
        <v>-5336</v>
      </c>
      <c r="J8" s="6" t="n">
        <v>0</v>
      </c>
      <c r="K8" s="6" t="n">
        <v>-16.01</v>
      </c>
      <c r="L8" s="6" t="n">
        <v>0</v>
      </c>
      <c r="M8" s="6"/>
      <c r="N8" s="6" t="s">
        <f>=I8+J8+K8+L8</f>
      </c>
      <c r="O8" s="16"/>
    </row>
    <row collapsed="false" customFormat="false" customHeight="false" hidden="false" ht="12.1" outlineLevel="0" r="9">
      <c r="A9" s="20" t="n">
        <v>43871.453101852</v>
      </c>
      <c r="B9" s="16" t="s">
        <v>273</v>
      </c>
      <c r="C9" s="16" t="s">
        <v>335</v>
      </c>
      <c r="D9" s="16" t="s">
        <v>268</v>
      </c>
      <c r="E9" s="16" t="s">
        <v>17</v>
      </c>
      <c r="F9" s="16" t="s">
        <v>23</v>
      </c>
      <c r="G9" s="7" t="n">
        <v>1</v>
      </c>
      <c r="H9" s="6" t="n">
        <v>7878.5</v>
      </c>
      <c r="I9" s="6" t="n">
        <v>-7878.5</v>
      </c>
      <c r="J9" s="6" t="n">
        <v>0</v>
      </c>
      <c r="K9" s="6" t="n">
        <v>-23.64</v>
      </c>
      <c r="L9" s="6" t="n">
        <v>0</v>
      </c>
      <c r="M9" s="6"/>
      <c r="N9" s="6" t="s">
        <f>=I9+J9+K9+L9</f>
      </c>
      <c r="O9" s="16"/>
    </row>
    <row collapsed="false" customFormat="false" customHeight="false" hidden="false" ht="12.1" outlineLevel="0" r="10">
      <c r="A10" s="20" t="n">
        <v>43871.461342593</v>
      </c>
      <c r="B10" s="16" t="s">
        <v>21</v>
      </c>
      <c r="C10" s="16" t="s">
        <v>336</v>
      </c>
      <c r="D10" s="16" t="s">
        <v>268</v>
      </c>
      <c r="E10" s="16" t="s">
        <v>17</v>
      </c>
      <c r="F10" s="16" t="s">
        <v>23</v>
      </c>
      <c r="G10" s="7" t="n">
        <v>2</v>
      </c>
      <c r="H10" s="6" t="n">
        <v>3136</v>
      </c>
      <c r="I10" s="6" t="n">
        <v>-6272</v>
      </c>
      <c r="J10" s="6" t="n">
        <v>0</v>
      </c>
      <c r="K10" s="6" t="n">
        <v>-18.82</v>
      </c>
      <c r="L10" s="6" t="n">
        <v>0</v>
      </c>
      <c r="M10" s="6"/>
      <c r="N10" s="6" t="s">
        <f>=I10+J10+K10+L10</f>
      </c>
      <c r="O10" s="16"/>
    </row>
    <row collapsed="false" customFormat="false" customHeight="false" hidden="false" ht="12.1" outlineLevel="0" r="11">
      <c r="A11" s="20" t="n">
        <v>43879.643958333</v>
      </c>
      <c r="B11" s="16" t="s">
        <v>21</v>
      </c>
      <c r="C11" s="16" t="s">
        <v>336</v>
      </c>
      <c r="D11" s="16" t="s">
        <v>268</v>
      </c>
      <c r="E11" s="16" t="s">
        <v>17</v>
      </c>
      <c r="F11" s="16" t="s">
        <v>23</v>
      </c>
      <c r="G11" s="7" t="n">
        <v>1</v>
      </c>
      <c r="H11" s="6" t="n">
        <v>2934.8</v>
      </c>
      <c r="I11" s="6" t="n">
        <v>-2934.8</v>
      </c>
      <c r="J11" s="6" t="n">
        <v>0</v>
      </c>
      <c r="K11" s="6" t="n">
        <v>-8.8</v>
      </c>
      <c r="L11" s="6" t="n">
        <v>0</v>
      </c>
      <c r="M11" s="6"/>
      <c r="N11" s="6" t="s">
        <f>=I11+J11+K11+L11</f>
      </c>
      <c r="O11" s="16"/>
    </row>
    <row collapsed="false" customFormat="false" customHeight="false" hidden="false" ht="12.1" outlineLevel="0" r="12">
      <c r="A12" s="20" t="n">
        <v>43879.645787037</v>
      </c>
      <c r="B12" s="16" t="s">
        <v>274</v>
      </c>
      <c r="C12" s="16" t="s">
        <v>337</v>
      </c>
      <c r="D12" s="16" t="s">
        <v>268</v>
      </c>
      <c r="E12" s="16" t="s">
        <v>63</v>
      </c>
      <c r="F12" s="16" t="s">
        <v>23</v>
      </c>
      <c r="G12" s="7" t="n">
        <v>5</v>
      </c>
      <c r="H12" s="6" t="n">
        <v>1594.2</v>
      </c>
      <c r="I12" s="6" t="n">
        <v>-7971</v>
      </c>
      <c r="J12" s="6" t="n">
        <v>0</v>
      </c>
      <c r="K12" s="6" t="n">
        <v>-23.91</v>
      </c>
      <c r="L12" s="6" t="n">
        <v>0</v>
      </c>
      <c r="M12" s="6"/>
      <c r="N12" s="6" t="s">
        <f>=I12+J12+K12+L12</f>
      </c>
      <c r="O12" s="16"/>
    </row>
    <row collapsed="false" customFormat="false" customHeight="false" hidden="false" ht="12.1" outlineLevel="0" r="13">
      <c r="A13" s="20" t="n">
        <v>43879.646203704</v>
      </c>
      <c r="B13" s="16" t="s">
        <v>65</v>
      </c>
      <c r="C13" s="16" t="s">
        <v>338</v>
      </c>
      <c r="D13" s="16" t="s">
        <v>268</v>
      </c>
      <c r="E13" s="16" t="s">
        <v>63</v>
      </c>
      <c r="F13" s="16" t="s">
        <v>23</v>
      </c>
      <c r="G13" s="7" t="n">
        <v>10</v>
      </c>
      <c r="H13" s="6" t="n">
        <v>696.8</v>
      </c>
      <c r="I13" s="6" t="n">
        <v>-6968</v>
      </c>
      <c r="J13" s="6" t="n">
        <v>0</v>
      </c>
      <c r="K13" s="6" t="n">
        <v>-20.9</v>
      </c>
      <c r="L13" s="6" t="n">
        <v>0</v>
      </c>
      <c r="M13" s="6"/>
      <c r="N13" s="6" t="s">
        <f>=I13+J13+K13+L13</f>
      </c>
      <c r="O13" s="16"/>
    </row>
    <row collapsed="false" customFormat="false" customHeight="false" hidden="false" ht="12.1" outlineLevel="0" r="14">
      <c r="A14" s="20" t="n">
        <v>43880.483564815</v>
      </c>
      <c r="B14" s="16" t="s">
        <v>275</v>
      </c>
      <c r="C14" s="16" t="s">
        <v>339</v>
      </c>
      <c r="D14" s="16" t="s">
        <v>268</v>
      </c>
      <c r="E14" s="16" t="s">
        <v>340</v>
      </c>
      <c r="F14" s="16" t="s">
        <v>23</v>
      </c>
      <c r="G14" s="7" t="n">
        <v>10</v>
      </c>
      <c r="H14" s="6" t="n">
        <v>104.241</v>
      </c>
      <c r="I14" s="6" t="n">
        <v>-10424.1</v>
      </c>
      <c r="J14" s="6" t="n">
        <v>-42.2</v>
      </c>
      <c r="K14" s="6" t="n">
        <v>-31.27</v>
      </c>
      <c r="L14" s="6" t="n">
        <v>0</v>
      </c>
      <c r="M14" s="6"/>
      <c r="N14" s="6" t="s">
        <f>=I14+J14+K14+L14</f>
      </c>
      <c r="O14" s="16"/>
    </row>
    <row collapsed="false" customFormat="false" customHeight="false" hidden="false" ht="12.1" outlineLevel="0" r="15">
      <c r="A15" s="20" t="n">
        <v>43880.719537037</v>
      </c>
      <c r="B15" s="16" t="s">
        <v>341</v>
      </c>
      <c r="C15" s="16" t="s">
        <v>342</v>
      </c>
      <c r="D15" s="16" t="s">
        <v>268</v>
      </c>
      <c r="E15" s="16" t="s">
        <v>343</v>
      </c>
      <c r="F15" s="16" t="s">
        <v>23</v>
      </c>
      <c r="G15" s="7" t="n">
        <v>100</v>
      </c>
      <c r="H15" s="6" t="n">
        <v>63.66</v>
      </c>
      <c r="I15" s="6" t="n">
        <v>-6366</v>
      </c>
      <c r="J15" s="6" t="n">
        <v>0</v>
      </c>
      <c r="K15" s="6" t="n">
        <v>-19.1</v>
      </c>
      <c r="L15" s="6" t="n">
        <v>0</v>
      </c>
      <c r="M15" s="6"/>
      <c r="N15" s="6" t="s">
        <f>=I15+J15+K15+L15</f>
      </c>
      <c r="O15" s="16"/>
    </row>
    <row collapsed="false" customFormat="false" customHeight="false" hidden="false" ht="12.1" outlineLevel="0" r="16">
      <c r="A16" s="20" t="n">
        <v>43881.422071759</v>
      </c>
      <c r="B16" s="16" t="s">
        <v>276</v>
      </c>
      <c r="C16" s="16" t="s">
        <v>344</v>
      </c>
      <c r="D16" s="16" t="s">
        <v>268</v>
      </c>
      <c r="E16" s="16" t="s">
        <v>17</v>
      </c>
      <c r="F16" s="16" t="s">
        <v>23</v>
      </c>
      <c r="G16" s="7" t="n">
        <v>1</v>
      </c>
      <c r="H16" s="6" t="n">
        <v>4860</v>
      </c>
      <c r="I16" s="6" t="n">
        <v>-4860</v>
      </c>
      <c r="J16" s="6" t="n">
        <v>0</v>
      </c>
      <c r="K16" s="6" t="n">
        <v>-14.58</v>
      </c>
      <c r="L16" s="6" t="n">
        <v>0</v>
      </c>
      <c r="M16" s="6"/>
      <c r="N16" s="6" t="s">
        <f>=I16+J16+K16+L16</f>
      </c>
      <c r="O16" s="16"/>
    </row>
    <row collapsed="false" customFormat="false" customHeight="false" hidden="false" ht="12.1" outlineLevel="0" r="17">
      <c r="A17" s="20" t="n">
        <v>43881.422071759</v>
      </c>
      <c r="B17" s="16" t="s">
        <v>276</v>
      </c>
      <c r="C17" s="16" t="s">
        <v>344</v>
      </c>
      <c r="D17" s="16" t="s">
        <v>268</v>
      </c>
      <c r="E17" s="16" t="s">
        <v>17</v>
      </c>
      <c r="F17" s="16" t="s">
        <v>23</v>
      </c>
      <c r="G17" s="7" t="n">
        <v>1</v>
      </c>
      <c r="H17" s="6" t="n">
        <v>4860</v>
      </c>
      <c r="I17" s="6" t="n">
        <v>-4860</v>
      </c>
      <c r="J17" s="6" t="n">
        <v>0</v>
      </c>
      <c r="K17" s="6" t="n">
        <v>-14.58</v>
      </c>
      <c r="L17" s="6" t="n">
        <v>0</v>
      </c>
      <c r="M17" s="6"/>
      <c r="N17" s="6" t="s">
        <f>=I17+J17+K17+L17</f>
      </c>
      <c r="O17" s="16"/>
    </row>
    <row collapsed="false" customFormat="false" customHeight="false" hidden="false" ht="12.1" outlineLevel="0" r="18">
      <c r="A18" s="20" t="n">
        <v>43889.441296296</v>
      </c>
      <c r="B18" s="16" t="s">
        <v>273</v>
      </c>
      <c r="C18" s="16" t="s">
        <v>335</v>
      </c>
      <c r="D18" s="16" t="s">
        <v>268</v>
      </c>
      <c r="E18" s="16" t="s">
        <v>17</v>
      </c>
      <c r="F18" s="16" t="s">
        <v>23</v>
      </c>
      <c r="G18" s="7" t="n">
        <v>1</v>
      </c>
      <c r="H18" s="6" t="n">
        <v>8430.5</v>
      </c>
      <c r="I18" s="6" t="n">
        <v>-8430.5</v>
      </c>
      <c r="J18" s="6" t="n">
        <v>0</v>
      </c>
      <c r="K18" s="6" t="n">
        <v>-25.29</v>
      </c>
      <c r="L18" s="6" t="n">
        <v>0</v>
      </c>
      <c r="M18" s="6"/>
      <c r="N18" s="6" t="s">
        <f>=I18+J18+K18+L18</f>
      </c>
      <c r="O18" s="16"/>
    </row>
    <row collapsed="false" customFormat="false" customHeight="false" hidden="false" ht="12.1" outlineLevel="0" r="19">
      <c r="A19" s="20" t="n">
        <v>43889.463958333</v>
      </c>
      <c r="B19" s="16" t="s">
        <v>277</v>
      </c>
      <c r="C19" s="16" t="s">
        <v>345</v>
      </c>
      <c r="D19" s="16" t="s">
        <v>268</v>
      </c>
      <c r="E19" s="16" t="s">
        <v>17</v>
      </c>
      <c r="F19" s="16" t="s">
        <v>19</v>
      </c>
      <c r="G19" s="7" t="n">
        <v>1</v>
      </c>
      <c r="H19" s="6" t="n">
        <v>75</v>
      </c>
      <c r="I19" s="6" t="n">
        <v>-75</v>
      </c>
      <c r="J19" s="6" t="n">
        <v>0</v>
      </c>
      <c r="K19" s="6" t="n">
        <v>-0.23</v>
      </c>
      <c r="L19" s="6" t="n">
        <v>0</v>
      </c>
      <c r="M19" s="6" t="s">
        <f>=I19+J19+K19+L19</f>
      </c>
      <c r="N19" s="6"/>
      <c r="O19" s="16"/>
    </row>
    <row collapsed="false" customFormat="false" customHeight="false" hidden="false" ht="12.1" outlineLevel="0" r="20">
      <c r="A20" s="25" t="n">
        <v>43895.687719907</v>
      </c>
      <c r="B20" s="26" t="s">
        <v>272</v>
      </c>
      <c r="C20" s="26" t="s">
        <v>334</v>
      </c>
      <c r="D20" s="26" t="s">
        <v>269</v>
      </c>
      <c r="E20" s="26" t="s">
        <v>17</v>
      </c>
      <c r="F20" s="26" t="s">
        <v>23</v>
      </c>
      <c r="G20" s="27" t="n">
        <v>-5</v>
      </c>
      <c r="H20" s="28" t="n">
        <v>1101.5</v>
      </c>
      <c r="I20" s="28" t="n">
        <v>5507.5</v>
      </c>
      <c r="J20" s="28" t="n">
        <v>0</v>
      </c>
      <c r="K20" s="28" t="n">
        <v>-16.52</v>
      </c>
      <c r="L20" s="28" t="n">
        <v>0</v>
      </c>
      <c r="M20" s="28"/>
      <c r="N20" s="6" t="s">
        <f>=I20+J20+K20+L20</f>
      </c>
      <c r="O20" s="26"/>
    </row>
    <row collapsed="false" customFormat="false" customHeight="false" hidden="false" ht="12.1" outlineLevel="0" r="21">
      <c r="A21" s="20" t="n">
        <v>43895.688946759</v>
      </c>
      <c r="B21" s="16" t="s">
        <v>65</v>
      </c>
      <c r="C21" s="16" t="s">
        <v>338</v>
      </c>
      <c r="D21" s="16" t="s">
        <v>268</v>
      </c>
      <c r="E21" s="16" t="s">
        <v>63</v>
      </c>
      <c r="F21" s="16" t="s">
        <v>23</v>
      </c>
      <c r="G21" s="7" t="n">
        <v>10</v>
      </c>
      <c r="H21" s="6" t="n">
        <v>759</v>
      </c>
      <c r="I21" s="6" t="n">
        <v>-7590</v>
      </c>
      <c r="J21" s="6" t="n">
        <v>0</v>
      </c>
      <c r="K21" s="6" t="n">
        <v>-22.77</v>
      </c>
      <c r="L21" s="6" t="n">
        <v>0</v>
      </c>
      <c r="M21" s="6"/>
      <c r="N21" s="6" t="s">
        <f>=I21+J21+K21+L21</f>
      </c>
      <c r="O21" s="16"/>
    </row>
    <row collapsed="false" customFormat="false" customHeight="false" hidden="false" ht="12.1" outlineLevel="0" r="22">
      <c r="A22" s="25" t="n">
        <v>43896.471701389</v>
      </c>
      <c r="B22" s="26" t="s">
        <v>273</v>
      </c>
      <c r="C22" s="26" t="s">
        <v>335</v>
      </c>
      <c r="D22" s="26" t="s">
        <v>269</v>
      </c>
      <c r="E22" s="26" t="s">
        <v>17</v>
      </c>
      <c r="F22" s="26" t="s">
        <v>23</v>
      </c>
      <c r="G22" s="27" t="n">
        <v>-2</v>
      </c>
      <c r="H22" s="28" t="n">
        <v>8850</v>
      </c>
      <c r="I22" s="28" t="n">
        <v>17700</v>
      </c>
      <c r="J22" s="28" t="n">
        <v>0</v>
      </c>
      <c r="K22" s="28" t="n">
        <v>-53.1</v>
      </c>
      <c r="L22" s="28" t="n">
        <v>0</v>
      </c>
      <c r="M22" s="28"/>
      <c r="N22" s="6" t="s">
        <f>=I22+J22+K22+L22</f>
      </c>
      <c r="O22" s="26"/>
    </row>
    <row collapsed="false" customFormat="false" customHeight="false" hidden="false" ht="12.1" outlineLevel="0" r="23">
      <c r="A23" s="25" t="n">
        <v>43896.488703704</v>
      </c>
      <c r="B23" s="26" t="s">
        <v>276</v>
      </c>
      <c r="C23" s="26" t="s">
        <v>344</v>
      </c>
      <c r="D23" s="26" t="s">
        <v>269</v>
      </c>
      <c r="E23" s="26" t="s">
        <v>17</v>
      </c>
      <c r="F23" s="26" t="s">
        <v>23</v>
      </c>
      <c r="G23" s="27" t="n">
        <v>-2</v>
      </c>
      <c r="H23" s="28" t="n">
        <v>5062</v>
      </c>
      <c r="I23" s="28" t="n">
        <v>10124</v>
      </c>
      <c r="J23" s="28" t="n">
        <v>0</v>
      </c>
      <c r="K23" s="28" t="n">
        <v>-30.37</v>
      </c>
      <c r="L23" s="28" t="n">
        <v>0</v>
      </c>
      <c r="M23" s="28"/>
      <c r="N23" s="6" t="s">
        <f>=I23+J23+K23+L23</f>
      </c>
      <c r="O23" s="26"/>
    </row>
    <row collapsed="false" customFormat="false" customHeight="false" hidden="false" ht="12.1" outlineLevel="0" r="24">
      <c r="A24" s="25" t="n">
        <v>43896.500844907</v>
      </c>
      <c r="B24" s="26" t="s">
        <v>277</v>
      </c>
      <c r="C24" s="26" t="s">
        <v>345</v>
      </c>
      <c r="D24" s="26" t="s">
        <v>269</v>
      </c>
      <c r="E24" s="26" t="s">
        <v>17</v>
      </c>
      <c r="F24" s="26" t="s">
        <v>19</v>
      </c>
      <c r="G24" s="27" t="n">
        <v>-1</v>
      </c>
      <c r="H24" s="28" t="n">
        <v>77</v>
      </c>
      <c r="I24" s="28" t="n">
        <v>77</v>
      </c>
      <c r="J24" s="28" t="n">
        <v>0</v>
      </c>
      <c r="K24" s="28" t="n">
        <v>-0.23</v>
      </c>
      <c r="L24" s="28" t="n">
        <v>0</v>
      </c>
      <c r="M24" s="6" t="s">
        <f>=I24+J24+K24+L24</f>
      </c>
      <c r="N24" s="28"/>
      <c r="O24" s="26"/>
    </row>
    <row collapsed="false" customFormat="false" customHeight="false" hidden="false" ht="12.1" outlineLevel="0" r="25">
      <c r="A25" s="20" t="n">
        <v>43900.776759259</v>
      </c>
      <c r="B25" s="16" t="s">
        <v>65</v>
      </c>
      <c r="C25" s="16" t="s">
        <v>338</v>
      </c>
      <c r="D25" s="16" t="s">
        <v>268</v>
      </c>
      <c r="E25" s="16" t="s">
        <v>63</v>
      </c>
      <c r="F25" s="16" t="s">
        <v>23</v>
      </c>
      <c r="G25" s="7" t="n">
        <v>10</v>
      </c>
      <c r="H25" s="6" t="n">
        <v>819</v>
      </c>
      <c r="I25" s="6" t="n">
        <v>-8190</v>
      </c>
      <c r="J25" s="6" t="n">
        <v>0</v>
      </c>
      <c r="K25" s="6" t="n">
        <v>-24.57</v>
      </c>
      <c r="L25" s="6" t="n">
        <v>0</v>
      </c>
      <c r="M25" s="6"/>
      <c r="N25" s="6" t="s">
        <f>=I25+J25+K25+L25</f>
      </c>
      <c r="O25" s="16"/>
    </row>
    <row collapsed="false" customFormat="false" customHeight="false" hidden="false" ht="12.1" outlineLevel="0" r="26">
      <c r="A26" s="20" t="n">
        <v>43901.457233796</v>
      </c>
      <c r="B26" s="16" t="s">
        <v>25</v>
      </c>
      <c r="C26" s="16" t="s">
        <v>346</v>
      </c>
      <c r="D26" s="16" t="s">
        <v>268</v>
      </c>
      <c r="E26" s="16" t="s">
        <v>17</v>
      </c>
      <c r="F26" s="16" t="s">
        <v>23</v>
      </c>
      <c r="G26" s="7" t="n">
        <v>1</v>
      </c>
      <c r="H26" s="6" t="n">
        <v>21522</v>
      </c>
      <c r="I26" s="6" t="n">
        <v>-21522</v>
      </c>
      <c r="J26" s="6" t="n">
        <v>0</v>
      </c>
      <c r="K26" s="6" t="n">
        <v>-64.57</v>
      </c>
      <c r="L26" s="6" t="n">
        <v>0</v>
      </c>
      <c r="M26" s="6"/>
      <c r="N26" s="6" t="s">
        <f>=I26+J26+K26+L26</f>
      </c>
      <c r="O26" s="16"/>
    </row>
    <row collapsed="false" customFormat="false" customHeight="false" hidden="false" ht="12.1" outlineLevel="0" r="27">
      <c r="A27" s="21" t="n">
        <v>43906.628912037</v>
      </c>
      <c r="B27" s="22" t="s">
        <v>347</v>
      </c>
      <c r="C27" s="22" t="s">
        <v>348</v>
      </c>
      <c r="D27" s="22" t="s">
        <v>347</v>
      </c>
      <c r="E27" s="22" t="s">
        <v>347</v>
      </c>
      <c r="F27" s="22" t="s">
        <v>19</v>
      </c>
      <c r="G27" s="23" t="n">
        <v>1</v>
      </c>
      <c r="H27" s="24" t="n">
        <v>1</v>
      </c>
      <c r="I27" s="24" t="n">
        <v>1</v>
      </c>
      <c r="J27" s="24" t="n">
        <v>0</v>
      </c>
      <c r="K27" s="24" t="n">
        <v>0</v>
      </c>
      <c r="L27" s="24" t="n">
        <v>0</v>
      </c>
      <c r="M27" s="6" t="s">
        <f>=I27+J27+K27+L27</f>
      </c>
      <c r="N27" s="24"/>
      <c r="O27" s="22"/>
    </row>
    <row collapsed="false" customFormat="false" customHeight="false" hidden="false" ht="12.1" outlineLevel="0" r="28">
      <c r="A28" s="20" t="n">
        <v>43913.665717593</v>
      </c>
      <c r="B28" s="16" t="s">
        <v>278</v>
      </c>
      <c r="C28" s="16" t="s">
        <v>349</v>
      </c>
      <c r="D28" s="16" t="s">
        <v>268</v>
      </c>
      <c r="E28" s="16" t="s">
        <v>17</v>
      </c>
      <c r="F28" s="16" t="s">
        <v>19</v>
      </c>
      <c r="G28" s="7" t="n">
        <v>1</v>
      </c>
      <c r="H28" s="6" t="n">
        <v>53.51</v>
      </c>
      <c r="I28" s="6" t="n">
        <v>-53.51</v>
      </c>
      <c r="J28" s="6" t="n">
        <v>0</v>
      </c>
      <c r="K28" s="6" t="n">
        <v>-0.16</v>
      </c>
      <c r="L28" s="6" t="n">
        <v>0</v>
      </c>
      <c r="M28" s="6" t="s">
        <f>=I28+J28+K28+L28</f>
      </c>
      <c r="N28" s="6"/>
      <c r="O28" s="16"/>
    </row>
    <row collapsed="false" customFormat="false" customHeight="false" hidden="false" ht="12.1" outlineLevel="0" r="29">
      <c r="A29" s="20" t="n">
        <v>43913.666203704</v>
      </c>
      <c r="B29" s="16" t="s">
        <v>20</v>
      </c>
      <c r="C29" s="16" t="s">
        <v>350</v>
      </c>
      <c r="D29" s="16" t="s">
        <v>268</v>
      </c>
      <c r="E29" s="16" t="s">
        <v>17</v>
      </c>
      <c r="F29" s="16" t="s">
        <v>19</v>
      </c>
      <c r="G29" s="7" t="n">
        <v>1</v>
      </c>
      <c r="H29" s="6" t="n">
        <v>40.97</v>
      </c>
      <c r="I29" s="6" t="n">
        <v>-40.97</v>
      </c>
      <c r="J29" s="6" t="n">
        <v>0</v>
      </c>
      <c r="K29" s="6" t="n">
        <v>-0.12</v>
      </c>
      <c r="L29" s="6" t="n">
        <v>0</v>
      </c>
      <c r="M29" s="6" t="s">
        <f>=I29+J29+K29+L29</f>
      </c>
      <c r="N29" s="6"/>
      <c r="O29" s="16"/>
    </row>
    <row collapsed="false" customFormat="false" customHeight="false" hidden="false" ht="12.1" outlineLevel="0" r="30">
      <c r="A30" s="21" t="n">
        <v>43916.564756944</v>
      </c>
      <c r="B30" s="22" t="s">
        <v>333</v>
      </c>
      <c r="C30" s="22" t="s">
        <v>87</v>
      </c>
      <c r="D30" s="22" t="s">
        <v>333</v>
      </c>
      <c r="E30" s="22" t="s">
        <v>333</v>
      </c>
      <c r="F30" s="22" t="s">
        <v>23</v>
      </c>
      <c r="G30" s="23" t="n">
        <v>1</v>
      </c>
      <c r="H30" s="24" t="n">
        <v>1</v>
      </c>
      <c r="I30" s="24" t="n">
        <v>10000</v>
      </c>
      <c r="J30" s="24" t="n">
        <v>0</v>
      </c>
      <c r="K30" s="24" t="n">
        <v>0</v>
      </c>
      <c r="L30" s="24" t="n">
        <v>0</v>
      </c>
      <c r="M30" s="24"/>
      <c r="N30" s="6" t="s">
        <f>=I30+J30+K30+L30</f>
      </c>
      <c r="O30" s="22"/>
    </row>
    <row collapsed="false" customFormat="false" customHeight="false" hidden="false" ht="12.1" outlineLevel="0" r="31">
      <c r="A31" s="25" t="n">
        <v>43920.441840278</v>
      </c>
      <c r="B31" s="26" t="s">
        <v>278</v>
      </c>
      <c r="C31" s="26" t="s">
        <v>349</v>
      </c>
      <c r="D31" s="26" t="s">
        <v>269</v>
      </c>
      <c r="E31" s="26" t="s">
        <v>17</v>
      </c>
      <c r="F31" s="26" t="s">
        <v>19</v>
      </c>
      <c r="G31" s="27" t="n">
        <v>-1</v>
      </c>
      <c r="H31" s="28" t="n">
        <v>52.1</v>
      </c>
      <c r="I31" s="28" t="n">
        <v>52.1</v>
      </c>
      <c r="J31" s="28" t="n">
        <v>0</v>
      </c>
      <c r="K31" s="28" t="n">
        <v>-0.16</v>
      </c>
      <c r="L31" s="28" t="n">
        <v>0</v>
      </c>
      <c r="M31" s="6" t="s">
        <f>=I31+J31+K31+L31</f>
      </c>
      <c r="N31" s="28"/>
      <c r="O31" s="26"/>
    </row>
    <row collapsed="false" customFormat="false" customHeight="false" hidden="false" ht="12.1" outlineLevel="0" r="32">
      <c r="A32" s="25" t="n">
        <v>43920.44224537</v>
      </c>
      <c r="B32" s="26" t="s">
        <v>20</v>
      </c>
      <c r="C32" s="26" t="s">
        <v>350</v>
      </c>
      <c r="D32" s="26" t="s">
        <v>269</v>
      </c>
      <c r="E32" s="26" t="s">
        <v>17</v>
      </c>
      <c r="F32" s="26" t="s">
        <v>19</v>
      </c>
      <c r="G32" s="27" t="n">
        <v>-1</v>
      </c>
      <c r="H32" s="28" t="n">
        <v>46.51</v>
      </c>
      <c r="I32" s="28" t="n">
        <v>46.51</v>
      </c>
      <c r="J32" s="28" t="n">
        <v>0</v>
      </c>
      <c r="K32" s="28" t="n">
        <v>-0.14</v>
      </c>
      <c r="L32" s="28" t="n">
        <v>0</v>
      </c>
      <c r="M32" s="6" t="s">
        <f>=I32+J32+K32+L32</f>
      </c>
      <c r="N32" s="28"/>
      <c r="O32" s="26"/>
    </row>
    <row collapsed="false" customFormat="false" customHeight="false" hidden="false" ht="12.1" outlineLevel="0" r="33">
      <c r="A33" s="20" t="n">
        <v>43928.438831019</v>
      </c>
      <c r="B33" s="16" t="s">
        <v>341</v>
      </c>
      <c r="C33" s="16" t="s">
        <v>342</v>
      </c>
      <c r="D33" s="16" t="s">
        <v>268</v>
      </c>
      <c r="E33" s="16" t="s">
        <v>343</v>
      </c>
      <c r="F33" s="16" t="s">
        <v>23</v>
      </c>
      <c r="G33" s="7" t="n">
        <v>164</v>
      </c>
      <c r="H33" s="6" t="n">
        <v>75.52</v>
      </c>
      <c r="I33" s="6" t="n">
        <v>-12385.28</v>
      </c>
      <c r="J33" s="6" t="n">
        <v>0</v>
      </c>
      <c r="K33" s="6" t="n">
        <v>-37.16</v>
      </c>
      <c r="L33" s="6" t="n">
        <v>0</v>
      </c>
      <c r="M33" s="6"/>
      <c r="N33" s="6" t="s">
        <f>=I33+J33+K33+L33</f>
      </c>
      <c r="O33" s="16"/>
    </row>
    <row collapsed="false" customFormat="false" customHeight="false" hidden="false" ht="12.1" outlineLevel="0" r="34">
      <c r="A34" s="21" t="n">
        <v>43928.448900463</v>
      </c>
      <c r="B34" s="22" t="s">
        <v>333</v>
      </c>
      <c r="C34" s="22" t="s">
        <v>87</v>
      </c>
      <c r="D34" s="22" t="s">
        <v>333</v>
      </c>
      <c r="E34" s="22" t="s">
        <v>333</v>
      </c>
      <c r="F34" s="22" t="s">
        <v>23</v>
      </c>
      <c r="G34" s="23" t="n">
        <v>1</v>
      </c>
      <c r="H34" s="24" t="n">
        <v>1</v>
      </c>
      <c r="I34" s="24" t="n">
        <v>10000</v>
      </c>
      <c r="J34" s="24" t="n">
        <v>0</v>
      </c>
      <c r="K34" s="24" t="n">
        <v>0</v>
      </c>
      <c r="L34" s="24" t="n">
        <v>0</v>
      </c>
      <c r="M34" s="24"/>
      <c r="N34" s="6" t="s">
        <f>=I34+J34+K34+L34</f>
      </c>
      <c r="O34" s="22"/>
    </row>
    <row collapsed="false" customFormat="false" customHeight="false" hidden="false" ht="12.1" outlineLevel="0" r="35">
      <c r="A35" s="20" t="n">
        <v>43928.528460648</v>
      </c>
      <c r="B35" s="16" t="s">
        <v>279</v>
      </c>
      <c r="C35" s="16" t="s">
        <v>351</v>
      </c>
      <c r="D35" s="16" t="s">
        <v>268</v>
      </c>
      <c r="E35" s="16" t="s">
        <v>17</v>
      </c>
      <c r="F35" s="16" t="s">
        <v>19</v>
      </c>
      <c r="G35" s="7" t="n">
        <v>1</v>
      </c>
      <c r="H35" s="6" t="n">
        <v>268.79</v>
      </c>
      <c r="I35" s="6" t="n">
        <v>-268.79</v>
      </c>
      <c r="J35" s="6" t="n">
        <v>0</v>
      </c>
      <c r="K35" s="6" t="n">
        <v>-0.81</v>
      </c>
      <c r="L35" s="6" t="n">
        <v>0</v>
      </c>
      <c r="M35" s="6" t="s">
        <f>=I35+J35+K35+L35</f>
      </c>
      <c r="N35" s="6"/>
      <c r="O35" s="16"/>
    </row>
    <row collapsed="false" customFormat="false" customHeight="false" hidden="false" ht="12.1" outlineLevel="0" r="36">
      <c r="A36" s="25" t="n">
        <v>43937.449953704</v>
      </c>
      <c r="B36" s="26" t="s">
        <v>65</v>
      </c>
      <c r="C36" s="26" t="s">
        <v>338</v>
      </c>
      <c r="D36" s="26" t="s">
        <v>269</v>
      </c>
      <c r="E36" s="26" t="s">
        <v>63</v>
      </c>
      <c r="F36" s="26" t="s">
        <v>23</v>
      </c>
      <c r="G36" s="27" t="n">
        <v>-10</v>
      </c>
      <c r="H36" s="28" t="n">
        <v>885</v>
      </c>
      <c r="I36" s="28" t="n">
        <v>8850</v>
      </c>
      <c r="J36" s="28" t="n">
        <v>0</v>
      </c>
      <c r="K36" s="28" t="n">
        <v>-26.55</v>
      </c>
      <c r="L36" s="28" t="n">
        <v>0</v>
      </c>
      <c r="M36" s="28"/>
      <c r="N36" s="6" t="s">
        <f>=I36+J36+K36+L36</f>
      </c>
      <c r="O36" s="26"/>
    </row>
    <row collapsed="false" customFormat="false" customHeight="false" hidden="false" ht="12.1" outlineLevel="0" r="37">
      <c r="A37" s="25" t="n">
        <v>43937.452581019</v>
      </c>
      <c r="B37" s="26" t="s">
        <v>279</v>
      </c>
      <c r="C37" s="26" t="s">
        <v>351</v>
      </c>
      <c r="D37" s="26" t="s">
        <v>269</v>
      </c>
      <c r="E37" s="26" t="s">
        <v>17</v>
      </c>
      <c r="F37" s="26" t="s">
        <v>19</v>
      </c>
      <c r="G37" s="27" t="n">
        <v>-1</v>
      </c>
      <c r="H37" s="28" t="n">
        <v>289</v>
      </c>
      <c r="I37" s="28" t="n">
        <v>289</v>
      </c>
      <c r="J37" s="28" t="n">
        <v>0</v>
      </c>
      <c r="K37" s="28" t="n">
        <v>-0.87</v>
      </c>
      <c r="L37" s="28" t="n">
        <v>0</v>
      </c>
      <c r="M37" s="6" t="s">
        <f>=I37+J37+K37+L37</f>
      </c>
      <c r="N37" s="28"/>
      <c r="O37" s="26"/>
    </row>
    <row collapsed="false" customFormat="false" customHeight="false" hidden="false" ht="12.1" outlineLevel="0" r="38">
      <c r="A38" s="20" t="n">
        <v>43943.424560185</v>
      </c>
      <c r="B38" s="16" t="s">
        <v>280</v>
      </c>
      <c r="C38" s="16" t="s">
        <v>352</v>
      </c>
      <c r="D38" s="16" t="s">
        <v>268</v>
      </c>
      <c r="E38" s="16" t="s">
        <v>17</v>
      </c>
      <c r="F38" s="16" t="s">
        <v>19</v>
      </c>
      <c r="G38" s="7" t="n">
        <v>1</v>
      </c>
      <c r="H38" s="6" t="n">
        <v>250.75</v>
      </c>
      <c r="I38" s="6" t="n">
        <v>-250.75</v>
      </c>
      <c r="J38" s="6" t="n">
        <v>0</v>
      </c>
      <c r="K38" s="6" t="n">
        <v>-0.75</v>
      </c>
      <c r="L38" s="6" t="n">
        <v>0</v>
      </c>
      <c r="M38" s="6" t="s">
        <f>=I38+J38+K38+L38</f>
      </c>
      <c r="N38" s="6"/>
      <c r="O38" s="16"/>
    </row>
    <row collapsed="false" customFormat="false" customHeight="false" hidden="false" ht="12.1" outlineLevel="0" r="39">
      <c r="A39" s="20" t="n">
        <v>43943.441469907</v>
      </c>
      <c r="B39" s="16" t="s">
        <v>281</v>
      </c>
      <c r="C39" s="16" t="s">
        <v>353</v>
      </c>
      <c r="D39" s="16" t="s">
        <v>268</v>
      </c>
      <c r="E39" s="16" t="s">
        <v>17</v>
      </c>
      <c r="F39" s="16" t="s">
        <v>19</v>
      </c>
      <c r="G39" s="7" t="n">
        <v>3</v>
      </c>
      <c r="H39" s="6" t="n">
        <v>5.35</v>
      </c>
      <c r="I39" s="6" t="n">
        <v>-16.05</v>
      </c>
      <c r="J39" s="6" t="n">
        <v>0</v>
      </c>
      <c r="K39" s="6" t="n">
        <v>-0.05</v>
      </c>
      <c r="L39" s="6" t="n">
        <v>0</v>
      </c>
      <c r="M39" s="6" t="s">
        <f>=I39+J39+K39+L39</f>
      </c>
      <c r="N39" s="6"/>
      <c r="O39" s="16"/>
    </row>
    <row collapsed="false" customFormat="false" customHeight="false" hidden="false" ht="12.1" outlineLevel="0" r="40">
      <c r="A40" s="20" t="n">
        <v>43943.441909722</v>
      </c>
      <c r="B40" s="16" t="s">
        <v>282</v>
      </c>
      <c r="C40" s="16" t="s">
        <v>354</v>
      </c>
      <c r="D40" s="16" t="s">
        <v>268</v>
      </c>
      <c r="E40" s="16" t="s">
        <v>17</v>
      </c>
      <c r="F40" s="16" t="s">
        <v>19</v>
      </c>
      <c r="G40" s="7" t="n">
        <v>1</v>
      </c>
      <c r="H40" s="6" t="n">
        <v>12.83</v>
      </c>
      <c r="I40" s="6" t="n">
        <v>-12.83</v>
      </c>
      <c r="J40" s="6" t="n">
        <v>0</v>
      </c>
      <c r="K40" s="6" t="n">
        <v>-0.04</v>
      </c>
      <c r="L40" s="6" t="n">
        <v>0</v>
      </c>
      <c r="M40" s="6" t="s">
        <f>=I40+J40+K40+L40</f>
      </c>
      <c r="N40" s="6"/>
      <c r="O40" s="16"/>
    </row>
    <row collapsed="false" customFormat="false" customHeight="false" hidden="false" ht="12.1" outlineLevel="0" r="41">
      <c r="A41" s="20" t="n">
        <v>43943.444780093</v>
      </c>
      <c r="B41" s="16" t="s">
        <v>283</v>
      </c>
      <c r="C41" s="16" t="s">
        <v>355</v>
      </c>
      <c r="D41" s="16" t="s">
        <v>268</v>
      </c>
      <c r="E41" s="16" t="s">
        <v>17</v>
      </c>
      <c r="F41" s="16" t="s">
        <v>19</v>
      </c>
      <c r="G41" s="7" t="n">
        <v>1</v>
      </c>
      <c r="H41" s="6" t="n">
        <v>7.35</v>
      </c>
      <c r="I41" s="6" t="n">
        <v>-7.35</v>
      </c>
      <c r="J41" s="6" t="n">
        <v>0</v>
      </c>
      <c r="K41" s="6" t="n">
        <v>-0.02</v>
      </c>
      <c r="L41" s="6" t="n">
        <v>0</v>
      </c>
      <c r="M41" s="6" t="s">
        <f>=I41+J41+K41+L41</f>
      </c>
      <c r="N41" s="6"/>
      <c r="O41" s="16"/>
    </row>
    <row collapsed="false" customFormat="false" customHeight="false" hidden="false" ht="12.1" outlineLevel="0" r="42">
      <c r="A42" s="20" t="n">
        <v>43943.717175926</v>
      </c>
      <c r="B42" s="16" t="s">
        <v>62</v>
      </c>
      <c r="C42" s="16" t="s">
        <v>356</v>
      </c>
      <c r="D42" s="16" t="s">
        <v>268</v>
      </c>
      <c r="E42" s="16" t="s">
        <v>63</v>
      </c>
      <c r="F42" s="16" t="s">
        <v>23</v>
      </c>
      <c r="G42" s="7" t="n">
        <v>1</v>
      </c>
      <c r="H42" s="6" t="n">
        <v>6438</v>
      </c>
      <c r="I42" s="6" t="n">
        <v>-6438</v>
      </c>
      <c r="J42" s="6" t="n">
        <v>0</v>
      </c>
      <c r="K42" s="6" t="n">
        <v>-19.31</v>
      </c>
      <c r="L42" s="6" t="n">
        <v>0</v>
      </c>
      <c r="M42" s="6"/>
      <c r="N42" s="6" t="s">
        <f>=I42+J42+K42+L42</f>
      </c>
      <c r="O42" s="16"/>
    </row>
    <row collapsed="false" customFormat="false" customHeight="false" hidden="false" ht="12.1" outlineLevel="0" r="43">
      <c r="A43" s="20" t="n">
        <v>43943.71787037</v>
      </c>
      <c r="B43" s="16" t="s">
        <v>69</v>
      </c>
      <c r="C43" s="16" t="s">
        <v>357</v>
      </c>
      <c r="D43" s="16" t="s">
        <v>268</v>
      </c>
      <c r="E43" s="16" t="s">
        <v>63</v>
      </c>
      <c r="F43" s="16" t="s">
        <v>23</v>
      </c>
      <c r="G43" s="7" t="n">
        <v>1000</v>
      </c>
      <c r="H43" s="6" t="n">
        <v>1.2927</v>
      </c>
      <c r="I43" s="6" t="n">
        <v>-1292.7</v>
      </c>
      <c r="J43" s="6" t="n">
        <v>0</v>
      </c>
      <c r="K43" s="6" t="n">
        <v>-3.88</v>
      </c>
      <c r="L43" s="6" t="n">
        <v>0</v>
      </c>
      <c r="M43" s="6"/>
      <c r="N43" s="6" t="s">
        <f>=I43+J43+K43+L43</f>
      </c>
      <c r="O43" s="16"/>
    </row>
    <row collapsed="false" customFormat="false" customHeight="false" hidden="false" ht="12.1" outlineLevel="0" r="44">
      <c r="A44" s="25" t="n">
        <v>43945.700092593</v>
      </c>
      <c r="B44" s="26" t="s">
        <v>274</v>
      </c>
      <c r="C44" s="26" t="s">
        <v>337</v>
      </c>
      <c r="D44" s="26" t="s">
        <v>269</v>
      </c>
      <c r="E44" s="26" t="s">
        <v>63</v>
      </c>
      <c r="F44" s="26" t="s">
        <v>23</v>
      </c>
      <c r="G44" s="27" t="n">
        <v>-5</v>
      </c>
      <c r="H44" s="28" t="n">
        <v>1609.7</v>
      </c>
      <c r="I44" s="28" t="n">
        <v>8048.5</v>
      </c>
      <c r="J44" s="28" t="n">
        <v>0</v>
      </c>
      <c r="K44" s="28" t="n">
        <v>-24.15</v>
      </c>
      <c r="L44" s="28" t="n">
        <v>0</v>
      </c>
      <c r="M44" s="28"/>
      <c r="N44" s="6" t="s">
        <f>=I44+J44+K44+L44</f>
      </c>
      <c r="O44" s="26"/>
    </row>
    <row collapsed="false" customFormat="false" customHeight="false" hidden="false" ht="12.1" outlineLevel="0" r="45">
      <c r="A45" s="20" t="n">
        <v>43945.702800926</v>
      </c>
      <c r="B45" s="16" t="s">
        <v>34</v>
      </c>
      <c r="C45" s="16" t="s">
        <v>358</v>
      </c>
      <c r="D45" s="16" t="s">
        <v>268</v>
      </c>
      <c r="E45" s="16" t="s">
        <v>17</v>
      </c>
      <c r="F45" s="16" t="s">
        <v>23</v>
      </c>
      <c r="G45" s="7" t="n">
        <v>1</v>
      </c>
      <c r="H45" s="6" t="n">
        <v>16300</v>
      </c>
      <c r="I45" s="6" t="n">
        <v>-16300</v>
      </c>
      <c r="J45" s="6" t="n">
        <v>0</v>
      </c>
      <c r="K45" s="6" t="n">
        <v>-48.9</v>
      </c>
      <c r="L45" s="6" t="n">
        <v>0</v>
      </c>
      <c r="M45" s="6"/>
      <c r="N45" s="6" t="s">
        <f>=I45+J45+K45+L45</f>
      </c>
      <c r="O45" s="16"/>
    </row>
    <row collapsed="false" customFormat="false" customHeight="false" hidden="false" ht="12.1" outlineLevel="0" r="46">
      <c r="A46" s="25" t="n">
        <v>43949.0553125</v>
      </c>
      <c r="B46" s="26" t="s">
        <v>281</v>
      </c>
      <c r="C46" s="26" t="s">
        <v>353</v>
      </c>
      <c r="D46" s="26" t="s">
        <v>269</v>
      </c>
      <c r="E46" s="26" t="s">
        <v>17</v>
      </c>
      <c r="F46" s="26" t="s">
        <v>19</v>
      </c>
      <c r="G46" s="27" t="n">
        <v>-3</v>
      </c>
      <c r="H46" s="28" t="n">
        <v>5.55</v>
      </c>
      <c r="I46" s="28" t="n">
        <v>16.65</v>
      </c>
      <c r="J46" s="28" t="n">
        <v>0</v>
      </c>
      <c r="K46" s="28" t="n">
        <v>-0.05</v>
      </c>
      <c r="L46" s="28" t="n">
        <v>0</v>
      </c>
      <c r="M46" s="6" t="s">
        <f>=I46+J46+K46+L46</f>
      </c>
      <c r="N46" s="28"/>
      <c r="O46" s="26"/>
    </row>
    <row collapsed="false" customFormat="false" customHeight="false" hidden="false" ht="12.1" outlineLevel="0" r="47">
      <c r="A47" s="25" t="n">
        <v>43949.069965278</v>
      </c>
      <c r="B47" s="26" t="s">
        <v>283</v>
      </c>
      <c r="C47" s="26" t="s">
        <v>355</v>
      </c>
      <c r="D47" s="26" t="s">
        <v>269</v>
      </c>
      <c r="E47" s="26" t="s">
        <v>17</v>
      </c>
      <c r="F47" s="26" t="s">
        <v>19</v>
      </c>
      <c r="G47" s="27" t="n">
        <v>-1</v>
      </c>
      <c r="H47" s="28" t="n">
        <v>8.3</v>
      </c>
      <c r="I47" s="28" t="n">
        <v>8.3</v>
      </c>
      <c r="J47" s="28" t="n">
        <v>0</v>
      </c>
      <c r="K47" s="28" t="n">
        <v>-0.02</v>
      </c>
      <c r="L47" s="28" t="n">
        <v>0</v>
      </c>
      <c r="M47" s="6" t="s">
        <f>=I47+J47+K47+L47</f>
      </c>
      <c r="N47" s="28"/>
      <c r="O47" s="26"/>
    </row>
    <row collapsed="false" customFormat="false" customHeight="false" hidden="false" ht="12.1" outlineLevel="0" r="48">
      <c r="A48" s="25" t="n">
        <v>43949.518020833</v>
      </c>
      <c r="B48" s="26" t="s">
        <v>280</v>
      </c>
      <c r="C48" s="26" t="s">
        <v>352</v>
      </c>
      <c r="D48" s="26" t="s">
        <v>269</v>
      </c>
      <c r="E48" s="26" t="s">
        <v>17</v>
      </c>
      <c r="F48" s="26" t="s">
        <v>19</v>
      </c>
      <c r="G48" s="27" t="n">
        <v>-1</v>
      </c>
      <c r="H48" s="28" t="n">
        <v>270</v>
      </c>
      <c r="I48" s="28" t="n">
        <v>270</v>
      </c>
      <c r="J48" s="28" t="n">
        <v>0</v>
      </c>
      <c r="K48" s="28" t="n">
        <v>-0.81</v>
      </c>
      <c r="L48" s="28" t="n">
        <v>0</v>
      </c>
      <c r="M48" s="6" t="s">
        <f>=I48+J48+K48+L48</f>
      </c>
      <c r="N48" s="28"/>
      <c r="O48" s="26"/>
    </row>
    <row collapsed="false" customFormat="false" customHeight="false" hidden="false" ht="12.1" outlineLevel="0" r="49">
      <c r="A49" s="20" t="n">
        <v>43949.674351852</v>
      </c>
      <c r="B49" s="16" t="s">
        <v>284</v>
      </c>
      <c r="C49" s="16" t="s">
        <v>359</v>
      </c>
      <c r="D49" s="16" t="s">
        <v>268</v>
      </c>
      <c r="E49" s="16" t="s">
        <v>17</v>
      </c>
      <c r="F49" s="16" t="s">
        <v>19</v>
      </c>
      <c r="G49" s="7" t="n">
        <v>1</v>
      </c>
      <c r="H49" s="6" t="n">
        <v>269.5</v>
      </c>
      <c r="I49" s="6" t="n">
        <v>-269.5</v>
      </c>
      <c r="J49" s="6" t="n">
        <v>0</v>
      </c>
      <c r="K49" s="6" t="n">
        <v>-0.81</v>
      </c>
      <c r="L49" s="6" t="n">
        <v>0</v>
      </c>
      <c r="M49" s="6" t="s">
        <f>=I49+J49+K49+L49</f>
      </c>
      <c r="N49" s="6"/>
      <c r="O49" s="16"/>
    </row>
    <row collapsed="false" customFormat="false" customHeight="false" hidden="false" ht="12.1" outlineLevel="0" r="50">
      <c r="A50" s="25" t="n">
        <v>43949.681238426</v>
      </c>
      <c r="B50" s="26" t="s">
        <v>282</v>
      </c>
      <c r="C50" s="26" t="s">
        <v>354</v>
      </c>
      <c r="D50" s="26" t="s">
        <v>269</v>
      </c>
      <c r="E50" s="26" t="s">
        <v>17</v>
      </c>
      <c r="F50" s="26" t="s">
        <v>19</v>
      </c>
      <c r="G50" s="27" t="n">
        <v>-1</v>
      </c>
      <c r="H50" s="28" t="n">
        <v>12.75</v>
      </c>
      <c r="I50" s="28" t="n">
        <v>12.75</v>
      </c>
      <c r="J50" s="28" t="n">
        <v>0</v>
      </c>
      <c r="K50" s="28" t="n">
        <v>-0.04</v>
      </c>
      <c r="L50" s="28" t="n">
        <v>0</v>
      </c>
      <c r="M50" s="6" t="s">
        <f>=I50+J50+K50+L50</f>
      </c>
      <c r="N50" s="28"/>
      <c r="O50" s="26"/>
    </row>
    <row collapsed="false" customFormat="false" customHeight="false" hidden="false" ht="12.1" outlineLevel="0" r="51">
      <c r="A51" s="20" t="n">
        <v>43949.682418981</v>
      </c>
      <c r="B51" s="16" t="s">
        <v>54</v>
      </c>
      <c r="C51" s="16" t="s">
        <v>360</v>
      </c>
      <c r="D51" s="16" t="s">
        <v>268</v>
      </c>
      <c r="E51" s="16" t="s">
        <v>17</v>
      </c>
      <c r="F51" s="16" t="s">
        <v>19</v>
      </c>
      <c r="G51" s="7" t="n">
        <v>1</v>
      </c>
      <c r="H51" s="6" t="n">
        <v>30.99</v>
      </c>
      <c r="I51" s="6" t="n">
        <v>-30.99</v>
      </c>
      <c r="J51" s="6" t="n">
        <v>0</v>
      </c>
      <c r="K51" s="6" t="n">
        <v>-0.09</v>
      </c>
      <c r="L51" s="6" t="n">
        <v>0</v>
      </c>
      <c r="M51" s="6" t="s">
        <f>=I51+J51+K51+L51</f>
      </c>
      <c r="N51" s="6"/>
      <c r="O51" s="16"/>
    </row>
    <row collapsed="false" customFormat="false" customHeight="false" hidden="false" ht="12.1" outlineLevel="0" r="52">
      <c r="A52" s="21" t="n">
        <v>43951.4215625</v>
      </c>
      <c r="B52" s="22" t="s">
        <v>333</v>
      </c>
      <c r="C52" s="22" t="s">
        <v>87</v>
      </c>
      <c r="D52" s="22" t="s">
        <v>333</v>
      </c>
      <c r="E52" s="22" t="s">
        <v>333</v>
      </c>
      <c r="F52" s="22" t="s">
        <v>23</v>
      </c>
      <c r="G52" s="23" t="n">
        <v>1</v>
      </c>
      <c r="H52" s="24" t="n">
        <v>1</v>
      </c>
      <c r="I52" s="24" t="n">
        <v>5000</v>
      </c>
      <c r="J52" s="24" t="n">
        <v>0</v>
      </c>
      <c r="K52" s="24" t="n">
        <v>0</v>
      </c>
      <c r="L52" s="24" t="n">
        <v>0</v>
      </c>
      <c r="M52" s="24"/>
      <c r="N52" s="6" t="s">
        <f>=I52+J52+K52+L52</f>
      </c>
      <c r="O52" s="22"/>
    </row>
    <row collapsed="false" customFormat="false" customHeight="false" hidden="false" ht="12.1" outlineLevel="0" r="53">
      <c r="A53" s="21" t="n">
        <v>43969.40775463</v>
      </c>
      <c r="B53" s="22" t="s">
        <v>333</v>
      </c>
      <c r="C53" s="22" t="s">
        <v>87</v>
      </c>
      <c r="D53" s="22" t="s">
        <v>333</v>
      </c>
      <c r="E53" s="22" t="s">
        <v>333</v>
      </c>
      <c r="F53" s="22" t="s">
        <v>23</v>
      </c>
      <c r="G53" s="23" t="n">
        <v>1</v>
      </c>
      <c r="H53" s="24" t="n">
        <v>1</v>
      </c>
      <c r="I53" s="24" t="n">
        <v>5000</v>
      </c>
      <c r="J53" s="24" t="n">
        <v>0</v>
      </c>
      <c r="K53" s="24" t="n">
        <v>0</v>
      </c>
      <c r="L53" s="24" t="n">
        <v>0</v>
      </c>
      <c r="M53" s="24"/>
      <c r="N53" s="6" t="s">
        <f>=I53+J53+K53+L53</f>
      </c>
      <c r="O53" s="22"/>
    </row>
    <row collapsed="false" customFormat="false" customHeight="false" hidden="false" ht="12.1" outlineLevel="0" r="54">
      <c r="A54" s="20" t="n">
        <v>43969.424340278</v>
      </c>
      <c r="B54" s="16" t="s">
        <v>341</v>
      </c>
      <c r="C54" s="16" t="s">
        <v>342</v>
      </c>
      <c r="D54" s="16" t="s">
        <v>268</v>
      </c>
      <c r="E54" s="16" t="s">
        <v>343</v>
      </c>
      <c r="F54" s="16" t="s">
        <v>23</v>
      </c>
      <c r="G54" s="7" t="n">
        <v>100</v>
      </c>
      <c r="H54" s="6" t="n">
        <v>72.945</v>
      </c>
      <c r="I54" s="6" t="n">
        <v>-7294.5</v>
      </c>
      <c r="J54" s="6" t="n">
        <v>0</v>
      </c>
      <c r="K54" s="6" t="n">
        <v>-21.88</v>
      </c>
      <c r="L54" s="6" t="n">
        <v>0</v>
      </c>
      <c r="M54" s="6"/>
      <c r="N54" s="6" t="s">
        <f>=I54+J54+K54+L54</f>
      </c>
      <c r="O54" s="16"/>
    </row>
    <row collapsed="false" customFormat="false" customHeight="false" hidden="false" ht="12.1" outlineLevel="0" r="55">
      <c r="A55" s="20" t="n">
        <v>43969.433773148</v>
      </c>
      <c r="B55" s="16" t="s">
        <v>341</v>
      </c>
      <c r="C55" s="16" t="s">
        <v>342</v>
      </c>
      <c r="D55" s="16" t="s">
        <v>268</v>
      </c>
      <c r="E55" s="16" t="s">
        <v>343</v>
      </c>
      <c r="F55" s="16" t="s">
        <v>23</v>
      </c>
      <c r="G55" s="7" t="n">
        <v>74</v>
      </c>
      <c r="H55" s="6" t="n">
        <v>72.94</v>
      </c>
      <c r="I55" s="6" t="n">
        <v>-5397.56</v>
      </c>
      <c r="J55" s="6" t="n">
        <v>0</v>
      </c>
      <c r="K55" s="6" t="n">
        <v>-16.19</v>
      </c>
      <c r="L55" s="6" t="n">
        <v>0</v>
      </c>
      <c r="M55" s="6"/>
      <c r="N55" s="6" t="s">
        <f>=I55+J55+K55+L55</f>
      </c>
      <c r="O55" s="16"/>
    </row>
    <row collapsed="false" customFormat="false" customHeight="false" hidden="false" ht="12.1" outlineLevel="0" r="56">
      <c r="A56" s="20" t="n">
        <v>43969.438298611</v>
      </c>
      <c r="B56" s="16" t="s">
        <v>285</v>
      </c>
      <c r="C56" s="16" t="s">
        <v>361</v>
      </c>
      <c r="D56" s="16" t="s">
        <v>268</v>
      </c>
      <c r="E56" s="16" t="s">
        <v>17</v>
      </c>
      <c r="F56" s="16" t="s">
        <v>19</v>
      </c>
      <c r="G56" s="7" t="n">
        <v>1</v>
      </c>
      <c r="H56" s="6" t="n">
        <v>122.32</v>
      </c>
      <c r="I56" s="6" t="n">
        <v>-122.32</v>
      </c>
      <c r="J56" s="6" t="n">
        <v>0</v>
      </c>
      <c r="K56" s="6" t="n">
        <v>-0.37</v>
      </c>
      <c r="L56" s="6" t="n">
        <v>0</v>
      </c>
      <c r="M56" s="6" t="s">
        <f>=I56+J56+K56+L56</f>
      </c>
      <c r="N56" s="6"/>
      <c r="O56" s="16"/>
    </row>
    <row collapsed="false" customFormat="false" customHeight="false" hidden="false" ht="12.1" outlineLevel="0" r="57">
      <c r="A57" s="20" t="n">
        <v>43969.611793981</v>
      </c>
      <c r="B57" s="16" t="s">
        <v>286</v>
      </c>
      <c r="C57" s="16" t="s">
        <v>362</v>
      </c>
      <c r="D57" s="16" t="s">
        <v>268</v>
      </c>
      <c r="E57" s="16" t="s">
        <v>17</v>
      </c>
      <c r="F57" s="16" t="s">
        <v>19</v>
      </c>
      <c r="G57" s="7" t="n">
        <v>1</v>
      </c>
      <c r="H57" s="6" t="n">
        <v>43.91</v>
      </c>
      <c r="I57" s="6" t="n">
        <v>-43.91</v>
      </c>
      <c r="J57" s="6" t="n">
        <v>0</v>
      </c>
      <c r="K57" s="6" t="n">
        <v>-0.13</v>
      </c>
      <c r="L57" s="6" t="n">
        <v>0</v>
      </c>
      <c r="M57" s="6" t="s">
        <f>=I57+J57+K57+L57</f>
      </c>
      <c r="N57" s="6"/>
      <c r="O57" s="16"/>
    </row>
    <row collapsed="false" customFormat="false" customHeight="false" hidden="false" ht="12.1" outlineLevel="0" r="58">
      <c r="A58" s="20" t="n">
        <v>43969.613587963</v>
      </c>
      <c r="B58" s="16" t="s">
        <v>73</v>
      </c>
      <c r="C58" s="16" t="s">
        <v>363</v>
      </c>
      <c r="D58" s="16" t="s">
        <v>268</v>
      </c>
      <c r="E58" s="16" t="s">
        <v>63</v>
      </c>
      <c r="F58" s="16" t="s">
        <v>19</v>
      </c>
      <c r="G58" s="7" t="n">
        <v>135</v>
      </c>
      <c r="H58" s="6" t="n">
        <v>0.0979</v>
      </c>
      <c r="I58" s="6" t="n">
        <v>-13.22</v>
      </c>
      <c r="J58" s="6" t="n">
        <v>0</v>
      </c>
      <c r="K58" s="6" t="n">
        <v>0</v>
      </c>
      <c r="L58" s="6" t="n">
        <v>0</v>
      </c>
      <c r="M58" s="6" t="s">
        <f>=I58+J58+K58+L58</f>
      </c>
      <c r="N58" s="6"/>
      <c r="O58" s="16"/>
    </row>
    <row collapsed="false" customFormat="false" customHeight="false" hidden="false" ht="12.1" outlineLevel="0" r="59">
      <c r="A59" s="25" t="n">
        <v>43969.68056713</v>
      </c>
      <c r="B59" s="26" t="s">
        <v>284</v>
      </c>
      <c r="C59" s="26" t="s">
        <v>359</v>
      </c>
      <c r="D59" s="26" t="s">
        <v>269</v>
      </c>
      <c r="E59" s="26" t="s">
        <v>17</v>
      </c>
      <c r="F59" s="26" t="s">
        <v>19</v>
      </c>
      <c r="G59" s="27" t="n">
        <v>-1</v>
      </c>
      <c r="H59" s="28" t="n">
        <v>287</v>
      </c>
      <c r="I59" s="28" t="n">
        <v>287</v>
      </c>
      <c r="J59" s="28" t="n">
        <v>0</v>
      </c>
      <c r="K59" s="28" t="n">
        <v>-0.86</v>
      </c>
      <c r="L59" s="28" t="n">
        <v>0</v>
      </c>
      <c r="M59" s="6" t="s">
        <f>=I59+J59+K59+L59</f>
      </c>
      <c r="N59" s="28"/>
      <c r="O59" s="26"/>
    </row>
    <row collapsed="false" customFormat="false" customHeight="false" hidden="false" ht="12.1" outlineLevel="0" r="60">
      <c r="A60" s="20" t="n">
        <v>43969.687418981</v>
      </c>
      <c r="B60" s="16" t="s">
        <v>31</v>
      </c>
      <c r="C60" s="16" t="s">
        <v>32</v>
      </c>
      <c r="D60" s="16" t="s">
        <v>268</v>
      </c>
      <c r="E60" s="16" t="s">
        <v>17</v>
      </c>
      <c r="F60" s="16" t="s">
        <v>19</v>
      </c>
      <c r="G60" s="7" t="n">
        <v>1</v>
      </c>
      <c r="H60" s="6" t="n">
        <v>59.77</v>
      </c>
      <c r="I60" s="6" t="n">
        <v>-59.77</v>
      </c>
      <c r="J60" s="6" t="n">
        <v>0</v>
      </c>
      <c r="K60" s="6" t="n">
        <v>-0.18</v>
      </c>
      <c r="L60" s="6" t="n">
        <v>0</v>
      </c>
      <c r="M60" s="6" t="s">
        <f>=I60+J60+K60+L60</f>
      </c>
      <c r="N60" s="6"/>
      <c r="O60" s="16"/>
    </row>
    <row collapsed="false" customFormat="false" customHeight="false" hidden="false" ht="12.1" outlineLevel="0" r="61">
      <c r="A61" s="20" t="n">
        <v>43969.687986111</v>
      </c>
      <c r="B61" s="16" t="s">
        <v>287</v>
      </c>
      <c r="C61" s="16" t="s">
        <v>364</v>
      </c>
      <c r="D61" s="16" t="s">
        <v>268</v>
      </c>
      <c r="E61" s="16" t="s">
        <v>17</v>
      </c>
      <c r="F61" s="16" t="s">
        <v>19</v>
      </c>
      <c r="G61" s="7" t="n">
        <v>1</v>
      </c>
      <c r="H61" s="6" t="n">
        <v>187.79</v>
      </c>
      <c r="I61" s="6" t="n">
        <v>-187.79</v>
      </c>
      <c r="J61" s="6" t="n">
        <v>0</v>
      </c>
      <c r="K61" s="6" t="n">
        <v>-0.56</v>
      </c>
      <c r="L61" s="6" t="n">
        <v>0</v>
      </c>
      <c r="M61" s="6" t="s">
        <f>=I61+J61+K61+L61</f>
      </c>
      <c r="N61" s="6"/>
      <c r="O61" s="16"/>
    </row>
    <row collapsed="false" customFormat="false" customHeight="false" hidden="false" ht="12.1" outlineLevel="0" r="62">
      <c r="A62" s="25" t="n">
        <v>43970.029502315</v>
      </c>
      <c r="B62" s="26" t="s">
        <v>285</v>
      </c>
      <c r="C62" s="26" t="s">
        <v>361</v>
      </c>
      <c r="D62" s="26" t="s">
        <v>269</v>
      </c>
      <c r="E62" s="26" t="s">
        <v>17</v>
      </c>
      <c r="F62" s="26" t="s">
        <v>19</v>
      </c>
      <c r="G62" s="27" t="n">
        <v>-1</v>
      </c>
      <c r="H62" s="28" t="n">
        <v>135.12</v>
      </c>
      <c r="I62" s="28" t="n">
        <v>135.12</v>
      </c>
      <c r="J62" s="28" t="n">
        <v>0</v>
      </c>
      <c r="K62" s="28" t="n">
        <v>-0.41</v>
      </c>
      <c r="L62" s="28" t="n">
        <v>0</v>
      </c>
      <c r="M62" s="6" t="s">
        <f>=I62+J62+K62+L62</f>
      </c>
      <c r="N62" s="28"/>
      <c r="O62" s="26"/>
    </row>
    <row collapsed="false" customFormat="false" customHeight="false" hidden="false" ht="12.1" outlineLevel="0" r="63">
      <c r="A63" s="20" t="n">
        <v>43970.038101852</v>
      </c>
      <c r="B63" s="16" t="s">
        <v>277</v>
      </c>
      <c r="C63" s="16" t="s">
        <v>345</v>
      </c>
      <c r="D63" s="16" t="s">
        <v>268</v>
      </c>
      <c r="E63" s="16" t="s">
        <v>17</v>
      </c>
      <c r="F63" s="16" t="s">
        <v>19</v>
      </c>
      <c r="G63" s="7" t="n">
        <v>1</v>
      </c>
      <c r="H63" s="6" t="n">
        <v>74.58</v>
      </c>
      <c r="I63" s="6" t="n">
        <v>-74.58</v>
      </c>
      <c r="J63" s="6" t="n">
        <v>0</v>
      </c>
      <c r="K63" s="6" t="n">
        <v>-0.22</v>
      </c>
      <c r="L63" s="6" t="n">
        <v>0</v>
      </c>
      <c r="M63" s="6" t="s">
        <f>=I63+J63+K63+L63</f>
      </c>
      <c r="N63" s="6"/>
      <c r="O63" s="16"/>
    </row>
    <row collapsed="false" customFormat="false" customHeight="false" hidden="false" ht="12.1" outlineLevel="0" r="64">
      <c r="A64" s="20" t="n">
        <v>43970.045949074</v>
      </c>
      <c r="B64" s="16" t="s">
        <v>288</v>
      </c>
      <c r="C64" s="16" t="s">
        <v>365</v>
      </c>
      <c r="D64" s="16" t="s">
        <v>268</v>
      </c>
      <c r="E64" s="16" t="s">
        <v>17</v>
      </c>
      <c r="F64" s="16" t="s">
        <v>19</v>
      </c>
      <c r="G64" s="7" t="n">
        <v>1</v>
      </c>
      <c r="H64" s="6" t="n">
        <v>79.89</v>
      </c>
      <c r="I64" s="6" t="n">
        <v>-79.89</v>
      </c>
      <c r="J64" s="6" t="n">
        <v>0</v>
      </c>
      <c r="K64" s="6" t="n">
        <v>-0.24</v>
      </c>
      <c r="L64" s="6" t="n">
        <v>0</v>
      </c>
      <c r="M64" s="6" t="s">
        <f>=I64+J64+K64+L64</f>
      </c>
      <c r="N64" s="6"/>
      <c r="O64" s="16"/>
    </row>
    <row collapsed="false" customFormat="false" customHeight="false" hidden="false" ht="12.1" outlineLevel="0" r="65">
      <c r="A65" s="25" t="n">
        <v>43971.699282407</v>
      </c>
      <c r="B65" s="26" t="s">
        <v>25</v>
      </c>
      <c r="C65" s="26" t="s">
        <v>346</v>
      </c>
      <c r="D65" s="26" t="s">
        <v>269</v>
      </c>
      <c r="E65" s="26" t="s">
        <v>17</v>
      </c>
      <c r="F65" s="26" t="s">
        <v>23</v>
      </c>
      <c r="G65" s="27" t="n">
        <v>-1</v>
      </c>
      <c r="H65" s="28" t="n">
        <v>22800</v>
      </c>
      <c r="I65" s="28" t="n">
        <v>22800</v>
      </c>
      <c r="J65" s="28" t="n">
        <v>0</v>
      </c>
      <c r="K65" s="28" t="n">
        <v>-68.4</v>
      </c>
      <c r="L65" s="28" t="n">
        <v>0</v>
      </c>
      <c r="M65" s="28"/>
      <c r="N65" s="6" t="s">
        <f>=I65+J65+K65+L65</f>
      </c>
      <c r="O65" s="26"/>
    </row>
    <row collapsed="false" customFormat="false" customHeight="false" hidden="false" ht="12.1" outlineLevel="0" r="66">
      <c r="A66" s="25" t="n">
        <v>43971.739467593</v>
      </c>
      <c r="B66" s="26" t="s">
        <v>34</v>
      </c>
      <c r="C66" s="26" t="s">
        <v>358</v>
      </c>
      <c r="D66" s="26" t="s">
        <v>269</v>
      </c>
      <c r="E66" s="26" t="s">
        <v>17</v>
      </c>
      <c r="F66" s="26" t="s">
        <v>23</v>
      </c>
      <c r="G66" s="27" t="n">
        <v>-1</v>
      </c>
      <c r="H66" s="28" t="n">
        <v>18000</v>
      </c>
      <c r="I66" s="28" t="n">
        <v>18000</v>
      </c>
      <c r="J66" s="28" t="n">
        <v>0</v>
      </c>
      <c r="K66" s="28" t="n">
        <v>-54</v>
      </c>
      <c r="L66" s="28" t="n">
        <v>0</v>
      </c>
      <c r="M66" s="28"/>
      <c r="N66" s="6" t="s">
        <f>=I66+J66+K66+L66</f>
      </c>
      <c r="O66" s="26"/>
    </row>
    <row collapsed="false" customFormat="false" customHeight="false" hidden="false" ht="12.1" outlineLevel="0" r="67">
      <c r="A67" s="25" t="n">
        <v>43972.041261574</v>
      </c>
      <c r="B67" s="26" t="s">
        <v>287</v>
      </c>
      <c r="C67" s="26" t="s">
        <v>364</v>
      </c>
      <c r="D67" s="26" t="s">
        <v>269</v>
      </c>
      <c r="E67" s="26" t="s">
        <v>17</v>
      </c>
      <c r="F67" s="26" t="s">
        <v>19</v>
      </c>
      <c r="G67" s="27" t="n">
        <v>-1</v>
      </c>
      <c r="H67" s="28" t="n">
        <v>194.25</v>
      </c>
      <c r="I67" s="28" t="n">
        <v>194.25</v>
      </c>
      <c r="J67" s="28" t="n">
        <v>0</v>
      </c>
      <c r="K67" s="28" t="n">
        <v>-0.58</v>
      </c>
      <c r="L67" s="28" t="n">
        <v>0</v>
      </c>
      <c r="M67" s="6" t="s">
        <f>=I67+J67+K67+L67</f>
      </c>
      <c r="N67" s="28"/>
      <c r="O67" s="26"/>
    </row>
    <row collapsed="false" customFormat="false" customHeight="false" hidden="false" ht="12.1" outlineLevel="0" r="68">
      <c r="A68" s="25" t="n">
        <v>43972.046458333</v>
      </c>
      <c r="B68" s="26" t="s">
        <v>31</v>
      </c>
      <c r="C68" s="26" t="s">
        <v>32</v>
      </c>
      <c r="D68" s="26" t="s">
        <v>269</v>
      </c>
      <c r="E68" s="26" t="s">
        <v>17</v>
      </c>
      <c r="F68" s="26" t="s">
        <v>19</v>
      </c>
      <c r="G68" s="27" t="n">
        <v>-1</v>
      </c>
      <c r="H68" s="28" t="n">
        <v>63.26</v>
      </c>
      <c r="I68" s="28" t="n">
        <v>63.26</v>
      </c>
      <c r="J68" s="28" t="n">
        <v>0</v>
      </c>
      <c r="K68" s="28" t="n">
        <v>-0.19</v>
      </c>
      <c r="L68" s="28" t="n">
        <v>0</v>
      </c>
      <c r="M68" s="6" t="s">
        <f>=I68+J68+K68+L68</f>
      </c>
      <c r="N68" s="28"/>
      <c r="O68" s="26"/>
    </row>
    <row collapsed="false" customFormat="false" customHeight="false" hidden="false" ht="12.1" outlineLevel="0" r="69">
      <c r="A69" s="20" t="n">
        <v>43972.434340278</v>
      </c>
      <c r="B69" s="16" t="s">
        <v>289</v>
      </c>
      <c r="C69" s="16" t="s">
        <v>366</v>
      </c>
      <c r="D69" s="16" t="s">
        <v>268</v>
      </c>
      <c r="E69" s="16" t="s">
        <v>17</v>
      </c>
      <c r="F69" s="16" t="s">
        <v>23</v>
      </c>
      <c r="G69" s="7" t="n">
        <v>500</v>
      </c>
      <c r="H69" s="6" t="n">
        <v>15.049</v>
      </c>
      <c r="I69" s="6" t="n">
        <v>-7524.5</v>
      </c>
      <c r="J69" s="6" t="n">
        <v>0</v>
      </c>
      <c r="K69" s="6" t="n">
        <v>-22.57</v>
      </c>
      <c r="L69" s="6" t="n">
        <v>0</v>
      </c>
      <c r="M69" s="6"/>
      <c r="N69" s="6" t="s">
        <f>=I69+J69+K69+L69</f>
      </c>
      <c r="O69" s="16"/>
    </row>
    <row collapsed="false" customFormat="false" customHeight="false" hidden="false" ht="12.1" outlineLevel="0" r="70">
      <c r="A70" s="20" t="n">
        <v>43972.447025463</v>
      </c>
      <c r="B70" s="16" t="s">
        <v>290</v>
      </c>
      <c r="C70" s="16" t="s">
        <v>367</v>
      </c>
      <c r="D70" s="16" t="s">
        <v>268</v>
      </c>
      <c r="E70" s="16" t="s">
        <v>17</v>
      </c>
      <c r="F70" s="16" t="s">
        <v>23</v>
      </c>
      <c r="G70" s="7" t="n">
        <v>100</v>
      </c>
      <c r="H70" s="6" t="n">
        <v>78.5</v>
      </c>
      <c r="I70" s="6" t="n">
        <v>-7850</v>
      </c>
      <c r="J70" s="6" t="n">
        <v>0</v>
      </c>
      <c r="K70" s="6" t="n">
        <v>-23.55</v>
      </c>
      <c r="L70" s="6" t="n">
        <v>0</v>
      </c>
      <c r="M70" s="6"/>
      <c r="N70" s="6" t="s">
        <f>=I70+J70+K70+L70</f>
      </c>
      <c r="O70" s="16"/>
    </row>
    <row collapsed="false" customFormat="false" customHeight="false" hidden="false" ht="12.1" outlineLevel="0" r="71">
      <c r="A71" s="20" t="n">
        <v>43972.454155093</v>
      </c>
      <c r="B71" s="16" t="s">
        <v>65</v>
      </c>
      <c r="C71" s="16" t="s">
        <v>338</v>
      </c>
      <c r="D71" s="16" t="s">
        <v>268</v>
      </c>
      <c r="E71" s="16" t="s">
        <v>63</v>
      </c>
      <c r="F71" s="16" t="s">
        <v>23</v>
      </c>
      <c r="G71" s="7" t="n">
        <v>5</v>
      </c>
      <c r="H71" s="6" t="n">
        <v>846</v>
      </c>
      <c r="I71" s="6" t="n">
        <v>-4230</v>
      </c>
      <c r="J71" s="6" t="n">
        <v>0</v>
      </c>
      <c r="K71" s="6" t="n">
        <v>-12.69</v>
      </c>
      <c r="L71" s="6" t="n">
        <v>0</v>
      </c>
      <c r="M71" s="6"/>
      <c r="N71" s="6" t="s">
        <f>=I71+J71+K71+L71</f>
      </c>
      <c r="O71" s="16"/>
    </row>
    <row collapsed="false" customFormat="false" customHeight="false" hidden="false" ht="12.1" outlineLevel="0" r="72">
      <c r="A72" s="20" t="n">
        <v>43972.726053241</v>
      </c>
      <c r="B72" s="16" t="s">
        <v>291</v>
      </c>
      <c r="C72" s="16" t="s">
        <v>368</v>
      </c>
      <c r="D72" s="16" t="s">
        <v>268</v>
      </c>
      <c r="E72" s="16" t="s">
        <v>17</v>
      </c>
      <c r="F72" s="16" t="s">
        <v>19</v>
      </c>
      <c r="G72" s="7" t="n">
        <v>1</v>
      </c>
      <c r="H72" s="6" t="n">
        <v>180.72</v>
      </c>
      <c r="I72" s="6" t="n">
        <v>-180.72</v>
      </c>
      <c r="J72" s="6" t="n">
        <v>0</v>
      </c>
      <c r="K72" s="6" t="n">
        <v>-0.54</v>
      </c>
      <c r="L72" s="6" t="n">
        <v>0</v>
      </c>
      <c r="M72" s="6" t="s">
        <f>=I72+J72+K72+L72</f>
      </c>
      <c r="N72" s="6"/>
      <c r="O72" s="16"/>
    </row>
    <row collapsed="false" customFormat="false" customHeight="false" hidden="false" ht="12.1" outlineLevel="0" r="73">
      <c r="A73" s="20" t="n">
        <v>43972.730775463</v>
      </c>
      <c r="B73" s="16" t="s">
        <v>282</v>
      </c>
      <c r="C73" s="16" t="s">
        <v>354</v>
      </c>
      <c r="D73" s="16" t="s">
        <v>268</v>
      </c>
      <c r="E73" s="16" t="s">
        <v>17</v>
      </c>
      <c r="F73" s="16" t="s">
        <v>19</v>
      </c>
      <c r="G73" s="7" t="n">
        <v>1</v>
      </c>
      <c r="H73" s="6" t="n">
        <v>10.19</v>
      </c>
      <c r="I73" s="6" t="n">
        <v>-10.19</v>
      </c>
      <c r="J73" s="6" t="n">
        <v>0</v>
      </c>
      <c r="K73" s="6" t="n">
        <v>-0.03</v>
      </c>
      <c r="L73" s="6" t="n">
        <v>0</v>
      </c>
      <c r="M73" s="6" t="s">
        <f>=I73+J73+K73+L73</f>
      </c>
      <c r="N73" s="6"/>
      <c r="O73" s="16"/>
    </row>
    <row collapsed="false" customFormat="false" customHeight="false" hidden="false" ht="12.1" outlineLevel="0" r="74">
      <c r="A74" s="20" t="n">
        <v>43972.732164352</v>
      </c>
      <c r="B74" s="16" t="s">
        <v>292</v>
      </c>
      <c r="C74" s="16" t="s">
        <v>369</v>
      </c>
      <c r="D74" s="16" t="s">
        <v>268</v>
      </c>
      <c r="E74" s="16" t="s">
        <v>17</v>
      </c>
      <c r="F74" s="16" t="s">
        <v>19</v>
      </c>
      <c r="G74" s="7" t="n">
        <v>1</v>
      </c>
      <c r="H74" s="6" t="n">
        <v>23.39</v>
      </c>
      <c r="I74" s="6" t="n">
        <v>-23.39</v>
      </c>
      <c r="J74" s="6" t="n">
        <v>0</v>
      </c>
      <c r="K74" s="6" t="n">
        <v>-0.07</v>
      </c>
      <c r="L74" s="6" t="n">
        <v>0</v>
      </c>
      <c r="M74" s="6" t="s">
        <f>=I74+J74+K74+L74</f>
      </c>
      <c r="N74" s="6"/>
      <c r="O74" s="16"/>
    </row>
    <row collapsed="false" customFormat="false" customHeight="false" hidden="false" ht="12.1" outlineLevel="0" r="75">
      <c r="A75" s="20" t="n">
        <v>43972.732164352</v>
      </c>
      <c r="B75" s="16" t="s">
        <v>292</v>
      </c>
      <c r="C75" s="16" t="s">
        <v>369</v>
      </c>
      <c r="D75" s="16" t="s">
        <v>268</v>
      </c>
      <c r="E75" s="16" t="s">
        <v>17</v>
      </c>
      <c r="F75" s="16" t="s">
        <v>19</v>
      </c>
      <c r="G75" s="7" t="n">
        <v>1</v>
      </c>
      <c r="H75" s="6" t="n">
        <v>23.39</v>
      </c>
      <c r="I75" s="6" t="n">
        <v>-23.39</v>
      </c>
      <c r="J75" s="6" t="n">
        <v>0</v>
      </c>
      <c r="K75" s="6" t="n">
        <v>-0.07</v>
      </c>
      <c r="L75" s="6" t="n">
        <v>0</v>
      </c>
      <c r="M75" s="6" t="s">
        <f>=I75+J75+K75+L75</f>
      </c>
      <c r="N75" s="6"/>
      <c r="O75" s="16"/>
    </row>
    <row collapsed="false" customFormat="false" customHeight="false" hidden="false" ht="12.1" outlineLevel="0" r="76">
      <c r="A76" s="20" t="n">
        <v>43972.73337963</v>
      </c>
      <c r="B76" s="16" t="s">
        <v>46</v>
      </c>
      <c r="C76" s="16" t="s">
        <v>370</v>
      </c>
      <c r="D76" s="16" t="s">
        <v>268</v>
      </c>
      <c r="E76" s="16" t="s">
        <v>17</v>
      </c>
      <c r="F76" s="16" t="s">
        <v>19</v>
      </c>
      <c r="G76" s="7" t="n">
        <v>1</v>
      </c>
      <c r="H76" s="6" t="n">
        <v>14.69</v>
      </c>
      <c r="I76" s="6" t="n">
        <v>-14.69</v>
      </c>
      <c r="J76" s="6" t="n">
        <v>0</v>
      </c>
      <c r="K76" s="6" t="n">
        <v>-0.04</v>
      </c>
      <c r="L76" s="6" t="n">
        <v>0</v>
      </c>
      <c r="M76" s="6" t="s">
        <f>=I76+J76+K76+L76</f>
      </c>
      <c r="N76" s="6"/>
      <c r="O76" s="16"/>
    </row>
    <row collapsed="false" customFormat="false" customHeight="false" hidden="false" ht="12.1" outlineLevel="0" r="77">
      <c r="A77" s="20" t="n">
        <v>43972.73337963</v>
      </c>
      <c r="B77" s="16" t="s">
        <v>46</v>
      </c>
      <c r="C77" s="16" t="s">
        <v>370</v>
      </c>
      <c r="D77" s="16" t="s">
        <v>268</v>
      </c>
      <c r="E77" s="16" t="s">
        <v>17</v>
      </c>
      <c r="F77" s="16" t="s">
        <v>19</v>
      </c>
      <c r="G77" s="7" t="n">
        <v>1</v>
      </c>
      <c r="H77" s="6" t="n">
        <v>14.69</v>
      </c>
      <c r="I77" s="6" t="n">
        <v>-14.69</v>
      </c>
      <c r="J77" s="6" t="n">
        <v>0</v>
      </c>
      <c r="K77" s="6" t="n">
        <v>-0.04</v>
      </c>
      <c r="L77" s="6" t="n">
        <v>0</v>
      </c>
      <c r="M77" s="6" t="s">
        <f>=I77+J77+K77+L77</f>
      </c>
      <c r="N77" s="6"/>
      <c r="O77" s="16"/>
    </row>
    <row collapsed="false" customFormat="false" customHeight="false" hidden="false" ht="12.1" outlineLevel="0" r="78">
      <c r="A78" s="25" t="n">
        <v>43972.945833333</v>
      </c>
      <c r="B78" s="26" t="s">
        <v>291</v>
      </c>
      <c r="C78" s="26" t="s">
        <v>368</v>
      </c>
      <c r="D78" s="26" t="s">
        <v>269</v>
      </c>
      <c r="E78" s="26" t="s">
        <v>17</v>
      </c>
      <c r="F78" s="26" t="s">
        <v>19</v>
      </c>
      <c r="G78" s="27" t="n">
        <v>-1</v>
      </c>
      <c r="H78" s="28" t="n">
        <v>185</v>
      </c>
      <c r="I78" s="28" t="n">
        <v>185</v>
      </c>
      <c r="J78" s="28" t="n">
        <v>0</v>
      </c>
      <c r="K78" s="28" t="n">
        <v>-0.56</v>
      </c>
      <c r="L78" s="28" t="n">
        <v>0</v>
      </c>
      <c r="M78" s="6" t="s">
        <f>=I78+J78+K78+L78</f>
      </c>
      <c r="N78" s="28"/>
      <c r="O78" s="26"/>
    </row>
    <row collapsed="false" customFormat="false" customHeight="false" hidden="false" ht="12.1" outlineLevel="0" r="79">
      <c r="A79" s="21" t="n">
        <v>43976.520914352</v>
      </c>
      <c r="B79" s="22" t="s">
        <v>333</v>
      </c>
      <c r="C79" s="22" t="s">
        <v>87</v>
      </c>
      <c r="D79" s="22" t="s">
        <v>333</v>
      </c>
      <c r="E79" s="22" t="s">
        <v>333</v>
      </c>
      <c r="F79" s="22" t="s">
        <v>23</v>
      </c>
      <c r="G79" s="23" t="n">
        <v>1</v>
      </c>
      <c r="H79" s="24" t="n">
        <v>1</v>
      </c>
      <c r="I79" s="24" t="n">
        <v>5000</v>
      </c>
      <c r="J79" s="24" t="n">
        <v>0</v>
      </c>
      <c r="K79" s="24" t="n">
        <v>0</v>
      </c>
      <c r="L79" s="24" t="n">
        <v>0</v>
      </c>
      <c r="M79" s="24"/>
      <c r="N79" s="6" t="s">
        <f>=I79+J79+K79+L79</f>
      </c>
      <c r="O79" s="22"/>
    </row>
    <row collapsed="false" customFormat="false" customHeight="false" hidden="false" ht="12.1" outlineLevel="0" r="80">
      <c r="A80" s="25" t="n">
        <v>43977.418981481</v>
      </c>
      <c r="B80" s="26" t="s">
        <v>46</v>
      </c>
      <c r="C80" s="26" t="s">
        <v>370</v>
      </c>
      <c r="D80" s="26" t="s">
        <v>269</v>
      </c>
      <c r="E80" s="26" t="s">
        <v>17</v>
      </c>
      <c r="F80" s="26" t="s">
        <v>19</v>
      </c>
      <c r="G80" s="27" t="n">
        <v>-1</v>
      </c>
      <c r="H80" s="28" t="n">
        <v>15.48</v>
      </c>
      <c r="I80" s="28" t="n">
        <v>15.48</v>
      </c>
      <c r="J80" s="28" t="n">
        <v>0</v>
      </c>
      <c r="K80" s="28" t="n">
        <v>-0.05</v>
      </c>
      <c r="L80" s="28" t="n">
        <v>0</v>
      </c>
      <c r="M80" s="6" t="s">
        <f>=I80+J80+K80+L80</f>
      </c>
      <c r="N80" s="28"/>
      <c r="O80" s="26"/>
    </row>
    <row collapsed="false" customFormat="false" customHeight="false" hidden="false" ht="12.1" outlineLevel="0" r="81">
      <c r="A81" s="25" t="n">
        <v>43977.418981481</v>
      </c>
      <c r="B81" s="26" t="s">
        <v>46</v>
      </c>
      <c r="C81" s="26" t="s">
        <v>370</v>
      </c>
      <c r="D81" s="26" t="s">
        <v>269</v>
      </c>
      <c r="E81" s="26" t="s">
        <v>17</v>
      </c>
      <c r="F81" s="26" t="s">
        <v>19</v>
      </c>
      <c r="G81" s="27" t="n">
        <v>-1</v>
      </c>
      <c r="H81" s="28" t="n">
        <v>15.48</v>
      </c>
      <c r="I81" s="28" t="n">
        <v>15.48</v>
      </c>
      <c r="J81" s="28" t="n">
        <v>0</v>
      </c>
      <c r="K81" s="28" t="n">
        <v>-0.05</v>
      </c>
      <c r="L81" s="28" t="n">
        <v>0</v>
      </c>
      <c r="M81" s="6" t="s">
        <f>=I81+J81+K81+L81</f>
      </c>
      <c r="N81" s="28"/>
      <c r="O81" s="26"/>
    </row>
    <row collapsed="false" customFormat="false" customHeight="false" hidden="false" ht="12.1" outlineLevel="0" r="82">
      <c r="A82" s="20" t="n">
        <v>43977.500347222</v>
      </c>
      <c r="B82" s="16" t="s">
        <v>285</v>
      </c>
      <c r="C82" s="16" t="s">
        <v>361</v>
      </c>
      <c r="D82" s="16" t="s">
        <v>268</v>
      </c>
      <c r="E82" s="16" t="s">
        <v>17</v>
      </c>
      <c r="F82" s="16" t="s">
        <v>19</v>
      </c>
      <c r="G82" s="7" t="n">
        <v>1</v>
      </c>
      <c r="H82" s="6" t="n">
        <v>144.88</v>
      </c>
      <c r="I82" s="6" t="n">
        <v>-144.88</v>
      </c>
      <c r="J82" s="6" t="n">
        <v>0</v>
      </c>
      <c r="K82" s="6" t="n">
        <v>-0.43</v>
      </c>
      <c r="L82" s="6" t="n">
        <v>0</v>
      </c>
      <c r="M82" s="6" t="s">
        <f>=I82+J82+K82+L82</f>
      </c>
      <c r="N82" s="6"/>
      <c r="O82" s="16"/>
    </row>
    <row collapsed="false" customFormat="false" customHeight="false" hidden="false" ht="12.1" outlineLevel="0" r="83">
      <c r="A83" s="20" t="n">
        <v>43977.740983796</v>
      </c>
      <c r="B83" s="16" t="s">
        <v>31</v>
      </c>
      <c r="C83" s="16" t="s">
        <v>32</v>
      </c>
      <c r="D83" s="16" t="s">
        <v>268</v>
      </c>
      <c r="E83" s="16" t="s">
        <v>17</v>
      </c>
      <c r="F83" s="16" t="s">
        <v>19</v>
      </c>
      <c r="G83" s="7" t="n">
        <v>1</v>
      </c>
      <c r="H83" s="6" t="n">
        <v>63.77</v>
      </c>
      <c r="I83" s="6" t="n">
        <v>-63.77</v>
      </c>
      <c r="J83" s="6" t="n">
        <v>0</v>
      </c>
      <c r="K83" s="6" t="n">
        <v>-0.19</v>
      </c>
      <c r="L83" s="6" t="n">
        <v>0</v>
      </c>
      <c r="M83" s="6" t="s">
        <f>=I83+J83+K83+L83</f>
      </c>
      <c r="N83" s="6"/>
      <c r="O83" s="16"/>
    </row>
    <row collapsed="false" customFormat="false" customHeight="false" hidden="false" ht="12.1" outlineLevel="0" r="84">
      <c r="A84" s="25" t="n">
        <v>43977.775150463</v>
      </c>
      <c r="B84" s="26" t="s">
        <v>292</v>
      </c>
      <c r="C84" s="26" t="s">
        <v>369</v>
      </c>
      <c r="D84" s="26" t="s">
        <v>269</v>
      </c>
      <c r="E84" s="26" t="s">
        <v>17</v>
      </c>
      <c r="F84" s="26" t="s">
        <v>19</v>
      </c>
      <c r="G84" s="27" t="n">
        <v>-2</v>
      </c>
      <c r="H84" s="28" t="n">
        <v>25</v>
      </c>
      <c r="I84" s="28" t="n">
        <v>50</v>
      </c>
      <c r="J84" s="28" t="n">
        <v>0</v>
      </c>
      <c r="K84" s="28" t="n">
        <v>-0.15</v>
      </c>
      <c r="L84" s="28" t="n">
        <v>0</v>
      </c>
      <c r="M84" s="6" t="s">
        <f>=I84+J84+K84+L84</f>
      </c>
      <c r="N84" s="28"/>
      <c r="O84" s="26"/>
    </row>
    <row collapsed="false" customFormat="false" customHeight="false" hidden="false" ht="12.1" outlineLevel="0" r="85">
      <c r="A85" s="25" t="n">
        <v>43977.775381944</v>
      </c>
      <c r="B85" s="26" t="s">
        <v>282</v>
      </c>
      <c r="C85" s="26" t="s">
        <v>354</v>
      </c>
      <c r="D85" s="26" t="s">
        <v>269</v>
      </c>
      <c r="E85" s="26" t="s">
        <v>17</v>
      </c>
      <c r="F85" s="26" t="s">
        <v>19</v>
      </c>
      <c r="G85" s="27" t="n">
        <v>-1</v>
      </c>
      <c r="H85" s="28" t="n">
        <v>12.15</v>
      </c>
      <c r="I85" s="28" t="n">
        <v>12.15</v>
      </c>
      <c r="J85" s="28" t="n">
        <v>0</v>
      </c>
      <c r="K85" s="28" t="n">
        <v>-0.04</v>
      </c>
      <c r="L85" s="28" t="n">
        <v>0</v>
      </c>
      <c r="M85" s="6" t="s">
        <f>=I85+J85+K85+L85</f>
      </c>
      <c r="N85" s="28"/>
      <c r="O85" s="26"/>
    </row>
    <row collapsed="false" customFormat="false" customHeight="false" hidden="false" ht="12.1" outlineLevel="0" r="86">
      <c r="A86" s="20" t="n">
        <v>43978.442835648</v>
      </c>
      <c r="B86" s="16" t="s">
        <v>34</v>
      </c>
      <c r="C86" s="16" t="s">
        <v>358</v>
      </c>
      <c r="D86" s="16" t="s">
        <v>268</v>
      </c>
      <c r="E86" s="16" t="s">
        <v>17</v>
      </c>
      <c r="F86" s="16" t="s">
        <v>23</v>
      </c>
      <c r="G86" s="7" t="n">
        <v>1</v>
      </c>
      <c r="H86" s="6" t="n">
        <v>20420</v>
      </c>
      <c r="I86" s="6" t="n">
        <v>-20420</v>
      </c>
      <c r="J86" s="6" t="n">
        <v>0</v>
      </c>
      <c r="K86" s="6" t="n">
        <v>-61.26</v>
      </c>
      <c r="L86" s="6" t="n">
        <v>0</v>
      </c>
      <c r="M86" s="6"/>
      <c r="N86" s="6" t="s">
        <f>=I86+J86+K86+L86</f>
      </c>
      <c r="O86" s="16"/>
    </row>
    <row collapsed="false" customFormat="false" customHeight="false" hidden="false" ht="12.1" outlineLevel="0" r="87">
      <c r="A87" s="20" t="n">
        <v>43978.689594907</v>
      </c>
      <c r="B87" s="16" t="s">
        <v>293</v>
      </c>
      <c r="C87" s="16" t="s">
        <v>371</v>
      </c>
      <c r="D87" s="16" t="s">
        <v>268</v>
      </c>
      <c r="E87" s="16" t="s">
        <v>17</v>
      </c>
      <c r="F87" s="16" t="s">
        <v>23</v>
      </c>
      <c r="G87" s="7" t="n">
        <v>1</v>
      </c>
      <c r="H87" s="6" t="n">
        <v>3715</v>
      </c>
      <c r="I87" s="6" t="n">
        <v>-3715</v>
      </c>
      <c r="J87" s="6" t="n">
        <v>0</v>
      </c>
      <c r="K87" s="6" t="n">
        <v>-11.15</v>
      </c>
      <c r="L87" s="6" t="n">
        <v>0</v>
      </c>
      <c r="M87" s="6"/>
      <c r="N87" s="6" t="s">
        <f>=I87+J87+K87+L87</f>
      </c>
      <c r="O87" s="16"/>
    </row>
    <row collapsed="false" customFormat="false" customHeight="false" hidden="false" ht="12.1" outlineLevel="0" r="88">
      <c r="A88" s="20" t="n">
        <v>43978.75875</v>
      </c>
      <c r="B88" s="16" t="s">
        <v>31</v>
      </c>
      <c r="C88" s="16" t="s">
        <v>32</v>
      </c>
      <c r="D88" s="16" t="s">
        <v>268</v>
      </c>
      <c r="E88" s="16" t="s">
        <v>17</v>
      </c>
      <c r="F88" s="16" t="s">
        <v>19</v>
      </c>
      <c r="G88" s="7" t="n">
        <v>1</v>
      </c>
      <c r="H88" s="6" t="n">
        <v>61.51</v>
      </c>
      <c r="I88" s="6" t="n">
        <v>-61.51</v>
      </c>
      <c r="J88" s="6" t="n">
        <v>0</v>
      </c>
      <c r="K88" s="6" t="n">
        <v>-0.18</v>
      </c>
      <c r="L88" s="6" t="n">
        <v>0</v>
      </c>
      <c r="M88" s="6" t="s">
        <f>=I88+J88+K88+L88</f>
      </c>
      <c r="N88" s="6"/>
      <c r="O88" s="16"/>
    </row>
    <row collapsed="false" customFormat="false" customHeight="false" hidden="false" ht="12.1" outlineLevel="0" r="89">
      <c r="A89" s="25" t="n">
        <v>43979.000509259</v>
      </c>
      <c r="B89" s="26" t="s">
        <v>285</v>
      </c>
      <c r="C89" s="26" t="s">
        <v>361</v>
      </c>
      <c r="D89" s="26" t="s">
        <v>269</v>
      </c>
      <c r="E89" s="26" t="s">
        <v>17</v>
      </c>
      <c r="F89" s="26" t="s">
        <v>19</v>
      </c>
      <c r="G89" s="27" t="n">
        <v>-1</v>
      </c>
      <c r="H89" s="28" t="n">
        <v>150</v>
      </c>
      <c r="I89" s="28" t="n">
        <v>150</v>
      </c>
      <c r="J89" s="28" t="n">
        <v>0</v>
      </c>
      <c r="K89" s="28" t="n">
        <v>-0.45</v>
      </c>
      <c r="L89" s="28" t="n">
        <v>0</v>
      </c>
      <c r="M89" s="6" t="s">
        <f>=I89+J89+K89+L89</f>
      </c>
      <c r="N89" s="28"/>
      <c r="O89" s="26"/>
    </row>
    <row collapsed="false" customFormat="false" customHeight="false" hidden="false" ht="12.1" outlineLevel="0" r="90">
      <c r="A90" s="20" t="n">
        <v>43980.749571759</v>
      </c>
      <c r="B90" s="16" t="s">
        <v>294</v>
      </c>
      <c r="C90" s="16" t="s">
        <v>372</v>
      </c>
      <c r="D90" s="16" t="s">
        <v>268</v>
      </c>
      <c r="E90" s="16" t="s">
        <v>17</v>
      </c>
      <c r="F90" s="16" t="s">
        <v>19</v>
      </c>
      <c r="G90" s="7" t="n">
        <v>1</v>
      </c>
      <c r="H90" s="6" t="n">
        <v>153.9</v>
      </c>
      <c r="I90" s="6" t="n">
        <v>-153.9</v>
      </c>
      <c r="J90" s="6" t="n">
        <v>0</v>
      </c>
      <c r="K90" s="6" t="n">
        <v>0</v>
      </c>
      <c r="L90" s="6" t="n">
        <v>0</v>
      </c>
      <c r="M90" s="6" t="s">
        <f>=I90+J90+K90+L90</f>
      </c>
      <c r="N90" s="6"/>
      <c r="O90" s="16"/>
    </row>
    <row collapsed="false" customFormat="false" customHeight="false" hidden="false" ht="12.1" outlineLevel="0" r="91">
      <c r="A91" s="20" t="n">
        <v>43980.749571759</v>
      </c>
      <c r="B91" s="16" t="s">
        <v>294</v>
      </c>
      <c r="C91" s="16" t="s">
        <v>372</v>
      </c>
      <c r="D91" s="16" t="s">
        <v>268</v>
      </c>
      <c r="E91" s="16" t="s">
        <v>17</v>
      </c>
      <c r="F91" s="16" t="s">
        <v>19</v>
      </c>
      <c r="G91" s="7" t="n">
        <v>1</v>
      </c>
      <c r="H91" s="6" t="n">
        <v>153.9</v>
      </c>
      <c r="I91" s="6" t="n">
        <v>-153.9</v>
      </c>
      <c r="J91" s="6" t="n">
        <v>0</v>
      </c>
      <c r="K91" s="6" t="n">
        <v>-0.46</v>
      </c>
      <c r="L91" s="6" t="n">
        <v>0</v>
      </c>
      <c r="M91" s="6" t="s">
        <f>=I91+J91+K91+L91</f>
      </c>
      <c r="N91" s="6"/>
      <c r="O91" s="16"/>
    </row>
    <row collapsed="false" customFormat="false" customHeight="false" hidden="false" ht="12.1" outlineLevel="0" r="92">
      <c r="A92" s="25" t="n">
        <v>43983.687152778</v>
      </c>
      <c r="B92" s="26" t="s">
        <v>290</v>
      </c>
      <c r="C92" s="26" t="s">
        <v>367</v>
      </c>
      <c r="D92" s="26" t="s">
        <v>269</v>
      </c>
      <c r="E92" s="26" t="s">
        <v>17</v>
      </c>
      <c r="F92" s="26" t="s">
        <v>23</v>
      </c>
      <c r="G92" s="27" t="n">
        <v>-100</v>
      </c>
      <c r="H92" s="28" t="n">
        <v>85.4</v>
      </c>
      <c r="I92" s="28" t="n">
        <v>8540</v>
      </c>
      <c r="J92" s="28" t="n">
        <v>0</v>
      </c>
      <c r="K92" s="28" t="n">
        <v>-0.29</v>
      </c>
      <c r="L92" s="28" t="n">
        <v>0</v>
      </c>
      <c r="M92" s="28"/>
      <c r="N92" s="6" t="s">
        <f>=I92+J92+K92+L92</f>
      </c>
      <c r="O92" s="26"/>
    </row>
    <row collapsed="false" customFormat="false" customHeight="false" hidden="false" ht="12.1" outlineLevel="0" r="93">
      <c r="A93" s="25" t="n">
        <v>43983.735381944</v>
      </c>
      <c r="B93" s="26" t="s">
        <v>289</v>
      </c>
      <c r="C93" s="26" t="s">
        <v>366</v>
      </c>
      <c r="D93" s="26" t="s">
        <v>269</v>
      </c>
      <c r="E93" s="26" t="s">
        <v>17</v>
      </c>
      <c r="F93" s="26" t="s">
        <v>23</v>
      </c>
      <c r="G93" s="27" t="n">
        <v>-500</v>
      </c>
      <c r="H93" s="28" t="n">
        <v>15.731</v>
      </c>
      <c r="I93" s="28" t="n">
        <v>7865.5</v>
      </c>
      <c r="J93" s="28" t="n">
        <v>0</v>
      </c>
      <c r="K93" s="28" t="n">
        <v>-0.27</v>
      </c>
      <c r="L93" s="28" t="n">
        <v>0</v>
      </c>
      <c r="M93" s="28"/>
      <c r="N93" s="6" t="s">
        <f>=I93+J93+K93+L93</f>
      </c>
      <c r="O93" s="26"/>
    </row>
    <row collapsed="false" customFormat="false" customHeight="false" hidden="false" ht="12.1" outlineLevel="0" r="94">
      <c r="A94" s="20" t="n">
        <v>43984.436030093</v>
      </c>
      <c r="B94" s="16" t="s">
        <v>295</v>
      </c>
      <c r="C94" s="16" t="s">
        <v>373</v>
      </c>
      <c r="D94" s="16" t="s">
        <v>268</v>
      </c>
      <c r="E94" s="16" t="s">
        <v>17</v>
      </c>
      <c r="F94" s="16" t="s">
        <v>23</v>
      </c>
      <c r="G94" s="7" t="n">
        <v>5000</v>
      </c>
      <c r="H94" s="6" t="n">
        <v>2.1955</v>
      </c>
      <c r="I94" s="6" t="n">
        <v>-10977.5</v>
      </c>
      <c r="J94" s="6" t="n">
        <v>0</v>
      </c>
      <c r="K94" s="6" t="n">
        <v>-5.49</v>
      </c>
      <c r="L94" s="6" t="n">
        <v>0</v>
      </c>
      <c r="M94" s="6"/>
      <c r="N94" s="6" t="s">
        <f>=I94+J94+K94+L94</f>
      </c>
      <c r="O94" s="16"/>
    </row>
    <row collapsed="false" customFormat="false" customHeight="false" hidden="false" ht="12.1" outlineLevel="0" r="95">
      <c r="A95" s="20" t="n">
        <v>43984.443877315</v>
      </c>
      <c r="B95" s="16" t="s">
        <v>290</v>
      </c>
      <c r="C95" s="16" t="s">
        <v>367</v>
      </c>
      <c r="D95" s="16" t="s">
        <v>268</v>
      </c>
      <c r="E95" s="16" t="s">
        <v>17</v>
      </c>
      <c r="F95" s="16" t="s">
        <v>23</v>
      </c>
      <c r="G95" s="7" t="n">
        <v>70</v>
      </c>
      <c r="H95" s="6" t="n">
        <v>87.46</v>
      </c>
      <c r="I95" s="6" t="n">
        <v>-6122.2</v>
      </c>
      <c r="J95" s="6" t="n">
        <v>0</v>
      </c>
      <c r="K95" s="6" t="n">
        <v>-3.06</v>
      </c>
      <c r="L95" s="6" t="n">
        <v>0</v>
      </c>
      <c r="M95" s="6"/>
      <c r="N95" s="6" t="s">
        <f>=I95+J95+K95+L95</f>
      </c>
      <c r="O95" s="16"/>
    </row>
    <row collapsed="false" customFormat="false" customHeight="false" hidden="false" ht="12.1" outlineLevel="0" r="96">
      <c r="A96" s="25" t="n">
        <v>43984.588541667</v>
      </c>
      <c r="B96" s="26" t="s">
        <v>293</v>
      </c>
      <c r="C96" s="26" t="s">
        <v>371</v>
      </c>
      <c r="D96" s="26" t="s">
        <v>269</v>
      </c>
      <c r="E96" s="26" t="s">
        <v>17</v>
      </c>
      <c r="F96" s="26" t="s">
        <v>23</v>
      </c>
      <c r="G96" s="27" t="n">
        <v>-1</v>
      </c>
      <c r="H96" s="28" t="n">
        <v>3871</v>
      </c>
      <c r="I96" s="28" t="n">
        <v>3871</v>
      </c>
      <c r="J96" s="28" t="n">
        <v>0</v>
      </c>
      <c r="K96" s="28" t="n">
        <v>-0.13</v>
      </c>
      <c r="L96" s="28" t="n">
        <v>0</v>
      </c>
      <c r="M96" s="28"/>
      <c r="N96" s="6" t="s">
        <f>=I96+J96+K96+L96</f>
      </c>
      <c r="O96" s="26"/>
    </row>
    <row collapsed="false" customFormat="false" customHeight="false" hidden="false" ht="12.1" outlineLevel="0" r="97">
      <c r="A97" s="29" t="n">
        <v>43985</v>
      </c>
      <c r="B97" s="30" t="s">
        <v>374</v>
      </c>
      <c r="C97" s="30" t="s">
        <v>375</v>
      </c>
      <c r="D97" s="30" t="s">
        <v>374</v>
      </c>
      <c r="E97" s="30" t="s">
        <v>374</v>
      </c>
      <c r="F97" s="30" t="s">
        <v>23</v>
      </c>
      <c r="G97" s="31" t="n">
        <v>1</v>
      </c>
      <c r="H97" s="32" t="n">
        <v>-1</v>
      </c>
      <c r="I97" s="32" t="n">
        <v>-290</v>
      </c>
      <c r="J97" s="32" t="n">
        <v>0</v>
      </c>
      <c r="K97" s="32" t="n">
        <v>0</v>
      </c>
      <c r="L97" s="32" t="n">
        <v>0</v>
      </c>
      <c r="M97" s="32"/>
      <c r="N97" s="6" t="s">
        <f>=I97+J97+K97+L97</f>
      </c>
      <c r="O97" s="30"/>
    </row>
    <row collapsed="false" customFormat="false" customHeight="false" hidden="false" ht="12.1" outlineLevel="0" r="98">
      <c r="A98" s="29" t="n">
        <v>43985</v>
      </c>
      <c r="B98" s="30" t="s">
        <v>374</v>
      </c>
      <c r="C98" s="30" t="s">
        <v>375</v>
      </c>
      <c r="D98" s="30" t="s">
        <v>374</v>
      </c>
      <c r="E98" s="30" t="s">
        <v>374</v>
      </c>
      <c r="F98" s="30" t="s">
        <v>23</v>
      </c>
      <c r="G98" s="31" t="n">
        <v>1</v>
      </c>
      <c r="H98" s="32" t="n">
        <v>-1</v>
      </c>
      <c r="I98" s="32" t="n">
        <v>-290</v>
      </c>
      <c r="J98" s="32" t="n">
        <v>0</v>
      </c>
      <c r="K98" s="32" t="n">
        <v>0</v>
      </c>
      <c r="L98" s="32" t="n">
        <v>0</v>
      </c>
      <c r="M98" s="32"/>
      <c r="N98" s="6" t="s">
        <f>=I98+J98+K98+L98</f>
      </c>
      <c r="O98" s="30"/>
    </row>
    <row collapsed="false" customFormat="false" customHeight="false" hidden="false" ht="12.1" outlineLevel="0" r="99">
      <c r="A99" s="25" t="n">
        <v>43985.423541667</v>
      </c>
      <c r="B99" s="26" t="s">
        <v>295</v>
      </c>
      <c r="C99" s="26" t="s">
        <v>373</v>
      </c>
      <c r="D99" s="26" t="s">
        <v>269</v>
      </c>
      <c r="E99" s="26" t="s">
        <v>17</v>
      </c>
      <c r="F99" s="26" t="s">
        <v>23</v>
      </c>
      <c r="G99" s="27" t="n">
        <v>-5000</v>
      </c>
      <c r="H99" s="28" t="n">
        <v>2.2235</v>
      </c>
      <c r="I99" s="28" t="n">
        <v>11117.5</v>
      </c>
      <c r="J99" s="28" t="n">
        <v>0</v>
      </c>
      <c r="K99" s="28" t="n">
        <v>-0.38</v>
      </c>
      <c r="L99" s="28" t="n">
        <v>0</v>
      </c>
      <c r="M99" s="28"/>
      <c r="N99" s="6" t="s">
        <f>=I99+J99+K99+L99</f>
      </c>
      <c r="O99" s="26"/>
    </row>
    <row collapsed="false" customFormat="false" customHeight="false" hidden="false" ht="12.1" outlineLevel="0" r="100">
      <c r="A100" s="25" t="n">
        <v>43985.514409722</v>
      </c>
      <c r="B100" s="26" t="s">
        <v>65</v>
      </c>
      <c r="C100" s="26" t="s">
        <v>338</v>
      </c>
      <c r="D100" s="26" t="s">
        <v>269</v>
      </c>
      <c r="E100" s="26" t="s">
        <v>63</v>
      </c>
      <c r="F100" s="26" t="s">
        <v>23</v>
      </c>
      <c r="G100" s="27" t="n">
        <v>-4</v>
      </c>
      <c r="H100" s="28" t="n">
        <v>803</v>
      </c>
      <c r="I100" s="28" t="n">
        <v>3212</v>
      </c>
      <c r="J100" s="28" t="n">
        <v>0</v>
      </c>
      <c r="K100" s="28" t="n">
        <v>-1.61</v>
      </c>
      <c r="L100" s="28" t="n">
        <v>0</v>
      </c>
      <c r="M100" s="28"/>
      <c r="N100" s="6" t="s">
        <f>=I100+J100+K100+L100</f>
      </c>
      <c r="O100" s="26"/>
    </row>
    <row collapsed="false" customFormat="false" customHeight="false" hidden="false" ht="12.1" outlineLevel="0" r="101">
      <c r="A101" s="25" t="n">
        <v>43985.514409722</v>
      </c>
      <c r="B101" s="26" t="s">
        <v>65</v>
      </c>
      <c r="C101" s="26" t="s">
        <v>338</v>
      </c>
      <c r="D101" s="26" t="s">
        <v>269</v>
      </c>
      <c r="E101" s="26" t="s">
        <v>63</v>
      </c>
      <c r="F101" s="26" t="s">
        <v>23</v>
      </c>
      <c r="G101" s="27" t="n">
        <v>-5</v>
      </c>
      <c r="H101" s="28" t="n">
        <v>803</v>
      </c>
      <c r="I101" s="28" t="n">
        <v>4015</v>
      </c>
      <c r="J101" s="28" t="n">
        <v>0</v>
      </c>
      <c r="K101" s="28" t="n">
        <v>-2.01</v>
      </c>
      <c r="L101" s="28" t="n">
        <v>0</v>
      </c>
      <c r="M101" s="28"/>
      <c r="N101" s="6" t="s">
        <f>=I101+J101+K101+L101</f>
      </c>
      <c r="O101" s="26"/>
    </row>
    <row collapsed="false" customFormat="false" customHeight="false" hidden="false" ht="12.1" outlineLevel="0" r="102">
      <c r="A102" s="25" t="n">
        <v>43985.514409722</v>
      </c>
      <c r="B102" s="26" t="s">
        <v>65</v>
      </c>
      <c r="C102" s="26" t="s">
        <v>338</v>
      </c>
      <c r="D102" s="26" t="s">
        <v>269</v>
      </c>
      <c r="E102" s="26" t="s">
        <v>63</v>
      </c>
      <c r="F102" s="26" t="s">
        <v>23</v>
      </c>
      <c r="G102" s="27" t="n">
        <v>-1</v>
      </c>
      <c r="H102" s="28" t="n">
        <v>803</v>
      </c>
      <c r="I102" s="28" t="n">
        <v>803</v>
      </c>
      <c r="J102" s="28" t="n">
        <v>0</v>
      </c>
      <c r="K102" s="28" t="n">
        <v>-0.4</v>
      </c>
      <c r="L102" s="28" t="n">
        <v>0</v>
      </c>
      <c r="M102" s="28"/>
      <c r="N102" s="6" t="s">
        <f>=I102+J102+K102+L102</f>
      </c>
      <c r="O102" s="26"/>
    </row>
    <row collapsed="false" customFormat="false" customHeight="false" hidden="false" ht="12.1" outlineLevel="0" r="103">
      <c r="A103" s="25" t="n">
        <v>43985.514409722</v>
      </c>
      <c r="B103" s="26" t="s">
        <v>65</v>
      </c>
      <c r="C103" s="26" t="s">
        <v>338</v>
      </c>
      <c r="D103" s="26" t="s">
        <v>269</v>
      </c>
      <c r="E103" s="26" t="s">
        <v>63</v>
      </c>
      <c r="F103" s="26" t="s">
        <v>23</v>
      </c>
      <c r="G103" s="27" t="n">
        <v>-2</v>
      </c>
      <c r="H103" s="28" t="n">
        <v>803</v>
      </c>
      <c r="I103" s="28" t="n">
        <v>1606</v>
      </c>
      <c r="J103" s="28" t="n">
        <v>0</v>
      </c>
      <c r="K103" s="28" t="n">
        <v>-0.8</v>
      </c>
      <c r="L103" s="28" t="n">
        <v>0</v>
      </c>
      <c r="M103" s="28"/>
      <c r="N103" s="6" t="s">
        <f>=I103+J103+K103+L103</f>
      </c>
      <c r="O103" s="26"/>
    </row>
    <row collapsed="false" customFormat="false" customHeight="false" hidden="false" ht="12.1" outlineLevel="0" r="104">
      <c r="A104" s="25" t="n">
        <v>43985.514409722</v>
      </c>
      <c r="B104" s="26" t="s">
        <v>65</v>
      </c>
      <c r="C104" s="26" t="s">
        <v>338</v>
      </c>
      <c r="D104" s="26" t="s">
        <v>269</v>
      </c>
      <c r="E104" s="26" t="s">
        <v>63</v>
      </c>
      <c r="F104" s="26" t="s">
        <v>23</v>
      </c>
      <c r="G104" s="27" t="n">
        <v>-12</v>
      </c>
      <c r="H104" s="28" t="n">
        <v>803</v>
      </c>
      <c r="I104" s="28" t="n">
        <v>9636</v>
      </c>
      <c r="J104" s="28" t="n">
        <v>0</v>
      </c>
      <c r="K104" s="28" t="n">
        <v>-4.82</v>
      </c>
      <c r="L104" s="28" t="n">
        <v>0</v>
      </c>
      <c r="M104" s="28"/>
      <c r="N104" s="6" t="s">
        <f>=I104+J104+K104+L104</f>
      </c>
      <c r="O104" s="26"/>
    </row>
    <row collapsed="false" customFormat="false" customHeight="false" hidden="false" ht="12.1" outlineLevel="0" r="105">
      <c r="A105" s="25" t="n">
        <v>43985.514409722</v>
      </c>
      <c r="B105" s="26" t="s">
        <v>65</v>
      </c>
      <c r="C105" s="26" t="s">
        <v>338</v>
      </c>
      <c r="D105" s="26" t="s">
        <v>269</v>
      </c>
      <c r="E105" s="26" t="s">
        <v>63</v>
      </c>
      <c r="F105" s="26" t="s">
        <v>23</v>
      </c>
      <c r="G105" s="27" t="n">
        <v>-1</v>
      </c>
      <c r="H105" s="28" t="n">
        <v>803</v>
      </c>
      <c r="I105" s="28" t="n">
        <v>803</v>
      </c>
      <c r="J105" s="28" t="n">
        <v>0</v>
      </c>
      <c r="K105" s="28" t="n">
        <v>-0.4</v>
      </c>
      <c r="L105" s="28" t="n">
        <v>0</v>
      </c>
      <c r="M105" s="28"/>
      <c r="N105" s="6" t="s">
        <f>=I105+J105+K105+L105</f>
      </c>
      <c r="O105" s="26"/>
    </row>
    <row collapsed="false" customFormat="false" customHeight="false" hidden="false" ht="12.1" outlineLevel="0" r="106">
      <c r="A106" s="20" t="n">
        <v>43985.525671296</v>
      </c>
      <c r="B106" s="16" t="s">
        <v>25</v>
      </c>
      <c r="C106" s="16" t="s">
        <v>346</v>
      </c>
      <c r="D106" s="16" t="s">
        <v>268</v>
      </c>
      <c r="E106" s="16" t="s">
        <v>17</v>
      </c>
      <c r="F106" s="16" t="s">
        <v>23</v>
      </c>
      <c r="G106" s="7" t="n">
        <v>1</v>
      </c>
      <c r="H106" s="6" t="n">
        <v>22000</v>
      </c>
      <c r="I106" s="6" t="n">
        <v>-22000</v>
      </c>
      <c r="J106" s="6" t="n">
        <v>0</v>
      </c>
      <c r="K106" s="6" t="n">
        <v>-11</v>
      </c>
      <c r="L106" s="6" t="n">
        <v>0</v>
      </c>
      <c r="M106" s="6"/>
      <c r="N106" s="6" t="s">
        <f>=I106+J106+K106+L106</f>
      </c>
      <c r="O106" s="16"/>
    </row>
    <row collapsed="false" customFormat="false" customHeight="false" hidden="false" ht="12.1" outlineLevel="0" r="107">
      <c r="A107" s="20" t="n">
        <v>43985.547731481</v>
      </c>
      <c r="B107" s="16" t="s">
        <v>296</v>
      </c>
      <c r="C107" s="16" t="s">
        <v>376</v>
      </c>
      <c r="D107" s="16" t="s">
        <v>268</v>
      </c>
      <c r="E107" s="16" t="s">
        <v>17</v>
      </c>
      <c r="F107" s="16" t="s">
        <v>23</v>
      </c>
      <c r="G107" s="7" t="n">
        <v>5</v>
      </c>
      <c r="H107" s="6" t="n">
        <v>631</v>
      </c>
      <c r="I107" s="6" t="n">
        <v>-3155</v>
      </c>
      <c r="J107" s="6" t="n">
        <v>0</v>
      </c>
      <c r="K107" s="6" t="n">
        <v>-0.11</v>
      </c>
      <c r="L107" s="6" t="n">
        <v>0</v>
      </c>
      <c r="M107" s="6"/>
      <c r="N107" s="6" t="s">
        <f>=I107+J107+K107+L107</f>
      </c>
      <c r="O107" s="16"/>
    </row>
    <row collapsed="false" customFormat="false" customHeight="false" hidden="false" ht="12.1" outlineLevel="0" r="108">
      <c r="A108" s="20" t="n">
        <v>43985.547731481</v>
      </c>
      <c r="B108" s="16" t="s">
        <v>296</v>
      </c>
      <c r="C108" s="16" t="s">
        <v>376</v>
      </c>
      <c r="D108" s="16" t="s">
        <v>268</v>
      </c>
      <c r="E108" s="16" t="s">
        <v>17</v>
      </c>
      <c r="F108" s="16" t="s">
        <v>23</v>
      </c>
      <c r="G108" s="7" t="n">
        <v>5</v>
      </c>
      <c r="H108" s="6" t="n">
        <v>631</v>
      </c>
      <c r="I108" s="6" t="n">
        <v>-3155</v>
      </c>
      <c r="J108" s="6" t="n">
        <v>0</v>
      </c>
      <c r="K108" s="6" t="n">
        <v>-0.11</v>
      </c>
      <c r="L108" s="6" t="n">
        <v>0</v>
      </c>
      <c r="M108" s="6"/>
      <c r="N108" s="6" t="s">
        <f>=I108+J108+K108+L108</f>
      </c>
      <c r="O108" s="16"/>
    </row>
    <row collapsed="false" customFormat="false" customHeight="false" hidden="false" ht="12.1" outlineLevel="0" r="109">
      <c r="A109" s="20" t="n">
        <v>43985.547731481</v>
      </c>
      <c r="B109" s="16" t="s">
        <v>296</v>
      </c>
      <c r="C109" s="16" t="s">
        <v>376</v>
      </c>
      <c r="D109" s="16" t="s">
        <v>268</v>
      </c>
      <c r="E109" s="16" t="s">
        <v>17</v>
      </c>
      <c r="F109" s="16" t="s">
        <v>23</v>
      </c>
      <c r="G109" s="7" t="n">
        <v>5</v>
      </c>
      <c r="H109" s="6" t="n">
        <v>631</v>
      </c>
      <c r="I109" s="6" t="n">
        <v>-3155</v>
      </c>
      <c r="J109" s="6" t="n">
        <v>0</v>
      </c>
      <c r="K109" s="6" t="n">
        <v>-1.58</v>
      </c>
      <c r="L109" s="6" t="n">
        <v>0</v>
      </c>
      <c r="M109" s="6"/>
      <c r="N109" s="6" t="s">
        <f>=I109+J109+K109+L109</f>
      </c>
      <c r="O109" s="16"/>
    </row>
    <row collapsed="false" customFormat="false" customHeight="false" hidden="false" ht="12.1" outlineLevel="0" r="110">
      <c r="A110" s="20" t="n">
        <v>43985.547731481</v>
      </c>
      <c r="B110" s="16" t="s">
        <v>296</v>
      </c>
      <c r="C110" s="16" t="s">
        <v>376</v>
      </c>
      <c r="D110" s="16" t="s">
        <v>268</v>
      </c>
      <c r="E110" s="16" t="s">
        <v>17</v>
      </c>
      <c r="F110" s="16" t="s">
        <v>23</v>
      </c>
      <c r="G110" s="7" t="n">
        <v>5</v>
      </c>
      <c r="H110" s="6" t="n">
        <v>631</v>
      </c>
      <c r="I110" s="6" t="n">
        <v>-3155</v>
      </c>
      <c r="J110" s="6" t="n">
        <v>0</v>
      </c>
      <c r="K110" s="6" t="n">
        <v>-1.58</v>
      </c>
      <c r="L110" s="6" t="n">
        <v>0</v>
      </c>
      <c r="M110" s="6"/>
      <c r="N110" s="6" t="s">
        <f>=I110+J110+K110+L110</f>
      </c>
      <c r="O110" s="16"/>
    </row>
    <row collapsed="false" customFormat="false" customHeight="false" hidden="false" ht="12.1" outlineLevel="0" r="111">
      <c r="A111" s="25" t="n">
        <v>43985.664270833</v>
      </c>
      <c r="B111" s="26" t="s">
        <v>294</v>
      </c>
      <c r="C111" s="26" t="s">
        <v>372</v>
      </c>
      <c r="D111" s="26" t="s">
        <v>269</v>
      </c>
      <c r="E111" s="26" t="s">
        <v>17</v>
      </c>
      <c r="F111" s="26" t="s">
        <v>19</v>
      </c>
      <c r="G111" s="27" t="n">
        <v>-1</v>
      </c>
      <c r="H111" s="28" t="n">
        <v>159</v>
      </c>
      <c r="I111" s="28" t="n">
        <v>159</v>
      </c>
      <c r="J111" s="28" t="n">
        <v>0</v>
      </c>
      <c r="K111" s="28" t="n">
        <v>0</v>
      </c>
      <c r="L111" s="28" t="n">
        <v>0</v>
      </c>
      <c r="M111" s="6" t="s">
        <f>=I111+J111+K111+L111</f>
      </c>
      <c r="N111" s="28"/>
      <c r="O111" s="26"/>
    </row>
    <row collapsed="false" customFormat="false" customHeight="false" hidden="false" ht="12.1" outlineLevel="0" r="112">
      <c r="A112" s="25" t="n">
        <v>43985.664270833</v>
      </c>
      <c r="B112" s="26" t="s">
        <v>294</v>
      </c>
      <c r="C112" s="26" t="s">
        <v>372</v>
      </c>
      <c r="D112" s="26" t="s">
        <v>269</v>
      </c>
      <c r="E112" s="26" t="s">
        <v>17</v>
      </c>
      <c r="F112" s="26" t="s">
        <v>19</v>
      </c>
      <c r="G112" s="27" t="n">
        <v>-1</v>
      </c>
      <c r="H112" s="28" t="n">
        <v>159</v>
      </c>
      <c r="I112" s="28" t="n">
        <v>159</v>
      </c>
      <c r="J112" s="28" t="n">
        <v>0</v>
      </c>
      <c r="K112" s="28" t="n">
        <v>-0.08</v>
      </c>
      <c r="L112" s="28" t="n">
        <v>0</v>
      </c>
      <c r="M112" s="6" t="s">
        <f>=I112+J112+K112+L112</f>
      </c>
      <c r="N112" s="28"/>
      <c r="O112" s="26"/>
    </row>
    <row collapsed="false" customFormat="false" customHeight="false" hidden="false" ht="12.1" outlineLevel="0" r="113">
      <c r="A113" s="25" t="n">
        <v>43985.665694444</v>
      </c>
      <c r="B113" s="26" t="s">
        <v>288</v>
      </c>
      <c r="C113" s="26" t="s">
        <v>365</v>
      </c>
      <c r="D113" s="26" t="s">
        <v>269</v>
      </c>
      <c r="E113" s="26" t="s">
        <v>17</v>
      </c>
      <c r="F113" s="26" t="s">
        <v>19</v>
      </c>
      <c r="G113" s="27" t="n">
        <v>-1</v>
      </c>
      <c r="H113" s="28" t="n">
        <v>84.4</v>
      </c>
      <c r="I113" s="28" t="n">
        <v>84.4</v>
      </c>
      <c r="J113" s="28" t="n">
        <v>0</v>
      </c>
      <c r="K113" s="28" t="n">
        <v>0</v>
      </c>
      <c r="L113" s="28" t="n">
        <v>0</v>
      </c>
      <c r="M113" s="6" t="s">
        <f>=I113+J113+K113+L113</f>
      </c>
      <c r="N113" s="28"/>
      <c r="O113" s="26"/>
    </row>
    <row collapsed="false" customFormat="false" customHeight="false" hidden="false" ht="12.1" outlineLevel="0" r="114">
      <c r="A114" s="20" t="n">
        <v>43985.676689815</v>
      </c>
      <c r="B114" s="16" t="s">
        <v>28</v>
      </c>
      <c r="C114" s="16" t="s">
        <v>377</v>
      </c>
      <c r="D114" s="16" t="s">
        <v>268</v>
      </c>
      <c r="E114" s="16" t="s">
        <v>17</v>
      </c>
      <c r="F114" s="16" t="s">
        <v>19</v>
      </c>
      <c r="G114" s="7" t="n">
        <v>1</v>
      </c>
      <c r="H114" s="6" t="n">
        <v>15.95</v>
      </c>
      <c r="I114" s="6" t="n">
        <v>-15.95</v>
      </c>
      <c r="J114" s="6" t="n">
        <v>0</v>
      </c>
      <c r="K114" s="6" t="n">
        <v>0</v>
      </c>
      <c r="L114" s="6" t="n">
        <v>0</v>
      </c>
      <c r="M114" s="6" t="s">
        <f>=I114+J114+K114+L114</f>
      </c>
      <c r="N114" s="6"/>
      <c r="O114" s="16"/>
    </row>
    <row collapsed="false" customFormat="false" customHeight="false" hidden="false" ht="12.1" outlineLevel="0" r="115">
      <c r="A115" s="20" t="n">
        <v>43985.676689815</v>
      </c>
      <c r="B115" s="16" t="s">
        <v>28</v>
      </c>
      <c r="C115" s="16" t="s">
        <v>377</v>
      </c>
      <c r="D115" s="16" t="s">
        <v>268</v>
      </c>
      <c r="E115" s="16" t="s">
        <v>17</v>
      </c>
      <c r="F115" s="16" t="s">
        <v>19</v>
      </c>
      <c r="G115" s="7" t="n">
        <v>1</v>
      </c>
      <c r="H115" s="6" t="n">
        <v>15.95</v>
      </c>
      <c r="I115" s="6" t="n">
        <v>-15.95</v>
      </c>
      <c r="J115" s="6" t="n">
        <v>0</v>
      </c>
      <c r="K115" s="6" t="n">
        <v>0</v>
      </c>
      <c r="L115" s="6" t="n">
        <v>0</v>
      </c>
      <c r="M115" s="6" t="s">
        <f>=I115+J115+K115+L115</f>
      </c>
      <c r="N115" s="6"/>
      <c r="O115" s="16"/>
    </row>
    <row collapsed="false" customFormat="false" customHeight="false" hidden="false" ht="12.1" outlineLevel="0" r="116">
      <c r="A116" s="20" t="n">
        <v>43985.676689815</v>
      </c>
      <c r="B116" s="16" t="s">
        <v>28</v>
      </c>
      <c r="C116" s="16" t="s">
        <v>377</v>
      </c>
      <c r="D116" s="16" t="s">
        <v>268</v>
      </c>
      <c r="E116" s="16" t="s">
        <v>17</v>
      </c>
      <c r="F116" s="16" t="s">
        <v>19</v>
      </c>
      <c r="G116" s="7" t="n">
        <v>1</v>
      </c>
      <c r="H116" s="6" t="n">
        <v>15.94</v>
      </c>
      <c r="I116" s="6" t="n">
        <v>-15.94</v>
      </c>
      <c r="J116" s="6" t="n">
        <v>0</v>
      </c>
      <c r="K116" s="6" t="n">
        <v>0</v>
      </c>
      <c r="L116" s="6" t="n">
        <v>0</v>
      </c>
      <c r="M116" s="6" t="s">
        <f>=I116+J116+K116+L116</f>
      </c>
      <c r="N116" s="6"/>
      <c r="O116" s="16"/>
    </row>
    <row collapsed="false" customFormat="false" customHeight="false" hidden="false" ht="12.1" outlineLevel="0" r="117">
      <c r="A117" s="20" t="n">
        <v>43985.676689815</v>
      </c>
      <c r="B117" s="16" t="s">
        <v>28</v>
      </c>
      <c r="C117" s="16" t="s">
        <v>377</v>
      </c>
      <c r="D117" s="16" t="s">
        <v>268</v>
      </c>
      <c r="E117" s="16" t="s">
        <v>17</v>
      </c>
      <c r="F117" s="16" t="s">
        <v>19</v>
      </c>
      <c r="G117" s="7" t="n">
        <v>1</v>
      </c>
      <c r="H117" s="6" t="n">
        <v>15.95</v>
      </c>
      <c r="I117" s="6" t="n">
        <v>-15.95</v>
      </c>
      <c r="J117" s="6" t="n">
        <v>0</v>
      </c>
      <c r="K117" s="6" t="n">
        <v>0</v>
      </c>
      <c r="L117" s="6" t="n">
        <v>0</v>
      </c>
      <c r="M117" s="6" t="s">
        <f>=I117+J117+K117+L117</f>
      </c>
      <c r="N117" s="6"/>
      <c r="O117" s="16"/>
    </row>
    <row collapsed="false" customFormat="false" customHeight="false" hidden="false" ht="12.1" outlineLevel="0" r="118">
      <c r="A118" s="20" t="n">
        <v>43985.676689815</v>
      </c>
      <c r="B118" s="16" t="s">
        <v>28</v>
      </c>
      <c r="C118" s="16" t="s">
        <v>377</v>
      </c>
      <c r="D118" s="16" t="s">
        <v>268</v>
      </c>
      <c r="E118" s="16" t="s">
        <v>17</v>
      </c>
      <c r="F118" s="16" t="s">
        <v>19</v>
      </c>
      <c r="G118" s="7" t="n">
        <v>1</v>
      </c>
      <c r="H118" s="6" t="n">
        <v>15.95</v>
      </c>
      <c r="I118" s="6" t="n">
        <v>-15.95</v>
      </c>
      <c r="J118" s="6" t="n">
        <v>0</v>
      </c>
      <c r="K118" s="6" t="n">
        <v>0</v>
      </c>
      <c r="L118" s="6" t="n">
        <v>0</v>
      </c>
      <c r="M118" s="6" t="s">
        <f>=I118+J118+K118+L118</f>
      </c>
      <c r="N118" s="6"/>
      <c r="O118" s="16"/>
    </row>
    <row collapsed="false" customFormat="false" customHeight="false" hidden="false" ht="12.1" outlineLevel="0" r="119">
      <c r="A119" s="20" t="n">
        <v>43985.676689815</v>
      </c>
      <c r="B119" s="16" t="s">
        <v>28</v>
      </c>
      <c r="C119" s="16" t="s">
        <v>377</v>
      </c>
      <c r="D119" s="16" t="s">
        <v>268</v>
      </c>
      <c r="E119" s="16" t="s">
        <v>17</v>
      </c>
      <c r="F119" s="16" t="s">
        <v>19</v>
      </c>
      <c r="G119" s="7" t="n">
        <v>1</v>
      </c>
      <c r="H119" s="6" t="n">
        <v>15.94</v>
      </c>
      <c r="I119" s="6" t="n">
        <v>-15.94</v>
      </c>
      <c r="J119" s="6" t="n">
        <v>0</v>
      </c>
      <c r="K119" s="6" t="n">
        <v>-0.01</v>
      </c>
      <c r="L119" s="6" t="n">
        <v>0</v>
      </c>
      <c r="M119" s="6" t="s">
        <f>=I119+J119+K119+L119</f>
      </c>
      <c r="N119" s="6"/>
      <c r="O119" s="16"/>
    </row>
    <row collapsed="false" customFormat="false" customHeight="false" hidden="false" ht="12.1" outlineLevel="0" r="120">
      <c r="A120" s="20" t="n">
        <v>43985.676689815</v>
      </c>
      <c r="B120" s="16" t="s">
        <v>28</v>
      </c>
      <c r="C120" s="16" t="s">
        <v>377</v>
      </c>
      <c r="D120" s="16" t="s">
        <v>268</v>
      </c>
      <c r="E120" s="16" t="s">
        <v>17</v>
      </c>
      <c r="F120" s="16" t="s">
        <v>19</v>
      </c>
      <c r="G120" s="7" t="n">
        <v>1</v>
      </c>
      <c r="H120" s="6" t="n">
        <v>15.95</v>
      </c>
      <c r="I120" s="6" t="n">
        <v>-15.95</v>
      </c>
      <c r="J120" s="6" t="n">
        <v>0</v>
      </c>
      <c r="K120" s="6" t="n">
        <v>-0.01</v>
      </c>
      <c r="L120" s="6" t="n">
        <v>0</v>
      </c>
      <c r="M120" s="6" t="s">
        <f>=I120+J120+K120+L120</f>
      </c>
      <c r="N120" s="6"/>
      <c r="O120" s="16"/>
    </row>
    <row collapsed="false" customFormat="false" customHeight="false" hidden="false" ht="12.1" outlineLevel="0" r="121">
      <c r="A121" s="20" t="n">
        <v>43985.676689815</v>
      </c>
      <c r="B121" s="16" t="s">
        <v>28</v>
      </c>
      <c r="C121" s="16" t="s">
        <v>377</v>
      </c>
      <c r="D121" s="16" t="s">
        <v>268</v>
      </c>
      <c r="E121" s="16" t="s">
        <v>17</v>
      </c>
      <c r="F121" s="16" t="s">
        <v>19</v>
      </c>
      <c r="G121" s="7" t="n">
        <v>1</v>
      </c>
      <c r="H121" s="6" t="n">
        <v>15.95</v>
      </c>
      <c r="I121" s="6" t="n">
        <v>-15.95</v>
      </c>
      <c r="J121" s="6" t="n">
        <v>0</v>
      </c>
      <c r="K121" s="6" t="n">
        <v>-0.01</v>
      </c>
      <c r="L121" s="6" t="n">
        <v>0</v>
      </c>
      <c r="M121" s="6" t="s">
        <f>=I121+J121+K121+L121</f>
      </c>
      <c r="N121" s="6"/>
      <c r="O121" s="16"/>
    </row>
    <row collapsed="false" customFormat="false" customHeight="false" hidden="false" ht="12.1" outlineLevel="0" r="122">
      <c r="A122" s="20" t="n">
        <v>43985.676689815</v>
      </c>
      <c r="B122" s="16" t="s">
        <v>28</v>
      </c>
      <c r="C122" s="16" t="s">
        <v>377</v>
      </c>
      <c r="D122" s="16" t="s">
        <v>268</v>
      </c>
      <c r="E122" s="16" t="s">
        <v>17</v>
      </c>
      <c r="F122" s="16" t="s">
        <v>19</v>
      </c>
      <c r="G122" s="7" t="n">
        <v>1</v>
      </c>
      <c r="H122" s="6" t="n">
        <v>15.95</v>
      </c>
      <c r="I122" s="6" t="n">
        <v>-15.95</v>
      </c>
      <c r="J122" s="6" t="n">
        <v>0</v>
      </c>
      <c r="K122" s="6" t="n">
        <v>-0.01</v>
      </c>
      <c r="L122" s="6" t="n">
        <v>0</v>
      </c>
      <c r="M122" s="6" t="s">
        <f>=I122+J122+K122+L122</f>
      </c>
      <c r="N122" s="6"/>
      <c r="O122" s="16"/>
    </row>
    <row collapsed="false" customFormat="false" customHeight="false" hidden="false" ht="12.1" outlineLevel="0" r="123">
      <c r="A123" s="20" t="n">
        <v>43985.676689815</v>
      </c>
      <c r="B123" s="16" t="s">
        <v>28</v>
      </c>
      <c r="C123" s="16" t="s">
        <v>377</v>
      </c>
      <c r="D123" s="16" t="s">
        <v>268</v>
      </c>
      <c r="E123" s="16" t="s">
        <v>17</v>
      </c>
      <c r="F123" s="16" t="s">
        <v>19</v>
      </c>
      <c r="G123" s="7" t="n">
        <v>1</v>
      </c>
      <c r="H123" s="6" t="n">
        <v>15.95</v>
      </c>
      <c r="I123" s="6" t="n">
        <v>-15.95</v>
      </c>
      <c r="J123" s="6" t="n">
        <v>0</v>
      </c>
      <c r="K123" s="6" t="n">
        <v>-0.01</v>
      </c>
      <c r="L123" s="6" t="n">
        <v>0</v>
      </c>
      <c r="M123" s="6" t="s">
        <f>=I123+J123+K123+L123</f>
      </c>
      <c r="N123" s="6"/>
      <c r="O123" s="16"/>
    </row>
    <row collapsed="false" customFormat="false" customHeight="false" hidden="false" ht="12.1" outlineLevel="0" r="124">
      <c r="A124" s="25" t="n">
        <v>43985.696342593</v>
      </c>
      <c r="B124" s="26" t="s">
        <v>286</v>
      </c>
      <c r="C124" s="26" t="s">
        <v>362</v>
      </c>
      <c r="D124" s="26" t="s">
        <v>269</v>
      </c>
      <c r="E124" s="26" t="s">
        <v>17</v>
      </c>
      <c r="F124" s="26" t="s">
        <v>19</v>
      </c>
      <c r="G124" s="27" t="n">
        <v>-1</v>
      </c>
      <c r="H124" s="28" t="n">
        <v>47.5</v>
      </c>
      <c r="I124" s="28" t="n">
        <v>47.5</v>
      </c>
      <c r="J124" s="28" t="n">
        <v>0</v>
      </c>
      <c r="K124" s="28" t="n">
        <v>0</v>
      </c>
      <c r="L124" s="28" t="n">
        <v>0</v>
      </c>
      <c r="M124" s="6" t="s">
        <f>=I124+J124+K124+L124</f>
      </c>
      <c r="N124" s="28"/>
      <c r="O124" s="26"/>
    </row>
    <row collapsed="false" customFormat="false" customHeight="false" hidden="false" ht="12.1" outlineLevel="0" r="125">
      <c r="A125" s="20" t="n">
        <v>43985.706956019</v>
      </c>
      <c r="B125" s="16" t="s">
        <v>341</v>
      </c>
      <c r="C125" s="16" t="s">
        <v>342</v>
      </c>
      <c r="D125" s="16" t="s">
        <v>268</v>
      </c>
      <c r="E125" s="16" t="s">
        <v>343</v>
      </c>
      <c r="F125" s="16" t="s">
        <v>23</v>
      </c>
      <c r="G125" s="7" t="n">
        <v>100</v>
      </c>
      <c r="H125" s="6" t="n">
        <v>68.675</v>
      </c>
      <c r="I125" s="6" t="n">
        <v>-6867.5</v>
      </c>
      <c r="J125" s="6" t="n">
        <v>0</v>
      </c>
      <c r="K125" s="6" t="n">
        <v>0</v>
      </c>
      <c r="L125" s="6" t="n">
        <v>0</v>
      </c>
      <c r="M125" s="6"/>
      <c r="N125" s="6" t="s">
        <f>=I125+J125+K125+L125</f>
      </c>
      <c r="O125" s="16"/>
    </row>
    <row collapsed="false" customFormat="false" customHeight="false" hidden="false" ht="12.1" outlineLevel="0" r="126">
      <c r="A126" s="20" t="n">
        <v>43985.706956019</v>
      </c>
      <c r="B126" s="16" t="s">
        <v>341</v>
      </c>
      <c r="C126" s="16" t="s">
        <v>342</v>
      </c>
      <c r="D126" s="16" t="s">
        <v>268</v>
      </c>
      <c r="E126" s="16" t="s">
        <v>343</v>
      </c>
      <c r="F126" s="16" t="s">
        <v>23</v>
      </c>
      <c r="G126" s="7" t="n">
        <v>100</v>
      </c>
      <c r="H126" s="6" t="n">
        <v>68.675</v>
      </c>
      <c r="I126" s="6" t="n">
        <v>-6867.5</v>
      </c>
      <c r="J126" s="6" t="n">
        <v>0</v>
      </c>
      <c r="K126" s="6" t="n">
        <v>-3.43</v>
      </c>
      <c r="L126" s="6" t="n">
        <v>0</v>
      </c>
      <c r="M126" s="6"/>
      <c r="N126" s="6" t="s">
        <f>=I126+J126+K126+L126</f>
      </c>
      <c r="O126" s="16"/>
    </row>
    <row collapsed="false" customFormat="false" customHeight="false" hidden="false" ht="12.1" outlineLevel="0" r="127">
      <c r="A127" s="20" t="n">
        <v>43985.715208333</v>
      </c>
      <c r="B127" s="16" t="s">
        <v>284</v>
      </c>
      <c r="C127" s="16" t="s">
        <v>359</v>
      </c>
      <c r="D127" s="16" t="s">
        <v>268</v>
      </c>
      <c r="E127" s="16" t="s">
        <v>17</v>
      </c>
      <c r="F127" s="16" t="s">
        <v>19</v>
      </c>
      <c r="G127" s="7" t="n">
        <v>1</v>
      </c>
      <c r="H127" s="6" t="n">
        <v>304.17</v>
      </c>
      <c r="I127" s="6" t="n">
        <v>-304.17</v>
      </c>
      <c r="J127" s="6" t="n">
        <v>0</v>
      </c>
      <c r="K127" s="6" t="n">
        <v>0</v>
      </c>
      <c r="L127" s="6" t="n">
        <v>0</v>
      </c>
      <c r="M127" s="6" t="s">
        <f>=I127+J127+K127+L127</f>
      </c>
      <c r="N127" s="6"/>
      <c r="O127" s="16"/>
    </row>
    <row collapsed="false" customFormat="false" customHeight="false" hidden="false" ht="12.1" outlineLevel="0" r="128">
      <c r="A128" s="25" t="n">
        <v>43986.450347222</v>
      </c>
      <c r="B128" s="26" t="s">
        <v>296</v>
      </c>
      <c r="C128" s="26" t="s">
        <v>376</v>
      </c>
      <c r="D128" s="26" t="s">
        <v>269</v>
      </c>
      <c r="E128" s="26" t="s">
        <v>17</v>
      </c>
      <c r="F128" s="26" t="s">
        <v>23</v>
      </c>
      <c r="G128" s="27" t="n">
        <v>-10</v>
      </c>
      <c r="H128" s="28" t="n">
        <v>633.2</v>
      </c>
      <c r="I128" s="28" t="n">
        <v>6332</v>
      </c>
      <c r="J128" s="28" t="n">
        <v>0</v>
      </c>
      <c r="K128" s="28" t="n">
        <v>-0.22</v>
      </c>
      <c r="L128" s="28" t="n">
        <v>0</v>
      </c>
      <c r="M128" s="28"/>
      <c r="N128" s="6" t="s">
        <f>=I128+J128+K128+L128</f>
      </c>
      <c r="O128" s="26"/>
    </row>
    <row collapsed="false" customFormat="false" customHeight="false" hidden="false" ht="12.1" outlineLevel="0" r="129">
      <c r="A129" s="25" t="n">
        <v>43986.450347222</v>
      </c>
      <c r="B129" s="26" t="s">
        <v>296</v>
      </c>
      <c r="C129" s="26" t="s">
        <v>376</v>
      </c>
      <c r="D129" s="26" t="s">
        <v>269</v>
      </c>
      <c r="E129" s="26" t="s">
        <v>17</v>
      </c>
      <c r="F129" s="26" t="s">
        <v>23</v>
      </c>
      <c r="G129" s="27" t="n">
        <v>-10</v>
      </c>
      <c r="H129" s="28" t="n">
        <v>633.2</v>
      </c>
      <c r="I129" s="28" t="n">
        <v>6332</v>
      </c>
      <c r="J129" s="28" t="n">
        <v>0</v>
      </c>
      <c r="K129" s="28" t="n">
        <v>-3.17</v>
      </c>
      <c r="L129" s="28" t="n">
        <v>0</v>
      </c>
      <c r="M129" s="28"/>
      <c r="N129" s="6" t="s">
        <f>=I129+J129+K129+L129</f>
      </c>
      <c r="O129" s="26"/>
    </row>
    <row collapsed="false" customFormat="false" customHeight="false" hidden="false" ht="12.1" outlineLevel="0" r="130">
      <c r="A130" s="25" t="n">
        <v>43986.460115741</v>
      </c>
      <c r="B130" s="26" t="s">
        <v>378</v>
      </c>
      <c r="C130" s="26" t="s">
        <v>379</v>
      </c>
      <c r="D130" s="26" t="s">
        <v>269</v>
      </c>
      <c r="E130" s="26" t="s">
        <v>343</v>
      </c>
      <c r="F130" s="26" t="s">
        <v>23</v>
      </c>
      <c r="G130" s="27" t="n">
        <v>-32</v>
      </c>
      <c r="H130" s="28" t="n">
        <v>68.8925</v>
      </c>
      <c r="I130" s="28" t="n">
        <v>2204.56</v>
      </c>
      <c r="J130" s="28" t="n">
        <v>0</v>
      </c>
      <c r="K130" s="28" t="n">
        <v>0</v>
      </c>
      <c r="L130" s="28" t="n">
        <v>0</v>
      </c>
      <c r="M130" s="28"/>
      <c r="N130" s="6" t="s">
        <f>=I130+J130+K130+L130</f>
      </c>
      <c r="O130" s="26"/>
    </row>
    <row collapsed="false" customFormat="false" customHeight="false" hidden="false" ht="12.1" outlineLevel="0" r="131">
      <c r="A131" s="20" t="n">
        <v>43986.460115741</v>
      </c>
      <c r="B131" s="16" t="s">
        <v>341</v>
      </c>
      <c r="C131" s="16" t="s">
        <v>342</v>
      </c>
      <c r="D131" s="16" t="s">
        <v>268</v>
      </c>
      <c r="E131" s="16" t="s">
        <v>343</v>
      </c>
      <c r="F131" s="16" t="s">
        <v>23</v>
      </c>
      <c r="G131" s="7" t="n">
        <v>32</v>
      </c>
      <c r="H131" s="6" t="n">
        <v>68.8925</v>
      </c>
      <c r="I131" s="6" t="n">
        <v>-2204.56</v>
      </c>
      <c r="J131" s="6" t="n">
        <v>0</v>
      </c>
      <c r="K131" s="6" t="n">
        <v>0</v>
      </c>
      <c r="L131" s="6" t="n">
        <v>0</v>
      </c>
      <c r="M131" s="6"/>
      <c r="N131" s="6" t="s">
        <f>=I131+J131+K131+L131</f>
      </c>
      <c r="O131" s="16"/>
    </row>
    <row collapsed="false" customFormat="false" customHeight="false" hidden="false" ht="12.1" outlineLevel="0" r="132">
      <c r="A132" s="20" t="n">
        <v>43986.460115741</v>
      </c>
      <c r="B132" s="16" t="s">
        <v>341</v>
      </c>
      <c r="C132" s="16" t="s">
        <v>342</v>
      </c>
      <c r="D132" s="16" t="s">
        <v>268</v>
      </c>
      <c r="E132" s="16" t="s">
        <v>343</v>
      </c>
      <c r="F132" s="16" t="s">
        <v>23</v>
      </c>
      <c r="G132" s="7" t="n">
        <v>32</v>
      </c>
      <c r="H132" s="6" t="n">
        <v>68.8925</v>
      </c>
      <c r="I132" s="6" t="n">
        <v>-2204.56</v>
      </c>
      <c r="J132" s="6" t="n">
        <v>0</v>
      </c>
      <c r="K132" s="6" t="n">
        <v>0</v>
      </c>
      <c r="L132" s="6" t="n">
        <v>0</v>
      </c>
      <c r="M132" s="6"/>
      <c r="N132" s="6" t="s">
        <f>=I132+J132+K132+L132</f>
      </c>
      <c r="O132" s="16"/>
    </row>
    <row collapsed="false" customFormat="false" customHeight="false" hidden="false" ht="12.1" outlineLevel="0" r="133">
      <c r="A133" s="25" t="n">
        <v>43986.460115741</v>
      </c>
      <c r="B133" s="26" t="s">
        <v>378</v>
      </c>
      <c r="C133" s="26" t="s">
        <v>379</v>
      </c>
      <c r="D133" s="26" t="s">
        <v>269</v>
      </c>
      <c r="E133" s="26" t="s">
        <v>343</v>
      </c>
      <c r="F133" s="26" t="s">
        <v>23</v>
      </c>
      <c r="G133" s="27" t="n">
        <v>-32</v>
      </c>
      <c r="H133" s="28" t="n">
        <v>68.8925</v>
      </c>
      <c r="I133" s="28" t="n">
        <v>2204.56</v>
      </c>
      <c r="J133" s="28" t="n">
        <v>0</v>
      </c>
      <c r="K133" s="28" t="n">
        <v>0</v>
      </c>
      <c r="L133" s="28" t="n">
        <v>0</v>
      </c>
      <c r="M133" s="28"/>
      <c r="N133" s="6" t="s">
        <f>=I133+J133+K133+L133</f>
      </c>
      <c r="O133" s="26"/>
    </row>
    <row collapsed="false" customFormat="false" customHeight="false" hidden="false" ht="12.1" outlineLevel="0" r="134">
      <c r="A134" s="21" t="n">
        <v>43987.322974537</v>
      </c>
      <c r="B134" s="22" t="s">
        <v>333</v>
      </c>
      <c r="C134" s="22" t="s">
        <v>87</v>
      </c>
      <c r="D134" s="22" t="s">
        <v>333</v>
      </c>
      <c r="E134" s="22" t="s">
        <v>333</v>
      </c>
      <c r="F134" s="22" t="s">
        <v>23</v>
      </c>
      <c r="G134" s="23" t="n">
        <v>1</v>
      </c>
      <c r="H134" s="24" t="n">
        <v>1</v>
      </c>
      <c r="I134" s="24" t="n">
        <v>5000</v>
      </c>
      <c r="J134" s="24" t="n">
        <v>0</v>
      </c>
      <c r="K134" s="24" t="n">
        <v>0</v>
      </c>
      <c r="L134" s="24" t="n">
        <v>0</v>
      </c>
      <c r="M134" s="24"/>
      <c r="N134" s="6" t="s">
        <f>=I134+J134+K134+L134</f>
      </c>
      <c r="O134" s="22"/>
    </row>
    <row collapsed="false" customFormat="false" customHeight="false" hidden="false" ht="12.1" outlineLevel="0" r="135">
      <c r="A135" s="21" t="n">
        <v>43987.322974537</v>
      </c>
      <c r="B135" s="22" t="s">
        <v>333</v>
      </c>
      <c r="C135" s="22" t="s">
        <v>87</v>
      </c>
      <c r="D135" s="22" t="s">
        <v>333</v>
      </c>
      <c r="E135" s="22" t="s">
        <v>333</v>
      </c>
      <c r="F135" s="22" t="s">
        <v>23</v>
      </c>
      <c r="G135" s="23" t="n">
        <v>1</v>
      </c>
      <c r="H135" s="24" t="n">
        <v>1</v>
      </c>
      <c r="I135" s="24" t="n">
        <v>5000</v>
      </c>
      <c r="J135" s="24" t="n">
        <v>0</v>
      </c>
      <c r="K135" s="24" t="n">
        <v>0</v>
      </c>
      <c r="L135" s="24" t="n">
        <v>0</v>
      </c>
      <c r="M135" s="24"/>
      <c r="N135" s="6" t="s">
        <f>=I135+J135+K135+L135</f>
      </c>
      <c r="O135" s="22"/>
    </row>
    <row collapsed="false" customFormat="false" customHeight="false" hidden="false" ht="12.1" outlineLevel="0" r="136">
      <c r="A136" s="20" t="n">
        <v>43987.440335648</v>
      </c>
      <c r="B136" s="16" t="s">
        <v>297</v>
      </c>
      <c r="C136" s="16" t="s">
        <v>380</v>
      </c>
      <c r="D136" s="16" t="s">
        <v>268</v>
      </c>
      <c r="E136" s="16" t="s">
        <v>17</v>
      </c>
      <c r="F136" s="16" t="s">
        <v>19</v>
      </c>
      <c r="G136" s="7" t="n">
        <v>2</v>
      </c>
      <c r="H136" s="6" t="n">
        <v>5.07</v>
      </c>
      <c r="I136" s="6" t="n">
        <v>-10.14</v>
      </c>
      <c r="J136" s="6" t="n">
        <v>0</v>
      </c>
      <c r="K136" s="6" t="n">
        <v>0</v>
      </c>
      <c r="L136" s="6" t="n">
        <v>0</v>
      </c>
      <c r="M136" s="6" t="s">
        <f>=I136+J136+K136+L136</f>
      </c>
      <c r="N136" s="6"/>
      <c r="O136" s="16"/>
    </row>
    <row collapsed="false" customFormat="false" customHeight="false" hidden="false" ht="12.1" outlineLevel="0" r="137">
      <c r="A137" s="20" t="n">
        <v>43987.440335648</v>
      </c>
      <c r="B137" s="16" t="s">
        <v>297</v>
      </c>
      <c r="C137" s="16" t="s">
        <v>380</v>
      </c>
      <c r="D137" s="16" t="s">
        <v>268</v>
      </c>
      <c r="E137" s="16" t="s">
        <v>17</v>
      </c>
      <c r="F137" s="16" t="s">
        <v>19</v>
      </c>
      <c r="G137" s="7" t="n">
        <v>2</v>
      </c>
      <c r="H137" s="6" t="n">
        <v>5.07</v>
      </c>
      <c r="I137" s="6" t="n">
        <v>-10.14</v>
      </c>
      <c r="J137" s="6" t="n">
        <v>0</v>
      </c>
      <c r="K137" s="6" t="n">
        <v>-0.01</v>
      </c>
      <c r="L137" s="6" t="n">
        <v>0</v>
      </c>
      <c r="M137" s="6" t="s">
        <f>=I137+J137+K137+L137</f>
      </c>
      <c r="N137" s="6"/>
      <c r="O137" s="16"/>
    </row>
    <row collapsed="false" customFormat="false" customHeight="false" hidden="false" ht="12.1" outlineLevel="0" r="138">
      <c r="A138" s="25" t="n">
        <v>43987.650324074</v>
      </c>
      <c r="B138" s="26" t="s">
        <v>297</v>
      </c>
      <c r="C138" s="26" t="s">
        <v>380</v>
      </c>
      <c r="D138" s="26" t="s">
        <v>269</v>
      </c>
      <c r="E138" s="26" t="s">
        <v>17</v>
      </c>
      <c r="F138" s="26" t="s">
        <v>19</v>
      </c>
      <c r="G138" s="27" t="n">
        <v>-2</v>
      </c>
      <c r="H138" s="28" t="n">
        <v>5.1</v>
      </c>
      <c r="I138" s="28" t="n">
        <v>10.2</v>
      </c>
      <c r="J138" s="28" t="n">
        <v>0</v>
      </c>
      <c r="K138" s="28" t="n">
        <v>0</v>
      </c>
      <c r="L138" s="28" t="n">
        <v>0</v>
      </c>
      <c r="M138" s="6" t="s">
        <f>=I138+J138+K138+L138</f>
      </c>
      <c r="N138" s="28"/>
      <c r="O138" s="26"/>
    </row>
    <row collapsed="false" customFormat="false" customHeight="false" hidden="false" ht="12.1" outlineLevel="0" r="139">
      <c r="A139" s="25" t="n">
        <v>43987.650324074</v>
      </c>
      <c r="B139" s="26" t="s">
        <v>297</v>
      </c>
      <c r="C139" s="26" t="s">
        <v>380</v>
      </c>
      <c r="D139" s="26" t="s">
        <v>269</v>
      </c>
      <c r="E139" s="26" t="s">
        <v>17</v>
      </c>
      <c r="F139" s="26" t="s">
        <v>19</v>
      </c>
      <c r="G139" s="27" t="n">
        <v>-2</v>
      </c>
      <c r="H139" s="28" t="n">
        <v>5.1</v>
      </c>
      <c r="I139" s="28" t="n">
        <v>10.2</v>
      </c>
      <c r="J139" s="28" t="n">
        <v>0</v>
      </c>
      <c r="K139" s="28" t="n">
        <v>-0.01</v>
      </c>
      <c r="L139" s="28" t="n">
        <v>0</v>
      </c>
      <c r="M139" s="6" t="s">
        <f>=I139+J139+K139+L139</f>
      </c>
      <c r="N139" s="28"/>
      <c r="O139" s="26"/>
    </row>
    <row collapsed="false" customFormat="false" customHeight="false" hidden="false" ht="12.1" outlineLevel="0" r="140">
      <c r="A140" s="25" t="n">
        <v>43987.812905093</v>
      </c>
      <c r="B140" s="26" t="s">
        <v>31</v>
      </c>
      <c r="C140" s="26" t="s">
        <v>32</v>
      </c>
      <c r="D140" s="26" t="s">
        <v>269</v>
      </c>
      <c r="E140" s="26" t="s">
        <v>17</v>
      </c>
      <c r="F140" s="26" t="s">
        <v>19</v>
      </c>
      <c r="G140" s="27" t="n">
        <v>-2</v>
      </c>
      <c r="H140" s="28" t="n">
        <v>65</v>
      </c>
      <c r="I140" s="28" t="n">
        <v>130</v>
      </c>
      <c r="J140" s="28" t="n">
        <v>0</v>
      </c>
      <c r="K140" s="28" t="n">
        <v>0</v>
      </c>
      <c r="L140" s="28" t="n">
        <v>0</v>
      </c>
      <c r="M140" s="6" t="s">
        <f>=I140+J140+K140+L140</f>
      </c>
      <c r="N140" s="28"/>
      <c r="O140" s="26"/>
    </row>
    <row collapsed="false" customFormat="false" customHeight="false" hidden="false" ht="12.1" outlineLevel="0" r="141">
      <c r="A141" s="25" t="n">
        <v>43987.813668981</v>
      </c>
      <c r="B141" s="26" t="s">
        <v>277</v>
      </c>
      <c r="C141" s="26" t="s">
        <v>345</v>
      </c>
      <c r="D141" s="26" t="s">
        <v>269</v>
      </c>
      <c r="E141" s="26" t="s">
        <v>17</v>
      </c>
      <c r="F141" s="26" t="s">
        <v>19</v>
      </c>
      <c r="G141" s="27" t="n">
        <v>-1</v>
      </c>
      <c r="H141" s="28" t="n">
        <v>77.05</v>
      </c>
      <c r="I141" s="28" t="n">
        <v>77.05</v>
      </c>
      <c r="J141" s="28" t="n">
        <v>0</v>
      </c>
      <c r="K141" s="28" t="n">
        <v>0</v>
      </c>
      <c r="L141" s="28" t="n">
        <v>0</v>
      </c>
      <c r="M141" s="6" t="s">
        <f>=I141+J141+K141+L141</f>
      </c>
      <c r="N141" s="28"/>
      <c r="O141" s="26"/>
    </row>
    <row collapsed="false" customFormat="false" customHeight="false" hidden="false" ht="12.1" outlineLevel="0" r="142">
      <c r="A142" s="25" t="n">
        <v>43988.06224537</v>
      </c>
      <c r="B142" s="26" t="s">
        <v>28</v>
      </c>
      <c r="C142" s="26" t="s">
        <v>377</v>
      </c>
      <c r="D142" s="26" t="s">
        <v>269</v>
      </c>
      <c r="E142" s="26" t="s">
        <v>17</v>
      </c>
      <c r="F142" s="26" t="s">
        <v>19</v>
      </c>
      <c r="G142" s="27" t="n">
        <v>-5</v>
      </c>
      <c r="H142" s="28" t="n">
        <v>17.4</v>
      </c>
      <c r="I142" s="28" t="n">
        <v>87</v>
      </c>
      <c r="J142" s="28" t="n">
        <v>0</v>
      </c>
      <c r="K142" s="28" t="n">
        <v>0</v>
      </c>
      <c r="L142" s="28" t="n">
        <v>0</v>
      </c>
      <c r="M142" s="6" t="s">
        <f>=I142+J142+K142+L142</f>
      </c>
      <c r="N142" s="28"/>
      <c r="O142" s="26"/>
    </row>
    <row collapsed="false" customFormat="false" customHeight="false" hidden="false" ht="12.1" outlineLevel="0" r="143">
      <c r="A143" s="25" t="n">
        <v>43988.06224537</v>
      </c>
      <c r="B143" s="26" t="s">
        <v>28</v>
      </c>
      <c r="C143" s="26" t="s">
        <v>377</v>
      </c>
      <c r="D143" s="26" t="s">
        <v>269</v>
      </c>
      <c r="E143" s="26" t="s">
        <v>17</v>
      </c>
      <c r="F143" s="26" t="s">
        <v>19</v>
      </c>
      <c r="G143" s="27" t="n">
        <v>-5</v>
      </c>
      <c r="H143" s="28" t="n">
        <v>17.4</v>
      </c>
      <c r="I143" s="28" t="n">
        <v>87</v>
      </c>
      <c r="J143" s="28" t="n">
        <v>0</v>
      </c>
      <c r="K143" s="28" t="n">
        <v>-0.04</v>
      </c>
      <c r="L143" s="28" t="n">
        <v>0</v>
      </c>
      <c r="M143" s="6" t="s">
        <f>=I143+J143+K143+L143</f>
      </c>
      <c r="N143" s="28"/>
      <c r="O143" s="26"/>
    </row>
    <row collapsed="false" customFormat="false" customHeight="false" hidden="false" ht="12.1" outlineLevel="0" r="144">
      <c r="A144" s="20" t="n">
        <v>43990.423518519</v>
      </c>
      <c r="B144" s="16" t="s">
        <v>281</v>
      </c>
      <c r="C144" s="16" t="s">
        <v>353</v>
      </c>
      <c r="D144" s="16" t="s">
        <v>268</v>
      </c>
      <c r="E144" s="16" t="s">
        <v>17</v>
      </c>
      <c r="F144" s="16" t="s">
        <v>19</v>
      </c>
      <c r="G144" s="7" t="n">
        <v>5</v>
      </c>
      <c r="H144" s="6" t="n">
        <v>9.32</v>
      </c>
      <c r="I144" s="6" t="n">
        <v>-46.6</v>
      </c>
      <c r="J144" s="6" t="n">
        <v>0</v>
      </c>
      <c r="K144" s="6" t="n">
        <v>-0.02</v>
      </c>
      <c r="L144" s="6" t="n">
        <v>0</v>
      </c>
      <c r="M144" s="6" t="s">
        <f>=I144+J144+K144+L144</f>
      </c>
      <c r="N144" s="6"/>
      <c r="O144" s="16"/>
    </row>
    <row collapsed="false" customFormat="false" customHeight="false" hidden="false" ht="12.1" outlineLevel="0" r="145">
      <c r="A145" s="20" t="n">
        <v>43990.423518519</v>
      </c>
      <c r="B145" s="16" t="s">
        <v>281</v>
      </c>
      <c r="C145" s="16" t="s">
        <v>353</v>
      </c>
      <c r="D145" s="16" t="s">
        <v>268</v>
      </c>
      <c r="E145" s="16" t="s">
        <v>17</v>
      </c>
      <c r="F145" s="16" t="s">
        <v>19</v>
      </c>
      <c r="G145" s="7" t="n">
        <v>5</v>
      </c>
      <c r="H145" s="6" t="n">
        <v>9.32</v>
      </c>
      <c r="I145" s="6" t="n">
        <v>-46.6</v>
      </c>
      <c r="J145" s="6" t="n">
        <v>0</v>
      </c>
      <c r="K145" s="6" t="n">
        <v>0</v>
      </c>
      <c r="L145" s="6" t="n">
        <v>0</v>
      </c>
      <c r="M145" s="6" t="s">
        <f>=I145+J145+K145+L145</f>
      </c>
      <c r="N145" s="6"/>
      <c r="O145" s="16"/>
    </row>
    <row collapsed="false" customFormat="false" customHeight="false" hidden="false" ht="12.1" outlineLevel="0" r="146">
      <c r="A146" s="25" t="n">
        <v>43990.428634259</v>
      </c>
      <c r="B146" s="26" t="s">
        <v>281</v>
      </c>
      <c r="C146" s="26" t="s">
        <v>353</v>
      </c>
      <c r="D146" s="26" t="s">
        <v>269</v>
      </c>
      <c r="E146" s="26" t="s">
        <v>17</v>
      </c>
      <c r="F146" s="26" t="s">
        <v>19</v>
      </c>
      <c r="G146" s="27" t="n">
        <v>-1</v>
      </c>
      <c r="H146" s="28" t="n">
        <v>9.32</v>
      </c>
      <c r="I146" s="28" t="n">
        <v>9.32</v>
      </c>
      <c r="J146" s="28" t="n">
        <v>0</v>
      </c>
      <c r="K146" s="28" t="n">
        <v>-0.01</v>
      </c>
      <c r="L146" s="28" t="n">
        <v>0</v>
      </c>
      <c r="M146" s="6" t="s">
        <f>=I146+J146+K146+L146</f>
      </c>
      <c r="N146" s="28"/>
      <c r="O146" s="26"/>
    </row>
    <row collapsed="false" customFormat="false" customHeight="false" hidden="false" ht="12.1" outlineLevel="0" r="147">
      <c r="A147" s="25" t="n">
        <v>43990.428634259</v>
      </c>
      <c r="B147" s="26" t="s">
        <v>281</v>
      </c>
      <c r="C147" s="26" t="s">
        <v>353</v>
      </c>
      <c r="D147" s="26" t="s">
        <v>269</v>
      </c>
      <c r="E147" s="26" t="s">
        <v>17</v>
      </c>
      <c r="F147" s="26" t="s">
        <v>19</v>
      </c>
      <c r="G147" s="27" t="n">
        <v>-1</v>
      </c>
      <c r="H147" s="28" t="n">
        <v>9.32</v>
      </c>
      <c r="I147" s="28" t="n">
        <v>9.32</v>
      </c>
      <c r="J147" s="28" t="n">
        <v>0</v>
      </c>
      <c r="K147" s="28" t="n">
        <v>0</v>
      </c>
      <c r="L147" s="28" t="n">
        <v>0</v>
      </c>
      <c r="M147" s="6" t="s">
        <f>=I147+J147+K147+L147</f>
      </c>
      <c r="N147" s="28"/>
      <c r="O147" s="26"/>
    </row>
    <row collapsed="false" customFormat="false" customHeight="false" hidden="false" ht="12.1" outlineLevel="0" r="148">
      <c r="A148" s="25" t="n">
        <v>43990.428645833</v>
      </c>
      <c r="B148" s="26" t="s">
        <v>281</v>
      </c>
      <c r="C148" s="26" t="s">
        <v>353</v>
      </c>
      <c r="D148" s="26" t="s">
        <v>269</v>
      </c>
      <c r="E148" s="26" t="s">
        <v>17</v>
      </c>
      <c r="F148" s="26" t="s">
        <v>19</v>
      </c>
      <c r="G148" s="27" t="n">
        <v>-4</v>
      </c>
      <c r="H148" s="28" t="n">
        <v>9.32</v>
      </c>
      <c r="I148" s="28" t="n">
        <v>37.28</v>
      </c>
      <c r="J148" s="28" t="n">
        <v>0</v>
      </c>
      <c r="K148" s="28" t="n">
        <v>-0.02</v>
      </c>
      <c r="L148" s="28" t="n">
        <v>0</v>
      </c>
      <c r="M148" s="6" t="s">
        <f>=I148+J148+K148+L148</f>
      </c>
      <c r="N148" s="28"/>
      <c r="O148" s="26"/>
    </row>
    <row collapsed="false" customFormat="false" customHeight="false" hidden="false" ht="12.1" outlineLevel="0" r="149">
      <c r="A149" s="25" t="n">
        <v>43990.428645833</v>
      </c>
      <c r="B149" s="26" t="s">
        <v>281</v>
      </c>
      <c r="C149" s="26" t="s">
        <v>353</v>
      </c>
      <c r="D149" s="26" t="s">
        <v>269</v>
      </c>
      <c r="E149" s="26" t="s">
        <v>17</v>
      </c>
      <c r="F149" s="26" t="s">
        <v>19</v>
      </c>
      <c r="G149" s="27" t="n">
        <v>-4</v>
      </c>
      <c r="H149" s="28" t="n">
        <v>9.32</v>
      </c>
      <c r="I149" s="28" t="n">
        <v>37.28</v>
      </c>
      <c r="J149" s="28" t="n">
        <v>0</v>
      </c>
      <c r="K149" s="28" t="n">
        <v>0</v>
      </c>
      <c r="L149" s="28" t="n">
        <v>0</v>
      </c>
      <c r="M149" s="6" t="s">
        <f>=I149+J149+K149+L149</f>
      </c>
      <c r="N149" s="28"/>
      <c r="O149" s="26"/>
    </row>
    <row collapsed="false" customFormat="false" customHeight="false" hidden="false" ht="12.1" outlineLevel="0" r="150">
      <c r="A150" s="20" t="n">
        <v>43990.444444444</v>
      </c>
      <c r="B150" s="16" t="s">
        <v>285</v>
      </c>
      <c r="C150" s="16" t="s">
        <v>361</v>
      </c>
      <c r="D150" s="16" t="s">
        <v>268</v>
      </c>
      <c r="E150" s="16" t="s">
        <v>17</v>
      </c>
      <c r="F150" s="16" t="s">
        <v>19</v>
      </c>
      <c r="G150" s="7" t="n">
        <v>1</v>
      </c>
      <c r="H150" s="6" t="n">
        <v>225.48</v>
      </c>
      <c r="I150" s="6" t="n">
        <v>-225.48</v>
      </c>
      <c r="J150" s="6" t="n">
        <v>0</v>
      </c>
      <c r="K150" s="6" t="n">
        <v>-0.11</v>
      </c>
      <c r="L150" s="6" t="n">
        <v>0</v>
      </c>
      <c r="M150" s="6" t="s">
        <f>=I150+J150+K150+L150</f>
      </c>
      <c r="N150" s="6"/>
      <c r="O150" s="16"/>
    </row>
    <row collapsed="false" customFormat="false" customHeight="false" hidden="false" ht="12.1" outlineLevel="0" r="151">
      <c r="A151" s="20" t="n">
        <v>43990.444444444</v>
      </c>
      <c r="B151" s="16" t="s">
        <v>285</v>
      </c>
      <c r="C151" s="16" t="s">
        <v>361</v>
      </c>
      <c r="D151" s="16" t="s">
        <v>268</v>
      </c>
      <c r="E151" s="16" t="s">
        <v>17</v>
      </c>
      <c r="F151" s="16" t="s">
        <v>19</v>
      </c>
      <c r="G151" s="7" t="n">
        <v>1</v>
      </c>
      <c r="H151" s="6" t="n">
        <v>225.48</v>
      </c>
      <c r="I151" s="6" t="n">
        <v>-225.48</v>
      </c>
      <c r="J151" s="6" t="n">
        <v>0</v>
      </c>
      <c r="K151" s="6" t="n">
        <v>0</v>
      </c>
      <c r="L151" s="6" t="n">
        <v>0</v>
      </c>
      <c r="M151" s="6" t="s">
        <f>=I151+J151+K151+L151</f>
      </c>
      <c r="N151" s="6"/>
      <c r="O151" s="16"/>
    </row>
    <row collapsed="false" customFormat="false" customHeight="false" hidden="false" ht="12.1" outlineLevel="0" r="152">
      <c r="A152" s="20" t="n">
        <v>43990.569108796</v>
      </c>
      <c r="B152" s="16" t="s">
        <v>298</v>
      </c>
      <c r="C152" s="16" t="s">
        <v>381</v>
      </c>
      <c r="D152" s="16" t="s">
        <v>268</v>
      </c>
      <c r="E152" s="16" t="s">
        <v>17</v>
      </c>
      <c r="F152" s="16" t="s">
        <v>19</v>
      </c>
      <c r="G152" s="7" t="n">
        <v>1</v>
      </c>
      <c r="H152" s="6" t="n">
        <v>58.15</v>
      </c>
      <c r="I152" s="6" t="n">
        <v>-58.15</v>
      </c>
      <c r="J152" s="6" t="n">
        <v>0</v>
      </c>
      <c r="K152" s="6" t="n">
        <v>-0.03</v>
      </c>
      <c r="L152" s="6" t="n">
        <v>0</v>
      </c>
      <c r="M152" s="6" t="s">
        <f>=I152+J152+K152+L152</f>
      </c>
      <c r="N152" s="6"/>
      <c r="O152" s="16"/>
    </row>
    <row collapsed="false" customFormat="false" customHeight="false" hidden="false" ht="12.1" outlineLevel="0" r="153">
      <c r="A153" s="20" t="n">
        <v>43990.701006944</v>
      </c>
      <c r="B153" s="16" t="s">
        <v>299</v>
      </c>
      <c r="C153" s="16" t="s">
        <v>382</v>
      </c>
      <c r="D153" s="16" t="s">
        <v>268</v>
      </c>
      <c r="E153" s="16" t="s">
        <v>17</v>
      </c>
      <c r="F153" s="16" t="s">
        <v>23</v>
      </c>
      <c r="G153" s="7" t="n">
        <v>30</v>
      </c>
      <c r="H153" s="6" t="n">
        <v>176.6</v>
      </c>
      <c r="I153" s="6" t="n">
        <v>-5298</v>
      </c>
      <c r="J153" s="6" t="n">
        <v>0</v>
      </c>
      <c r="K153" s="6" t="n">
        <v>-0.18</v>
      </c>
      <c r="L153" s="6" t="n">
        <v>0</v>
      </c>
      <c r="M153" s="6"/>
      <c r="N153" s="6" t="s">
        <f>=I153+J153+K153+L153</f>
      </c>
      <c r="O153" s="16"/>
    </row>
    <row collapsed="false" customFormat="false" customHeight="false" hidden="false" ht="12.1" outlineLevel="0" r="154">
      <c r="A154" s="25" t="n">
        <v>43991.062847222</v>
      </c>
      <c r="B154" s="26" t="s">
        <v>285</v>
      </c>
      <c r="C154" s="26" t="s">
        <v>361</v>
      </c>
      <c r="D154" s="26" t="s">
        <v>269</v>
      </c>
      <c r="E154" s="26" t="s">
        <v>17</v>
      </c>
      <c r="F154" s="26" t="s">
        <v>19</v>
      </c>
      <c r="G154" s="27" t="n">
        <v>-1</v>
      </c>
      <c r="H154" s="28" t="n">
        <v>238</v>
      </c>
      <c r="I154" s="28" t="n">
        <v>238</v>
      </c>
      <c r="J154" s="28" t="n">
        <v>0</v>
      </c>
      <c r="K154" s="28" t="n">
        <v>-0.12</v>
      </c>
      <c r="L154" s="28" t="n">
        <v>0</v>
      </c>
      <c r="M154" s="6" t="s">
        <f>=I154+J154+K154+L154</f>
      </c>
      <c r="N154" s="28"/>
      <c r="O154" s="26"/>
    </row>
    <row collapsed="false" customFormat="false" customHeight="false" hidden="false" ht="12.1" outlineLevel="0" r="155">
      <c r="A155" s="25" t="n">
        <v>43991.062847222</v>
      </c>
      <c r="B155" s="26" t="s">
        <v>285</v>
      </c>
      <c r="C155" s="26" t="s">
        <v>361</v>
      </c>
      <c r="D155" s="26" t="s">
        <v>269</v>
      </c>
      <c r="E155" s="26" t="s">
        <v>17</v>
      </c>
      <c r="F155" s="26" t="s">
        <v>19</v>
      </c>
      <c r="G155" s="27" t="n">
        <v>-1</v>
      </c>
      <c r="H155" s="28" t="n">
        <v>238</v>
      </c>
      <c r="I155" s="28" t="n">
        <v>238</v>
      </c>
      <c r="J155" s="28" t="n">
        <v>0</v>
      </c>
      <c r="K155" s="28" t="n">
        <v>0</v>
      </c>
      <c r="L155" s="28" t="n">
        <v>0</v>
      </c>
      <c r="M155" s="6" t="s">
        <f>=I155+J155+K155+L155</f>
      </c>
      <c r="N155" s="28"/>
      <c r="O155" s="26"/>
    </row>
    <row collapsed="false" customFormat="false" customHeight="false" hidden="false" ht="12.1" outlineLevel="0" r="156">
      <c r="A156" s="20" t="n">
        <v>43991.433935185</v>
      </c>
      <c r="B156" s="16" t="s">
        <v>293</v>
      </c>
      <c r="C156" s="16" t="s">
        <v>371</v>
      </c>
      <c r="D156" s="16" t="s">
        <v>268</v>
      </c>
      <c r="E156" s="16" t="s">
        <v>17</v>
      </c>
      <c r="F156" s="16" t="s">
        <v>23</v>
      </c>
      <c r="G156" s="7" t="n">
        <v>1</v>
      </c>
      <c r="H156" s="6" t="n">
        <v>3960</v>
      </c>
      <c r="I156" s="6" t="n">
        <v>-3960</v>
      </c>
      <c r="J156" s="6" t="n">
        <v>0</v>
      </c>
      <c r="K156" s="6" t="n">
        <v>-0.13</v>
      </c>
      <c r="L156" s="6" t="n">
        <v>0</v>
      </c>
      <c r="M156" s="6"/>
      <c r="N156" s="6" t="s">
        <f>=I156+J156+K156+L156</f>
      </c>
      <c r="O156" s="16"/>
    </row>
    <row collapsed="false" customFormat="false" customHeight="false" hidden="false" ht="12.1" outlineLevel="0" r="157">
      <c r="A157" s="20" t="n">
        <v>43991.433981481</v>
      </c>
      <c r="B157" s="16" t="s">
        <v>57</v>
      </c>
      <c r="C157" s="16" t="s">
        <v>383</v>
      </c>
      <c r="D157" s="16" t="s">
        <v>268</v>
      </c>
      <c r="E157" s="16" t="s">
        <v>17</v>
      </c>
      <c r="F157" s="16" t="s">
        <v>19</v>
      </c>
      <c r="G157" s="7" t="n">
        <v>1</v>
      </c>
      <c r="H157" s="6" t="n">
        <v>20.75</v>
      </c>
      <c r="I157" s="6" t="n">
        <v>-20.75</v>
      </c>
      <c r="J157" s="6" t="n">
        <v>0</v>
      </c>
      <c r="K157" s="6" t="n">
        <v>0</v>
      </c>
      <c r="L157" s="6" t="n">
        <v>0</v>
      </c>
      <c r="M157" s="6" t="s">
        <f>=I157+J157+K157+L157</f>
      </c>
      <c r="N157" s="6"/>
      <c r="O157" s="16"/>
    </row>
    <row collapsed="false" customFormat="false" customHeight="false" hidden="false" ht="12.1" outlineLevel="0" r="158">
      <c r="A158" s="20" t="n">
        <v>43991.434108796</v>
      </c>
      <c r="B158" s="16" t="s">
        <v>57</v>
      </c>
      <c r="C158" s="16" t="s">
        <v>383</v>
      </c>
      <c r="D158" s="16" t="s">
        <v>268</v>
      </c>
      <c r="E158" s="16" t="s">
        <v>17</v>
      </c>
      <c r="F158" s="16" t="s">
        <v>19</v>
      </c>
      <c r="G158" s="7" t="n">
        <v>2</v>
      </c>
      <c r="H158" s="6" t="n">
        <v>20.75</v>
      </c>
      <c r="I158" s="6" t="n">
        <v>-41.5</v>
      </c>
      <c r="J158" s="6" t="n">
        <v>0</v>
      </c>
      <c r="K158" s="6" t="n">
        <v>0</v>
      </c>
      <c r="L158" s="6" t="n">
        <v>0</v>
      </c>
      <c r="M158" s="6" t="s">
        <f>=I158+J158+K158+L158</f>
      </c>
      <c r="N158" s="6"/>
      <c r="O158" s="16"/>
    </row>
    <row collapsed="false" customFormat="false" customHeight="false" hidden="false" ht="12.1" outlineLevel="0" r="159">
      <c r="A159" s="20" t="n">
        <v>43991.437800926</v>
      </c>
      <c r="B159" s="16" t="s">
        <v>52</v>
      </c>
      <c r="C159" s="16" t="s">
        <v>384</v>
      </c>
      <c r="D159" s="16" t="s">
        <v>268</v>
      </c>
      <c r="E159" s="16" t="s">
        <v>17</v>
      </c>
      <c r="F159" s="16" t="s">
        <v>19</v>
      </c>
      <c r="G159" s="7" t="n">
        <v>1</v>
      </c>
      <c r="H159" s="6" t="n">
        <v>15.1</v>
      </c>
      <c r="I159" s="6" t="n">
        <v>-15.1</v>
      </c>
      <c r="J159" s="6" t="n">
        <v>0</v>
      </c>
      <c r="K159" s="6" t="n">
        <v>0</v>
      </c>
      <c r="L159" s="6" t="n">
        <v>0</v>
      </c>
      <c r="M159" s="6" t="s">
        <f>=I159+J159+K159+L159</f>
      </c>
      <c r="N159" s="6"/>
      <c r="O159" s="16"/>
    </row>
    <row collapsed="false" customFormat="false" customHeight="false" hidden="false" ht="12.1" outlineLevel="0" r="160">
      <c r="A160" s="20" t="n">
        <v>43991.445555556</v>
      </c>
      <c r="B160" s="16" t="s">
        <v>28</v>
      </c>
      <c r="C160" s="16" t="s">
        <v>377</v>
      </c>
      <c r="D160" s="16" t="s">
        <v>268</v>
      </c>
      <c r="E160" s="16" t="s">
        <v>17</v>
      </c>
      <c r="F160" s="16" t="s">
        <v>19</v>
      </c>
      <c r="G160" s="7" t="n">
        <v>1</v>
      </c>
      <c r="H160" s="6" t="n">
        <v>18.05</v>
      </c>
      <c r="I160" s="6" t="n">
        <v>-18.05</v>
      </c>
      <c r="J160" s="6" t="n">
        <v>0</v>
      </c>
      <c r="K160" s="6" t="n">
        <v>0</v>
      </c>
      <c r="L160" s="6" t="n">
        <v>0</v>
      </c>
      <c r="M160" s="6" t="s">
        <f>=I160+J160+K160+L160</f>
      </c>
      <c r="N160" s="6"/>
      <c r="O160" s="16"/>
    </row>
    <row collapsed="false" customFormat="false" customHeight="false" hidden="false" ht="12.1" outlineLevel="0" r="161">
      <c r="A161" s="20" t="n">
        <v>43991.445555556</v>
      </c>
      <c r="B161" s="16" t="s">
        <v>28</v>
      </c>
      <c r="C161" s="16" t="s">
        <v>377</v>
      </c>
      <c r="D161" s="16" t="s">
        <v>268</v>
      </c>
      <c r="E161" s="16" t="s">
        <v>17</v>
      </c>
      <c r="F161" s="16" t="s">
        <v>19</v>
      </c>
      <c r="G161" s="7" t="n">
        <v>2</v>
      </c>
      <c r="H161" s="6" t="n">
        <v>18.05</v>
      </c>
      <c r="I161" s="6" t="n">
        <v>-36.1</v>
      </c>
      <c r="J161" s="6" t="n">
        <v>0</v>
      </c>
      <c r="K161" s="6" t="n">
        <v>0</v>
      </c>
      <c r="L161" s="6" t="n">
        <v>0</v>
      </c>
      <c r="M161" s="6" t="s">
        <f>=I161+J161+K161+L161</f>
      </c>
      <c r="N161" s="6"/>
      <c r="O161" s="16"/>
    </row>
    <row collapsed="false" customFormat="false" customHeight="false" hidden="false" ht="12.1" outlineLevel="0" r="162">
      <c r="A162" s="20" t="n">
        <v>43991.445555556</v>
      </c>
      <c r="B162" s="16" t="s">
        <v>28</v>
      </c>
      <c r="C162" s="16" t="s">
        <v>377</v>
      </c>
      <c r="D162" s="16" t="s">
        <v>268</v>
      </c>
      <c r="E162" s="16" t="s">
        <v>17</v>
      </c>
      <c r="F162" s="16" t="s">
        <v>19</v>
      </c>
      <c r="G162" s="7" t="n">
        <v>2</v>
      </c>
      <c r="H162" s="6" t="n">
        <v>18.05</v>
      </c>
      <c r="I162" s="6" t="n">
        <v>-36.1</v>
      </c>
      <c r="J162" s="6" t="n">
        <v>0</v>
      </c>
      <c r="K162" s="6" t="n">
        <v>0</v>
      </c>
      <c r="L162" s="6" t="n">
        <v>0</v>
      </c>
      <c r="M162" s="6" t="s">
        <f>=I162+J162+K162+L162</f>
      </c>
      <c r="N162" s="6"/>
      <c r="O162" s="16"/>
    </row>
    <row collapsed="false" customFormat="false" customHeight="false" hidden="false" ht="12.1" outlineLevel="0" r="163">
      <c r="A163" s="25" t="n">
        <v>43991.463587963</v>
      </c>
      <c r="B163" s="26" t="s">
        <v>299</v>
      </c>
      <c r="C163" s="26" t="s">
        <v>382</v>
      </c>
      <c r="D163" s="26" t="s">
        <v>269</v>
      </c>
      <c r="E163" s="26" t="s">
        <v>17</v>
      </c>
      <c r="F163" s="26" t="s">
        <v>23</v>
      </c>
      <c r="G163" s="27" t="n">
        <v>-30</v>
      </c>
      <c r="H163" s="28" t="n">
        <v>177.1</v>
      </c>
      <c r="I163" s="28" t="n">
        <v>5313</v>
      </c>
      <c r="J163" s="28" t="n">
        <v>0</v>
      </c>
      <c r="K163" s="28" t="n">
        <v>-0.18</v>
      </c>
      <c r="L163" s="28" t="n">
        <v>0</v>
      </c>
      <c r="M163" s="28"/>
      <c r="N163" s="6" t="s">
        <f>=I163+J163+K163+L163</f>
      </c>
      <c r="O163" s="26"/>
    </row>
    <row collapsed="false" customFormat="false" customHeight="false" hidden="false" ht="12.1" outlineLevel="0" r="164">
      <c r="A164" s="25" t="n">
        <v>43991.720162037</v>
      </c>
      <c r="B164" s="26" t="s">
        <v>290</v>
      </c>
      <c r="C164" s="26" t="s">
        <v>367</v>
      </c>
      <c r="D164" s="26" t="s">
        <v>269</v>
      </c>
      <c r="E164" s="26" t="s">
        <v>17</v>
      </c>
      <c r="F164" s="26" t="s">
        <v>23</v>
      </c>
      <c r="G164" s="27" t="n">
        <v>-70</v>
      </c>
      <c r="H164" s="28" t="n">
        <v>88.78</v>
      </c>
      <c r="I164" s="28" t="n">
        <v>6214.6</v>
      </c>
      <c r="J164" s="28" t="n">
        <v>0</v>
      </c>
      <c r="K164" s="28" t="n">
        <v>-0.21</v>
      </c>
      <c r="L164" s="28" t="n">
        <v>0</v>
      </c>
      <c r="M164" s="28"/>
      <c r="N164" s="6" t="s">
        <f>=I164+J164+K164+L164</f>
      </c>
      <c r="O164" s="26"/>
    </row>
    <row collapsed="false" customFormat="false" customHeight="false" hidden="false" ht="12.1" outlineLevel="0" r="165">
      <c r="A165" s="25" t="n">
        <v>43991.750358796</v>
      </c>
      <c r="B165" s="26" t="s">
        <v>298</v>
      </c>
      <c r="C165" s="26" t="s">
        <v>381</v>
      </c>
      <c r="D165" s="26" t="s">
        <v>269</v>
      </c>
      <c r="E165" s="26" t="s">
        <v>17</v>
      </c>
      <c r="F165" s="26" t="s">
        <v>19</v>
      </c>
      <c r="G165" s="27" t="n">
        <v>-1</v>
      </c>
      <c r="H165" s="28" t="n">
        <v>58.64</v>
      </c>
      <c r="I165" s="28" t="n">
        <v>58.64</v>
      </c>
      <c r="J165" s="28" t="n">
        <v>0</v>
      </c>
      <c r="K165" s="28" t="n">
        <v>0</v>
      </c>
      <c r="L165" s="28" t="n">
        <v>0</v>
      </c>
      <c r="M165" s="6" t="s">
        <f>=I165+J165+K165+L165</f>
      </c>
      <c r="N165" s="28"/>
      <c r="O165" s="26"/>
    </row>
    <row collapsed="false" customFormat="false" customHeight="false" hidden="false" ht="12.1" outlineLevel="0" r="166">
      <c r="A166" s="20" t="n">
        <v>43992.446863426</v>
      </c>
      <c r="B166" s="16" t="s">
        <v>65</v>
      </c>
      <c r="C166" s="16" t="s">
        <v>338</v>
      </c>
      <c r="D166" s="16" t="s">
        <v>268</v>
      </c>
      <c r="E166" s="16" t="s">
        <v>63</v>
      </c>
      <c r="F166" s="16" t="s">
        <v>23</v>
      </c>
      <c r="G166" s="7" t="n">
        <v>5</v>
      </c>
      <c r="H166" s="6" t="n">
        <v>809.8</v>
      </c>
      <c r="I166" s="6" t="n">
        <v>-4049</v>
      </c>
      <c r="J166" s="6" t="n">
        <v>0</v>
      </c>
      <c r="K166" s="6" t="n">
        <v>-0.14</v>
      </c>
      <c r="L166" s="6" t="n">
        <v>0</v>
      </c>
      <c r="M166" s="6"/>
      <c r="N166" s="6" t="s">
        <f>=I166+J166+K166+L166</f>
      </c>
      <c r="O166" s="16"/>
    </row>
    <row collapsed="false" customFormat="false" customHeight="false" hidden="false" ht="12.1" outlineLevel="0" r="167">
      <c r="A167" s="20" t="n">
        <v>43992.449965278</v>
      </c>
      <c r="B167" s="16" t="s">
        <v>67</v>
      </c>
      <c r="C167" s="16" t="s">
        <v>385</v>
      </c>
      <c r="D167" s="16" t="s">
        <v>268</v>
      </c>
      <c r="E167" s="16" t="s">
        <v>63</v>
      </c>
      <c r="F167" s="16" t="s">
        <v>23</v>
      </c>
      <c r="G167" s="7" t="n">
        <v>1</v>
      </c>
      <c r="H167" s="6" t="n">
        <v>3982</v>
      </c>
      <c r="I167" s="6" t="n">
        <v>-3982</v>
      </c>
      <c r="J167" s="6" t="n">
        <v>0</v>
      </c>
      <c r="K167" s="6" t="n">
        <v>-0.14</v>
      </c>
      <c r="L167" s="6" t="n">
        <v>0</v>
      </c>
      <c r="M167" s="6"/>
      <c r="N167" s="6" t="s">
        <f>=I167+J167+K167+L167</f>
      </c>
      <c r="O167" s="16"/>
    </row>
    <row collapsed="false" customFormat="false" customHeight="false" hidden="false" ht="12.1" outlineLevel="0" r="168">
      <c r="A168" s="20" t="n">
        <v>43992.474965278</v>
      </c>
      <c r="B168" s="16" t="s">
        <v>20</v>
      </c>
      <c r="C168" s="16" t="s">
        <v>350</v>
      </c>
      <c r="D168" s="16" t="s">
        <v>268</v>
      </c>
      <c r="E168" s="16" t="s">
        <v>17</v>
      </c>
      <c r="F168" s="16" t="s">
        <v>19</v>
      </c>
      <c r="G168" s="7" t="n">
        <v>1</v>
      </c>
      <c r="H168" s="6" t="n">
        <v>57.07</v>
      </c>
      <c r="I168" s="6" t="n">
        <v>-57.07</v>
      </c>
      <c r="J168" s="6" t="n">
        <v>0</v>
      </c>
      <c r="K168" s="6" t="n">
        <v>0</v>
      </c>
      <c r="L168" s="6" t="n">
        <v>0</v>
      </c>
      <c r="M168" s="6" t="s">
        <f>=I168+J168+K168+L168</f>
      </c>
      <c r="N168" s="6"/>
      <c r="O168" s="16"/>
    </row>
    <row collapsed="false" customFormat="false" customHeight="false" hidden="false" ht="12.1" outlineLevel="0" r="169">
      <c r="A169" s="25" t="n">
        <v>43992.693298611</v>
      </c>
      <c r="B169" s="26" t="s">
        <v>20</v>
      </c>
      <c r="C169" s="26" t="s">
        <v>350</v>
      </c>
      <c r="D169" s="26" t="s">
        <v>269</v>
      </c>
      <c r="E169" s="26" t="s">
        <v>17</v>
      </c>
      <c r="F169" s="26" t="s">
        <v>19</v>
      </c>
      <c r="G169" s="27" t="n">
        <v>-1</v>
      </c>
      <c r="H169" s="28" t="n">
        <v>58.01</v>
      </c>
      <c r="I169" s="28" t="n">
        <v>58.01</v>
      </c>
      <c r="J169" s="28" t="n">
        <v>0</v>
      </c>
      <c r="K169" s="28" t="n">
        <v>0</v>
      </c>
      <c r="L169" s="28" t="n">
        <v>0</v>
      </c>
      <c r="M169" s="6" t="s">
        <f>=I169+J169+K169+L169</f>
      </c>
      <c r="N169" s="28"/>
      <c r="O169" s="26"/>
    </row>
    <row collapsed="false" customFormat="false" customHeight="false" hidden="false" ht="12.1" outlineLevel="0" r="170">
      <c r="A170" s="25" t="n">
        <v>43993.445856481</v>
      </c>
      <c r="B170" s="26" t="s">
        <v>293</v>
      </c>
      <c r="C170" s="26" t="s">
        <v>371</v>
      </c>
      <c r="D170" s="26" t="s">
        <v>269</v>
      </c>
      <c r="E170" s="26" t="s">
        <v>17</v>
      </c>
      <c r="F170" s="26" t="s">
        <v>23</v>
      </c>
      <c r="G170" s="27" t="n">
        <v>-1</v>
      </c>
      <c r="H170" s="28" t="n">
        <v>4007</v>
      </c>
      <c r="I170" s="28" t="n">
        <v>4007</v>
      </c>
      <c r="J170" s="28" t="n">
        <v>0</v>
      </c>
      <c r="K170" s="28" t="n">
        <v>-0.14</v>
      </c>
      <c r="L170" s="28" t="n">
        <v>0</v>
      </c>
      <c r="M170" s="28"/>
      <c r="N170" s="6" t="s">
        <f>=I170+J170+K170+L170</f>
      </c>
      <c r="O170" s="26"/>
    </row>
    <row collapsed="false" customFormat="false" customHeight="false" hidden="false" ht="12.1" outlineLevel="0" r="171">
      <c r="A171" s="20" t="n">
        <v>43993.44994213</v>
      </c>
      <c r="B171" s="16" t="s">
        <v>300</v>
      </c>
      <c r="C171" s="16" t="s">
        <v>386</v>
      </c>
      <c r="D171" s="16" t="s">
        <v>268</v>
      </c>
      <c r="E171" s="16" t="s">
        <v>17</v>
      </c>
      <c r="F171" s="16" t="s">
        <v>19</v>
      </c>
      <c r="G171" s="7" t="n">
        <v>3</v>
      </c>
      <c r="H171" s="6" t="n">
        <v>6.22</v>
      </c>
      <c r="I171" s="6" t="n">
        <v>-18.66</v>
      </c>
      <c r="J171" s="6" t="n">
        <v>0</v>
      </c>
      <c r="K171" s="6" t="n">
        <v>0</v>
      </c>
      <c r="L171" s="6" t="n">
        <v>0</v>
      </c>
      <c r="M171" s="6" t="s">
        <f>=I171+J171+K171+L171</f>
      </c>
      <c r="N171" s="6"/>
      <c r="O171" s="16"/>
    </row>
    <row collapsed="false" customFormat="false" customHeight="false" hidden="false" ht="12.1" outlineLevel="0" r="172">
      <c r="A172" s="20" t="n">
        <v>43993.450324074</v>
      </c>
      <c r="B172" s="16" t="s">
        <v>301</v>
      </c>
      <c r="C172" s="16" t="s">
        <v>387</v>
      </c>
      <c r="D172" s="16" t="s">
        <v>268</v>
      </c>
      <c r="E172" s="16" t="s">
        <v>17</v>
      </c>
      <c r="F172" s="16" t="s">
        <v>23</v>
      </c>
      <c r="G172" s="7" t="n">
        <v>100</v>
      </c>
      <c r="H172" s="6" t="n">
        <v>24.8</v>
      </c>
      <c r="I172" s="6" t="n">
        <v>-2480</v>
      </c>
      <c r="J172" s="6" t="n">
        <v>0</v>
      </c>
      <c r="K172" s="6" t="n">
        <v>-0.08</v>
      </c>
      <c r="L172" s="6" t="n">
        <v>0</v>
      </c>
      <c r="M172" s="6"/>
      <c r="N172" s="6" t="s">
        <f>=I172+J172+K172+L172</f>
      </c>
      <c r="O172" s="16"/>
    </row>
    <row collapsed="false" customFormat="false" customHeight="false" hidden="false" ht="12.1" outlineLevel="0" r="173">
      <c r="A173" s="20" t="n">
        <v>43993.451215278</v>
      </c>
      <c r="B173" s="16" t="s">
        <v>43</v>
      </c>
      <c r="C173" s="16" t="s">
        <v>44</v>
      </c>
      <c r="D173" s="16" t="s">
        <v>268</v>
      </c>
      <c r="E173" s="16" t="s">
        <v>17</v>
      </c>
      <c r="F173" s="16" t="s">
        <v>19</v>
      </c>
      <c r="G173" s="7" t="n">
        <v>2</v>
      </c>
      <c r="H173" s="6" t="n">
        <v>18.94</v>
      </c>
      <c r="I173" s="6" t="n">
        <v>-37.88</v>
      </c>
      <c r="J173" s="6" t="n">
        <v>0</v>
      </c>
      <c r="K173" s="6" t="n">
        <v>0</v>
      </c>
      <c r="L173" s="6" t="n">
        <v>0</v>
      </c>
      <c r="M173" s="6" t="s">
        <f>=I173+J173+K173+L173</f>
      </c>
      <c r="N173" s="6"/>
      <c r="O173" s="16"/>
    </row>
    <row collapsed="false" customFormat="false" customHeight="false" hidden="false" ht="12.1" outlineLevel="0" r="174">
      <c r="A174" s="20" t="n">
        <v>43993.4559375</v>
      </c>
      <c r="B174" s="16" t="s">
        <v>302</v>
      </c>
      <c r="C174" s="16" t="s">
        <v>388</v>
      </c>
      <c r="D174" s="16" t="s">
        <v>268</v>
      </c>
      <c r="E174" s="16" t="s">
        <v>17</v>
      </c>
      <c r="F174" s="16" t="s">
        <v>19</v>
      </c>
      <c r="G174" s="7" t="n">
        <v>1</v>
      </c>
      <c r="H174" s="6" t="n">
        <v>10.45</v>
      </c>
      <c r="I174" s="6" t="n">
        <v>-10.45</v>
      </c>
      <c r="J174" s="6" t="n">
        <v>0</v>
      </c>
      <c r="K174" s="6" t="n">
        <v>0</v>
      </c>
      <c r="L174" s="6" t="n">
        <v>0</v>
      </c>
      <c r="M174" s="6" t="s">
        <f>=I174+J174+K174+L174</f>
      </c>
      <c r="N174" s="6"/>
      <c r="O174" s="16"/>
    </row>
    <row collapsed="false" customFormat="false" customHeight="false" hidden="false" ht="12.1" outlineLevel="0" r="175">
      <c r="A175" s="20" t="n">
        <v>43993.463090278</v>
      </c>
      <c r="B175" s="16" t="s">
        <v>37</v>
      </c>
      <c r="C175" s="16" t="s">
        <v>389</v>
      </c>
      <c r="D175" s="16" t="s">
        <v>268</v>
      </c>
      <c r="E175" s="16" t="s">
        <v>17</v>
      </c>
      <c r="F175" s="16" t="s">
        <v>19</v>
      </c>
      <c r="G175" s="7" t="n">
        <v>1</v>
      </c>
      <c r="H175" s="6" t="n">
        <v>28.47</v>
      </c>
      <c r="I175" s="6" t="n">
        <v>-28.47</v>
      </c>
      <c r="J175" s="6" t="n">
        <v>0</v>
      </c>
      <c r="K175" s="6" t="n">
        <v>0</v>
      </c>
      <c r="L175" s="6" t="n">
        <v>0</v>
      </c>
      <c r="M175" s="6" t="s">
        <f>=I175+J175+K175+L175</f>
      </c>
      <c r="N175" s="6"/>
      <c r="O175" s="16"/>
    </row>
    <row collapsed="false" customFormat="false" customHeight="false" hidden="false" ht="12.1" outlineLevel="0" r="176">
      <c r="A176" s="20" t="n">
        <v>43993.463483796</v>
      </c>
      <c r="B176" s="16" t="s">
        <v>302</v>
      </c>
      <c r="C176" s="16" t="s">
        <v>388</v>
      </c>
      <c r="D176" s="16" t="s">
        <v>268</v>
      </c>
      <c r="E176" s="16" t="s">
        <v>17</v>
      </c>
      <c r="F176" s="16" t="s">
        <v>19</v>
      </c>
      <c r="G176" s="7" t="n">
        <v>1</v>
      </c>
      <c r="H176" s="6" t="n">
        <v>10.45</v>
      </c>
      <c r="I176" s="6" t="n">
        <v>-10.45</v>
      </c>
      <c r="J176" s="6" t="n">
        <v>0</v>
      </c>
      <c r="K176" s="6" t="n">
        <v>0</v>
      </c>
      <c r="L176" s="6" t="n">
        <v>0</v>
      </c>
      <c r="M176" s="6" t="s">
        <f>=I176+J176+K176+L176</f>
      </c>
      <c r="N176" s="6"/>
      <c r="O176" s="16"/>
    </row>
    <row collapsed="false" customFormat="false" customHeight="false" hidden="false" ht="12.1" outlineLevel="0" r="177">
      <c r="A177" s="25" t="n">
        <v>43999.531458333</v>
      </c>
      <c r="B177" s="26" t="s">
        <v>302</v>
      </c>
      <c r="C177" s="26" t="s">
        <v>388</v>
      </c>
      <c r="D177" s="26" t="s">
        <v>269</v>
      </c>
      <c r="E177" s="26" t="s">
        <v>17</v>
      </c>
      <c r="F177" s="26" t="s">
        <v>19</v>
      </c>
      <c r="G177" s="27" t="n">
        <v>-1</v>
      </c>
      <c r="H177" s="28" t="n">
        <v>11.37</v>
      </c>
      <c r="I177" s="28" t="n">
        <v>11.37</v>
      </c>
      <c r="J177" s="28" t="n">
        <v>0</v>
      </c>
      <c r="K177" s="28" t="n">
        <v>0</v>
      </c>
      <c r="L177" s="28" t="n">
        <v>0</v>
      </c>
      <c r="M177" s="6" t="s">
        <f>=I177+J177+K177+L177</f>
      </c>
      <c r="N177" s="28"/>
      <c r="O177" s="26"/>
    </row>
    <row collapsed="false" customFormat="false" customHeight="false" hidden="false" ht="12.1" outlineLevel="0" r="178">
      <c r="A178" s="25" t="n">
        <v>43999.531458333</v>
      </c>
      <c r="B178" s="26" t="s">
        <v>302</v>
      </c>
      <c r="C178" s="26" t="s">
        <v>388</v>
      </c>
      <c r="D178" s="26" t="s">
        <v>269</v>
      </c>
      <c r="E178" s="26" t="s">
        <v>17</v>
      </c>
      <c r="F178" s="26" t="s">
        <v>19</v>
      </c>
      <c r="G178" s="27" t="n">
        <v>-1</v>
      </c>
      <c r="H178" s="28" t="n">
        <v>11.37</v>
      </c>
      <c r="I178" s="28" t="n">
        <v>11.37</v>
      </c>
      <c r="J178" s="28" t="n">
        <v>0</v>
      </c>
      <c r="K178" s="28" t="n">
        <v>0</v>
      </c>
      <c r="L178" s="28" t="n">
        <v>0</v>
      </c>
      <c r="M178" s="6" t="s">
        <f>=I178+J178+K178+L178</f>
      </c>
      <c r="N178" s="28"/>
      <c r="O178" s="26"/>
    </row>
    <row collapsed="false" customFormat="false" customHeight="false" hidden="false" ht="12.1" outlineLevel="0" r="179">
      <c r="A179" s="20" t="n">
        <v>44004.428032407</v>
      </c>
      <c r="B179" s="16" t="s">
        <v>65</v>
      </c>
      <c r="C179" s="16" t="s">
        <v>338</v>
      </c>
      <c r="D179" s="16" t="s">
        <v>268</v>
      </c>
      <c r="E179" s="16" t="s">
        <v>63</v>
      </c>
      <c r="F179" s="16" t="s">
        <v>23</v>
      </c>
      <c r="G179" s="7" t="n">
        <v>5</v>
      </c>
      <c r="H179" s="6" t="n">
        <v>833</v>
      </c>
      <c r="I179" s="6" t="n">
        <v>-4165</v>
      </c>
      <c r="J179" s="6" t="n">
        <v>0</v>
      </c>
      <c r="K179" s="6" t="n">
        <v>-0.14</v>
      </c>
      <c r="L179" s="6" t="n">
        <v>0</v>
      </c>
      <c r="M179" s="6"/>
      <c r="N179" s="6" t="s">
        <f>=I179+J179+K179+L179</f>
      </c>
      <c r="O179" s="16"/>
    </row>
    <row collapsed="false" customFormat="false" customHeight="false" hidden="false" ht="12.1" outlineLevel="0" r="180">
      <c r="A180" s="25" t="n">
        <v>44004.503506944</v>
      </c>
      <c r="B180" s="26" t="s">
        <v>301</v>
      </c>
      <c r="C180" s="26" t="s">
        <v>387</v>
      </c>
      <c r="D180" s="26" t="s">
        <v>269</v>
      </c>
      <c r="E180" s="26" t="s">
        <v>17</v>
      </c>
      <c r="F180" s="26" t="s">
        <v>23</v>
      </c>
      <c r="G180" s="27" t="n">
        <v>-100</v>
      </c>
      <c r="H180" s="28" t="n">
        <v>26.19</v>
      </c>
      <c r="I180" s="28" t="n">
        <v>2619</v>
      </c>
      <c r="J180" s="28" t="n">
        <v>0</v>
      </c>
      <c r="K180" s="28" t="n">
        <v>-0.09</v>
      </c>
      <c r="L180" s="28" t="n">
        <v>0</v>
      </c>
      <c r="M180" s="28"/>
      <c r="N180" s="6" t="s">
        <f>=I180+J180+K180+L180</f>
      </c>
      <c r="O180" s="26"/>
    </row>
    <row collapsed="false" customFormat="false" customHeight="false" hidden="false" ht="12.1" outlineLevel="0" r="181">
      <c r="A181" s="25" t="n">
        <v>44004.689166667</v>
      </c>
      <c r="B181" s="26" t="s">
        <v>300</v>
      </c>
      <c r="C181" s="26" t="s">
        <v>386</v>
      </c>
      <c r="D181" s="26" t="s">
        <v>269</v>
      </c>
      <c r="E181" s="26" t="s">
        <v>17</v>
      </c>
      <c r="F181" s="26" t="s">
        <v>19</v>
      </c>
      <c r="G181" s="27" t="n">
        <v>-3</v>
      </c>
      <c r="H181" s="28" t="n">
        <v>6.29</v>
      </c>
      <c r="I181" s="28" t="n">
        <v>18.87</v>
      </c>
      <c r="J181" s="28" t="n">
        <v>0</v>
      </c>
      <c r="K181" s="28" t="n">
        <v>0</v>
      </c>
      <c r="L181" s="28" t="n">
        <v>0</v>
      </c>
      <c r="M181" s="6" t="s">
        <f>=I181+J181+K181+L181</f>
      </c>
      <c r="N181" s="28"/>
      <c r="O181" s="26"/>
    </row>
    <row collapsed="false" customFormat="false" customHeight="false" hidden="false" ht="12.1" outlineLevel="0" r="182">
      <c r="A182" s="20" t="n">
        <v>44005.433101852</v>
      </c>
      <c r="B182" s="16" t="s">
        <v>46</v>
      </c>
      <c r="C182" s="16" t="s">
        <v>370</v>
      </c>
      <c r="D182" s="16" t="s">
        <v>268</v>
      </c>
      <c r="E182" s="16" t="s">
        <v>17</v>
      </c>
      <c r="F182" s="16" t="s">
        <v>19</v>
      </c>
      <c r="G182" s="7" t="n">
        <v>2</v>
      </c>
      <c r="H182" s="6" t="n">
        <v>17.43</v>
      </c>
      <c r="I182" s="6" t="n">
        <v>-34.86</v>
      </c>
      <c r="J182" s="6" t="n">
        <v>0</v>
      </c>
      <c r="K182" s="6" t="n">
        <v>0</v>
      </c>
      <c r="L182" s="6" t="n">
        <v>0</v>
      </c>
      <c r="M182" s="6" t="s">
        <f>=I182+J182+K182+L182</f>
      </c>
      <c r="N182" s="6"/>
      <c r="O182" s="16"/>
    </row>
    <row collapsed="false" customFormat="false" customHeight="false" hidden="false" ht="12.1" outlineLevel="0" r="183">
      <c r="A183" s="20" t="n">
        <v>44005.450543981</v>
      </c>
      <c r="B183" s="16" t="s">
        <v>37</v>
      </c>
      <c r="C183" s="16" t="s">
        <v>389</v>
      </c>
      <c r="D183" s="16" t="s">
        <v>268</v>
      </c>
      <c r="E183" s="16" t="s">
        <v>17</v>
      </c>
      <c r="F183" s="16" t="s">
        <v>19</v>
      </c>
      <c r="G183" s="7" t="n">
        <v>1</v>
      </c>
      <c r="H183" s="6" t="n">
        <v>26.89</v>
      </c>
      <c r="I183" s="6" t="n">
        <v>-26.89</v>
      </c>
      <c r="J183" s="6" t="n">
        <v>0</v>
      </c>
      <c r="K183" s="6" t="n">
        <v>0</v>
      </c>
      <c r="L183" s="6" t="n">
        <v>0</v>
      </c>
      <c r="M183" s="6" t="s">
        <f>=I183+J183+K183+L183</f>
      </c>
      <c r="N183" s="6"/>
      <c r="O183" s="16"/>
    </row>
    <row collapsed="false" customFormat="false" customHeight="false" hidden="false" ht="12.1" outlineLevel="0" r="184">
      <c r="A184" s="20" t="n">
        <v>44005.456759259</v>
      </c>
      <c r="B184" s="16" t="s">
        <v>57</v>
      </c>
      <c r="C184" s="16" t="s">
        <v>383</v>
      </c>
      <c r="D184" s="16" t="s">
        <v>268</v>
      </c>
      <c r="E184" s="16" t="s">
        <v>17</v>
      </c>
      <c r="F184" s="16" t="s">
        <v>19</v>
      </c>
      <c r="G184" s="7" t="n">
        <v>1</v>
      </c>
      <c r="H184" s="6" t="n">
        <v>16.59</v>
      </c>
      <c r="I184" s="6" t="n">
        <v>-16.59</v>
      </c>
      <c r="J184" s="6" t="n">
        <v>0</v>
      </c>
      <c r="K184" s="6" t="n">
        <v>0</v>
      </c>
      <c r="L184" s="6" t="n">
        <v>0</v>
      </c>
      <c r="M184" s="6" t="s">
        <f>=I184+J184+K184+L184</f>
      </c>
      <c r="N184" s="6"/>
      <c r="O184" s="16"/>
    </row>
    <row collapsed="false" customFormat="false" customHeight="false" hidden="false" ht="12.1" outlineLevel="0" r="185">
      <c r="A185" s="20" t="n">
        <v>44005.638321759</v>
      </c>
      <c r="B185" s="16" t="s">
        <v>303</v>
      </c>
      <c r="C185" s="16" t="s">
        <v>390</v>
      </c>
      <c r="D185" s="16" t="s">
        <v>268</v>
      </c>
      <c r="E185" s="16" t="s">
        <v>17</v>
      </c>
      <c r="F185" s="16" t="s">
        <v>23</v>
      </c>
      <c r="G185" s="7" t="n">
        <v>2</v>
      </c>
      <c r="H185" s="6" t="n">
        <v>874</v>
      </c>
      <c r="I185" s="6" t="n">
        <v>-1748</v>
      </c>
      <c r="J185" s="6" t="n">
        <v>0</v>
      </c>
      <c r="K185" s="6" t="n">
        <v>-0.06</v>
      </c>
      <c r="L185" s="6" t="n">
        <v>0</v>
      </c>
      <c r="M185" s="6"/>
      <c r="N185" s="6" t="s">
        <f>=I185+J185+K185+L185</f>
      </c>
      <c r="O185" s="16"/>
    </row>
    <row collapsed="false" customFormat="false" customHeight="false" hidden="false" ht="12.1" outlineLevel="0" r="186">
      <c r="A186" s="20" t="n">
        <v>44005.638321759</v>
      </c>
      <c r="B186" s="16" t="s">
        <v>303</v>
      </c>
      <c r="C186" s="16" t="s">
        <v>390</v>
      </c>
      <c r="D186" s="16" t="s">
        <v>268</v>
      </c>
      <c r="E186" s="16" t="s">
        <v>17</v>
      </c>
      <c r="F186" s="16" t="s">
        <v>23</v>
      </c>
      <c r="G186" s="7" t="n">
        <v>1</v>
      </c>
      <c r="H186" s="6" t="n">
        <v>874</v>
      </c>
      <c r="I186" s="6" t="n">
        <v>-874</v>
      </c>
      <c r="J186" s="6" t="n">
        <v>0</v>
      </c>
      <c r="K186" s="6" t="n">
        <v>-0.03</v>
      </c>
      <c r="L186" s="6" t="n">
        <v>0</v>
      </c>
      <c r="M186" s="6"/>
      <c r="N186" s="6" t="s">
        <f>=I186+J186+K186+L186</f>
      </c>
      <c r="O186" s="16"/>
    </row>
    <row collapsed="false" customFormat="false" customHeight="false" hidden="false" ht="12.1" outlineLevel="0" r="187">
      <c r="A187" s="29" t="n">
        <v>44008.472337963</v>
      </c>
      <c r="B187" s="30" t="s">
        <v>374</v>
      </c>
      <c r="C187" s="30" t="s">
        <v>391</v>
      </c>
      <c r="D187" s="30" t="s">
        <v>374</v>
      </c>
      <c r="E187" s="30" t="s">
        <v>374</v>
      </c>
      <c r="F187" s="30" t="s">
        <v>23</v>
      </c>
      <c r="G187" s="31" t="n">
        <v>1</v>
      </c>
      <c r="H187" s="32" t="n">
        <v>-1</v>
      </c>
      <c r="I187" s="32" t="n">
        <v>-230</v>
      </c>
      <c r="J187" s="32" t="n">
        <v>0</v>
      </c>
      <c r="K187" s="32" t="n">
        <v>0</v>
      </c>
      <c r="L187" s="32" t="n">
        <v>0</v>
      </c>
      <c r="M187" s="32"/>
      <c r="N187" s="6" t="s">
        <f>=I187+J187+K187+L187</f>
      </c>
      <c r="O187" s="30"/>
    </row>
    <row collapsed="false" customFormat="false" customHeight="false" hidden="false" ht="12.1" outlineLevel="0" r="188">
      <c r="A188" s="21" t="n">
        <v>44008.472337963</v>
      </c>
      <c r="B188" s="22" t="s">
        <v>347</v>
      </c>
      <c r="C188" s="22" t="s">
        <v>392</v>
      </c>
      <c r="D188" s="22" t="s">
        <v>347</v>
      </c>
      <c r="E188" s="22" t="s">
        <v>347</v>
      </c>
      <c r="F188" s="22" t="s">
        <v>23</v>
      </c>
      <c r="G188" s="23" t="n">
        <v>1</v>
      </c>
      <c r="H188" s="24" t="n">
        <v>1</v>
      </c>
      <c r="I188" s="24" t="n">
        <v>1766.52</v>
      </c>
      <c r="J188" s="24" t="n">
        <v>0</v>
      </c>
      <c r="K188" s="24" t="n">
        <v>0</v>
      </c>
      <c r="L188" s="24" t="n">
        <v>0</v>
      </c>
      <c r="M188" s="24"/>
      <c r="N188" s="6" t="s">
        <f>=I188+J188+K188+L188</f>
      </c>
      <c r="O188" s="22"/>
    </row>
    <row collapsed="false" customFormat="false" customHeight="false" hidden="false" ht="12.1" outlineLevel="0" r="189">
      <c r="A189" s="21" t="n">
        <v>44012.128425926</v>
      </c>
      <c r="B189" s="22" t="s">
        <v>333</v>
      </c>
      <c r="C189" s="22" t="s">
        <v>87</v>
      </c>
      <c r="D189" s="22" t="s">
        <v>333</v>
      </c>
      <c r="E189" s="22" t="s">
        <v>333</v>
      </c>
      <c r="F189" s="22" t="s">
        <v>23</v>
      </c>
      <c r="G189" s="23" t="n">
        <v>1</v>
      </c>
      <c r="H189" s="24" t="n">
        <v>1</v>
      </c>
      <c r="I189" s="24" t="n">
        <v>5000</v>
      </c>
      <c r="J189" s="24" t="n">
        <v>0</v>
      </c>
      <c r="K189" s="24" t="n">
        <v>0</v>
      </c>
      <c r="L189" s="24" t="n">
        <v>0</v>
      </c>
      <c r="M189" s="24"/>
      <c r="N189" s="6" t="s">
        <f>=I189+J189+K189+L189</f>
      </c>
      <c r="O189" s="22"/>
    </row>
    <row collapsed="false" customFormat="false" customHeight="false" hidden="false" ht="12.1" outlineLevel="0" r="190">
      <c r="A190" s="20" t="n">
        <v>44012.529409722</v>
      </c>
      <c r="B190" s="16" t="s">
        <v>71</v>
      </c>
      <c r="C190" s="16" t="s">
        <v>393</v>
      </c>
      <c r="D190" s="16" t="s">
        <v>268</v>
      </c>
      <c r="E190" s="16" t="s">
        <v>63</v>
      </c>
      <c r="F190" s="16" t="s">
        <v>19</v>
      </c>
      <c r="G190" s="7" t="n">
        <v>400</v>
      </c>
      <c r="H190" s="6" t="n">
        <v>0.015363</v>
      </c>
      <c r="I190" s="6" t="n">
        <v>-6.15</v>
      </c>
      <c r="J190" s="6" t="n">
        <v>0</v>
      </c>
      <c r="K190" s="6" t="n">
        <v>0</v>
      </c>
      <c r="L190" s="6" t="n">
        <v>0</v>
      </c>
      <c r="M190" s="6" t="s">
        <f>=I190+J190+K190+L190</f>
      </c>
      <c r="N190" s="6"/>
      <c r="O190" s="16"/>
    </row>
    <row collapsed="false" customFormat="false" customHeight="false" hidden="false" ht="12.1" outlineLevel="0" r="191">
      <c r="A191" s="29" t="n">
        <v>44012.529421296</v>
      </c>
      <c r="B191" s="30" t="s">
        <v>374</v>
      </c>
      <c r="C191" s="30" t="s">
        <v>394</v>
      </c>
      <c r="D191" s="30" t="s">
        <v>374</v>
      </c>
      <c r="E191" s="30" t="s">
        <v>374</v>
      </c>
      <c r="F191" s="30" t="s">
        <v>23</v>
      </c>
      <c r="G191" s="31" t="n">
        <v>1</v>
      </c>
      <c r="H191" s="32" t="n">
        <v>-0.01</v>
      </c>
      <c r="I191" s="32" t="n">
        <v>-0.01</v>
      </c>
      <c r="J191" s="32" t="n">
        <v>0</v>
      </c>
      <c r="K191" s="32" t="n">
        <v>0</v>
      </c>
      <c r="L191" s="32" t="n">
        <v>0</v>
      </c>
      <c r="M191" s="32"/>
      <c r="N191" s="6" t="s">
        <f>=I191+J191+K191+L191</f>
      </c>
      <c r="O191" s="30"/>
    </row>
    <row collapsed="false" customFormat="false" customHeight="false" hidden="false" ht="12.1" outlineLevel="0" r="192">
      <c r="A192" s="20" t="n">
        <v>44012.530798611</v>
      </c>
      <c r="B192" s="16" t="s">
        <v>71</v>
      </c>
      <c r="C192" s="16" t="s">
        <v>393</v>
      </c>
      <c r="D192" s="16" t="s">
        <v>268</v>
      </c>
      <c r="E192" s="16" t="s">
        <v>63</v>
      </c>
      <c r="F192" s="16" t="s">
        <v>19</v>
      </c>
      <c r="G192" s="7" t="n">
        <v>200</v>
      </c>
      <c r="H192" s="6" t="n">
        <v>0.015363</v>
      </c>
      <c r="I192" s="6" t="n">
        <v>-3.07</v>
      </c>
      <c r="J192" s="6" t="n">
        <v>0</v>
      </c>
      <c r="K192" s="6" t="n">
        <v>0</v>
      </c>
      <c r="L192" s="6" t="n">
        <v>0</v>
      </c>
      <c r="M192" s="6" t="s">
        <f>=I192+J192+K192+L192</f>
      </c>
      <c r="N192" s="6"/>
      <c r="O192" s="16"/>
    </row>
    <row collapsed="false" customFormat="false" customHeight="false" hidden="false" ht="12.1" outlineLevel="0" r="193">
      <c r="A193" s="29" t="n">
        <v>44012.530810185</v>
      </c>
      <c r="B193" s="30" t="s">
        <v>374</v>
      </c>
      <c r="C193" s="30" t="s">
        <v>394</v>
      </c>
      <c r="D193" s="30" t="s">
        <v>374</v>
      </c>
      <c r="E193" s="30" t="s">
        <v>374</v>
      </c>
      <c r="F193" s="30" t="s">
        <v>23</v>
      </c>
      <c r="G193" s="31" t="n">
        <v>1</v>
      </c>
      <c r="H193" s="32" t="n">
        <v>-0.01</v>
      </c>
      <c r="I193" s="32" t="n">
        <v>-0.01</v>
      </c>
      <c r="J193" s="32" t="n">
        <v>0</v>
      </c>
      <c r="K193" s="32" t="n">
        <v>0</v>
      </c>
      <c r="L193" s="32" t="n">
        <v>0</v>
      </c>
      <c r="M193" s="32"/>
      <c r="N193" s="6" t="s">
        <f>=I193+J193+K193+L193</f>
      </c>
      <c r="O193" s="30"/>
    </row>
    <row collapsed="false" customFormat="false" customHeight="false" hidden="false" ht="12.1" outlineLevel="0" r="194">
      <c r="A194" s="21" t="n">
        <v>44014.042939815</v>
      </c>
      <c r="B194" s="22" t="s">
        <v>347</v>
      </c>
      <c r="C194" s="22" t="s">
        <v>395</v>
      </c>
      <c r="D194" s="22" t="s">
        <v>347</v>
      </c>
      <c r="E194" s="22" t="s">
        <v>347</v>
      </c>
      <c r="F194" s="22" t="s">
        <v>19</v>
      </c>
      <c r="G194" s="23" t="n">
        <v>1</v>
      </c>
      <c r="H194" s="24" t="n">
        <v>1</v>
      </c>
      <c r="I194" s="24" t="n">
        <v>0.46</v>
      </c>
      <c r="J194" s="24" t="n">
        <v>0</v>
      </c>
      <c r="K194" s="24" t="n">
        <v>0</v>
      </c>
      <c r="L194" s="24" t="n">
        <v>0</v>
      </c>
      <c r="M194" s="6" t="s">
        <f>=I194+J194+K194+L194</f>
      </c>
      <c r="N194" s="24"/>
      <c r="O194" s="22"/>
    </row>
    <row collapsed="false" customFormat="false" customHeight="false" hidden="false" ht="12.1" outlineLevel="0" r="195">
      <c r="A195" s="20" t="n">
        <v>44018.452905093</v>
      </c>
      <c r="B195" s="16" t="s">
        <v>304</v>
      </c>
      <c r="C195" s="16" t="s">
        <v>396</v>
      </c>
      <c r="D195" s="16" t="s">
        <v>268</v>
      </c>
      <c r="E195" s="16" t="s">
        <v>17</v>
      </c>
      <c r="F195" s="16" t="s">
        <v>23</v>
      </c>
      <c r="G195" s="7" t="n">
        <v>3</v>
      </c>
      <c r="H195" s="6" t="n">
        <v>1881</v>
      </c>
      <c r="I195" s="6" t="n">
        <v>-5643</v>
      </c>
      <c r="J195" s="6" t="n">
        <v>0</v>
      </c>
      <c r="K195" s="6" t="n">
        <v>-0.19</v>
      </c>
      <c r="L195" s="6" t="n">
        <v>0</v>
      </c>
      <c r="M195" s="6"/>
      <c r="N195" s="6" t="s">
        <f>=I195+J195+K195+L195</f>
      </c>
      <c r="O195" s="16"/>
    </row>
    <row collapsed="false" customFormat="false" customHeight="false" hidden="false" ht="12.1" outlineLevel="0" r="196">
      <c r="A196" s="21" t="n">
        <v>44019.448611111</v>
      </c>
      <c r="B196" s="22" t="s">
        <v>333</v>
      </c>
      <c r="C196" s="22" t="s">
        <v>87</v>
      </c>
      <c r="D196" s="22" t="s">
        <v>333</v>
      </c>
      <c r="E196" s="22" t="s">
        <v>333</v>
      </c>
      <c r="F196" s="22" t="s">
        <v>23</v>
      </c>
      <c r="G196" s="23" t="n">
        <v>1</v>
      </c>
      <c r="H196" s="24" t="n">
        <v>1</v>
      </c>
      <c r="I196" s="24" t="n">
        <v>5000</v>
      </c>
      <c r="J196" s="24" t="n">
        <v>0</v>
      </c>
      <c r="K196" s="24" t="n">
        <v>0</v>
      </c>
      <c r="L196" s="24" t="n">
        <v>0</v>
      </c>
      <c r="M196" s="24"/>
      <c r="N196" s="6" t="s">
        <f>=I196+J196+K196+L196</f>
      </c>
      <c r="O196" s="22"/>
    </row>
    <row collapsed="false" customFormat="false" customHeight="false" hidden="false" ht="12.1" outlineLevel="0" r="197">
      <c r="A197" s="20" t="n">
        <v>44021.428958333</v>
      </c>
      <c r="B197" s="16" t="s">
        <v>40</v>
      </c>
      <c r="C197" s="16" t="s">
        <v>397</v>
      </c>
      <c r="D197" s="16" t="s">
        <v>268</v>
      </c>
      <c r="E197" s="16" t="s">
        <v>17</v>
      </c>
      <c r="F197" s="16" t="s">
        <v>23</v>
      </c>
      <c r="G197" s="7" t="n">
        <v>1</v>
      </c>
      <c r="H197" s="6" t="n">
        <v>5150.5</v>
      </c>
      <c r="I197" s="6" t="n">
        <v>-5150.5</v>
      </c>
      <c r="J197" s="6" t="n">
        <v>0</v>
      </c>
      <c r="K197" s="6" t="n">
        <v>-0.18</v>
      </c>
      <c r="L197" s="6" t="n">
        <v>0</v>
      </c>
      <c r="M197" s="6"/>
      <c r="N197" s="6" t="s">
        <f>=I197+J197+K197+L197</f>
      </c>
      <c r="O197" s="16"/>
    </row>
    <row collapsed="false" customFormat="false" customHeight="false" hidden="false" ht="12.1" outlineLevel="0" r="198">
      <c r="A198" s="20" t="n">
        <v>44021.431064815</v>
      </c>
      <c r="B198" s="16" t="s">
        <v>49</v>
      </c>
      <c r="C198" s="16" t="s">
        <v>398</v>
      </c>
      <c r="D198" s="16" t="s">
        <v>268</v>
      </c>
      <c r="E198" s="16" t="s">
        <v>17</v>
      </c>
      <c r="F198" s="16" t="s">
        <v>23</v>
      </c>
      <c r="G198" s="7" t="n">
        <v>10</v>
      </c>
      <c r="H198" s="6" t="n">
        <v>320.55</v>
      </c>
      <c r="I198" s="6" t="n">
        <v>-3205.5</v>
      </c>
      <c r="J198" s="6" t="n">
        <v>0</v>
      </c>
      <c r="K198" s="6" t="n">
        <v>-0.11</v>
      </c>
      <c r="L198" s="6" t="n">
        <v>0</v>
      </c>
      <c r="M198" s="6"/>
      <c r="N198" s="6" t="s">
        <f>=I198+J198+K198+L198</f>
      </c>
      <c r="O198" s="16"/>
    </row>
    <row collapsed="false" customFormat="false" customHeight="false" hidden="false" ht="12.1" outlineLevel="0" r="199">
      <c r="A199" s="21" t="n">
        <v>44025.836631944</v>
      </c>
      <c r="B199" s="22" t="s">
        <v>347</v>
      </c>
      <c r="C199" s="22" t="s">
        <v>399</v>
      </c>
      <c r="D199" s="22" t="s">
        <v>347</v>
      </c>
      <c r="E199" s="22" t="s">
        <v>347</v>
      </c>
      <c r="F199" s="22" t="s">
        <v>19</v>
      </c>
      <c r="G199" s="23" t="n">
        <v>1</v>
      </c>
      <c r="H199" s="24" t="n">
        <v>1</v>
      </c>
      <c r="I199" s="24" t="n">
        <v>0.01</v>
      </c>
      <c r="J199" s="24" t="n">
        <v>0</v>
      </c>
      <c r="K199" s="24" t="n">
        <v>0</v>
      </c>
      <c r="L199" s="24" t="n">
        <v>0</v>
      </c>
      <c r="M199" s="6" t="s">
        <f>=I199+J199+K199+L199</f>
      </c>
      <c r="N199" s="24"/>
      <c r="O199" s="22"/>
    </row>
    <row collapsed="false" customFormat="false" customHeight="false" hidden="false" ht="12.1" outlineLevel="0" r="200">
      <c r="A200" s="25" t="n">
        <v>44032.735509259</v>
      </c>
      <c r="B200" s="26" t="s">
        <v>284</v>
      </c>
      <c r="C200" s="26" t="s">
        <v>359</v>
      </c>
      <c r="D200" s="26" t="s">
        <v>269</v>
      </c>
      <c r="E200" s="26" t="s">
        <v>17</v>
      </c>
      <c r="F200" s="26" t="s">
        <v>19</v>
      </c>
      <c r="G200" s="27" t="n">
        <v>-1</v>
      </c>
      <c r="H200" s="28" t="n">
        <v>310</v>
      </c>
      <c r="I200" s="28" t="n">
        <v>310</v>
      </c>
      <c r="J200" s="28" t="n">
        <v>0</v>
      </c>
      <c r="K200" s="28" t="n">
        <v>-0.93</v>
      </c>
      <c r="L200" s="28" t="n">
        <v>0</v>
      </c>
      <c r="M200" s="6" t="s">
        <f>=I200+J200+K200+L200</f>
      </c>
      <c r="N200" s="28"/>
      <c r="O200" s="26"/>
    </row>
    <row collapsed="false" customFormat="false" customHeight="false" hidden="false" ht="12.1" outlineLevel="0" r="201">
      <c r="A201" s="21" t="n">
        <v>44032.983391204</v>
      </c>
      <c r="B201" s="22" t="s">
        <v>333</v>
      </c>
      <c r="C201" s="22" t="s">
        <v>87</v>
      </c>
      <c r="D201" s="22" t="s">
        <v>333</v>
      </c>
      <c r="E201" s="22" t="s">
        <v>333</v>
      </c>
      <c r="F201" s="22" t="s">
        <v>23</v>
      </c>
      <c r="G201" s="23" t="n">
        <v>1</v>
      </c>
      <c r="H201" s="24" t="n">
        <v>1</v>
      </c>
      <c r="I201" s="24" t="n">
        <v>7692</v>
      </c>
      <c r="J201" s="24" t="n">
        <v>0</v>
      </c>
      <c r="K201" s="24" t="n">
        <v>0</v>
      </c>
      <c r="L201" s="24" t="n">
        <v>0</v>
      </c>
      <c r="M201" s="24"/>
      <c r="N201" s="6" t="s">
        <f>=I201+J201+K201+L201</f>
      </c>
      <c r="O201" s="22"/>
    </row>
    <row collapsed="false" customFormat="false" customHeight="false" hidden="false" ht="12.1" outlineLevel="0" r="202">
      <c r="A202" s="20" t="n">
        <v>44033.431712963</v>
      </c>
      <c r="B202" s="16" t="s">
        <v>16</v>
      </c>
      <c r="C202" s="16" t="s">
        <v>18</v>
      </c>
      <c r="D202" s="16" t="s">
        <v>268</v>
      </c>
      <c r="E202" s="16" t="s">
        <v>17</v>
      </c>
      <c r="F202" s="16" t="s">
        <v>19</v>
      </c>
      <c r="G202" s="7" t="n">
        <v>1</v>
      </c>
      <c r="H202" s="6" t="n">
        <v>213.5</v>
      </c>
      <c r="I202" s="6" t="n">
        <v>-213.5</v>
      </c>
      <c r="J202" s="6" t="n">
        <v>0</v>
      </c>
      <c r="K202" s="6" t="n">
        <v>-0.64</v>
      </c>
      <c r="L202" s="6" t="n">
        <v>0</v>
      </c>
      <c r="M202" s="6" t="s">
        <f>=I202+J202+K202+L202</f>
      </c>
      <c r="N202" s="6"/>
      <c r="O202" s="16"/>
    </row>
    <row collapsed="false" customFormat="false" customHeight="false" hidden="false" ht="12.1" outlineLevel="0" r="203">
      <c r="A203" s="20" t="n">
        <v>44033.433796296</v>
      </c>
      <c r="B203" s="16" t="s">
        <v>54</v>
      </c>
      <c r="C203" s="16" t="s">
        <v>400</v>
      </c>
      <c r="D203" s="16" t="s">
        <v>268</v>
      </c>
      <c r="E203" s="16" t="s">
        <v>17</v>
      </c>
      <c r="F203" s="16" t="s">
        <v>19</v>
      </c>
      <c r="G203" s="7" t="n">
        <v>1</v>
      </c>
      <c r="H203" s="6" t="n">
        <v>23.71</v>
      </c>
      <c r="I203" s="6" t="n">
        <v>-23.71</v>
      </c>
      <c r="J203" s="6" t="n">
        <v>0</v>
      </c>
      <c r="K203" s="6" t="n">
        <v>-0.07</v>
      </c>
      <c r="L203" s="6" t="n">
        <v>0</v>
      </c>
      <c r="M203" s="6" t="s">
        <f>=I203+J203+K203+L203</f>
      </c>
      <c r="N203" s="6"/>
      <c r="O203" s="16"/>
    </row>
    <row collapsed="false" customFormat="false" customHeight="false" hidden="false" ht="12.1" outlineLevel="0" r="204">
      <c r="A204" s="20" t="n">
        <v>44033.454224537</v>
      </c>
      <c r="B204" s="16" t="s">
        <v>21</v>
      </c>
      <c r="C204" s="16" t="s">
        <v>336</v>
      </c>
      <c r="D204" s="16" t="s">
        <v>268</v>
      </c>
      <c r="E204" s="16" t="s">
        <v>17</v>
      </c>
      <c r="F204" s="16" t="s">
        <v>23</v>
      </c>
      <c r="G204" s="7" t="n">
        <v>1</v>
      </c>
      <c r="H204" s="6" t="n">
        <v>4184.2</v>
      </c>
      <c r="I204" s="6" t="n">
        <v>-4184.2</v>
      </c>
      <c r="J204" s="6" t="n">
        <v>0</v>
      </c>
      <c r="K204" s="6" t="n">
        <v>-12.55</v>
      </c>
      <c r="L204" s="6" t="n">
        <v>0</v>
      </c>
      <c r="M204" s="6"/>
      <c r="N204" s="6" t="s">
        <f>=I204+J204+K204+L204</f>
      </c>
      <c r="O204" s="16"/>
    </row>
    <row collapsed="false" customFormat="false" customHeight="false" hidden="false" ht="12.1" outlineLevel="0" r="205">
      <c r="A205" s="20" t="n">
        <v>44035.438819444</v>
      </c>
      <c r="B205" s="16" t="s">
        <v>305</v>
      </c>
      <c r="C205" s="16" t="s">
        <v>401</v>
      </c>
      <c r="D205" s="16" t="s">
        <v>268</v>
      </c>
      <c r="E205" s="16" t="s">
        <v>17</v>
      </c>
      <c r="F205" s="16" t="s">
        <v>23</v>
      </c>
      <c r="G205" s="7" t="n">
        <v>100</v>
      </c>
      <c r="H205" s="6" t="n">
        <v>31.4</v>
      </c>
      <c r="I205" s="6" t="n">
        <v>-3140</v>
      </c>
      <c r="J205" s="6" t="n">
        <v>0</v>
      </c>
      <c r="K205" s="6" t="n">
        <v>-9.42</v>
      </c>
      <c r="L205" s="6" t="n">
        <v>0</v>
      </c>
      <c r="M205" s="6"/>
      <c r="N205" s="6" t="s">
        <f>=I205+J205+K205+L205</f>
      </c>
      <c r="O205" s="16"/>
    </row>
    <row collapsed="false" customFormat="false" customHeight="false" hidden="false" ht="12.1" outlineLevel="0" r="206">
      <c r="A206" s="25" t="n">
        <v>44035.568784722</v>
      </c>
      <c r="B206" s="26" t="s">
        <v>305</v>
      </c>
      <c r="C206" s="26" t="s">
        <v>401</v>
      </c>
      <c r="D206" s="26" t="s">
        <v>269</v>
      </c>
      <c r="E206" s="26" t="s">
        <v>17</v>
      </c>
      <c r="F206" s="26" t="s">
        <v>23</v>
      </c>
      <c r="G206" s="27" t="n">
        <v>-100</v>
      </c>
      <c r="H206" s="28" t="n">
        <v>33.765</v>
      </c>
      <c r="I206" s="28" t="n">
        <v>3376.5</v>
      </c>
      <c r="J206" s="28" t="n">
        <v>0</v>
      </c>
      <c r="K206" s="28" t="n">
        <v>-10.13</v>
      </c>
      <c r="L206" s="28" t="n">
        <v>0</v>
      </c>
      <c r="M206" s="28"/>
      <c r="N206" s="6" t="s">
        <f>=I206+J206+K206+L206</f>
      </c>
      <c r="O206" s="26"/>
    </row>
    <row collapsed="false" customFormat="false" customHeight="false" hidden="false" ht="12.1" outlineLevel="0" r="207">
      <c r="A207" s="20" t="n">
        <v>44035.574189815</v>
      </c>
      <c r="B207" s="16" t="s">
        <v>305</v>
      </c>
      <c r="C207" s="16" t="s">
        <v>401</v>
      </c>
      <c r="D207" s="16" t="s">
        <v>268</v>
      </c>
      <c r="E207" s="16" t="s">
        <v>17</v>
      </c>
      <c r="F207" s="16" t="s">
        <v>23</v>
      </c>
      <c r="G207" s="7" t="n">
        <v>100</v>
      </c>
      <c r="H207" s="6" t="n">
        <v>33.945</v>
      </c>
      <c r="I207" s="6" t="n">
        <v>-3394.5</v>
      </c>
      <c r="J207" s="6" t="n">
        <v>0</v>
      </c>
      <c r="K207" s="6" t="n">
        <v>-10.18</v>
      </c>
      <c r="L207" s="6" t="n">
        <v>0</v>
      </c>
      <c r="M207" s="6"/>
      <c r="N207" s="6" t="s">
        <f>=I207+J207+K207+L207</f>
      </c>
      <c r="O207" s="16"/>
    </row>
    <row collapsed="false" customFormat="false" customHeight="false" hidden="false" ht="12.1" outlineLevel="0" r="208">
      <c r="A208" s="25" t="n">
        <v>44035.638946759</v>
      </c>
      <c r="B208" s="26" t="s">
        <v>305</v>
      </c>
      <c r="C208" s="26" t="s">
        <v>401</v>
      </c>
      <c r="D208" s="26" t="s">
        <v>269</v>
      </c>
      <c r="E208" s="26" t="s">
        <v>17</v>
      </c>
      <c r="F208" s="26" t="s">
        <v>23</v>
      </c>
      <c r="G208" s="27" t="n">
        <v>-100</v>
      </c>
      <c r="H208" s="28" t="n">
        <v>33.3</v>
      </c>
      <c r="I208" s="28" t="n">
        <v>3330</v>
      </c>
      <c r="J208" s="28" t="n">
        <v>0</v>
      </c>
      <c r="K208" s="28" t="n">
        <v>-9.99</v>
      </c>
      <c r="L208" s="28" t="n">
        <v>0</v>
      </c>
      <c r="M208" s="28"/>
      <c r="N208" s="6" t="s">
        <f>=I208+J208+K208+L208</f>
      </c>
      <c r="O208" s="26"/>
    </row>
    <row collapsed="false" customFormat="false" customHeight="false" hidden="false" ht="12.1" outlineLevel="0" r="209">
      <c r="A209" s="25" t="n">
        <v>44035.662372685</v>
      </c>
      <c r="B209" s="26" t="s">
        <v>54</v>
      </c>
      <c r="C209" s="26" t="s">
        <v>400</v>
      </c>
      <c r="D209" s="26" t="s">
        <v>269</v>
      </c>
      <c r="E209" s="26" t="s">
        <v>17</v>
      </c>
      <c r="F209" s="26" t="s">
        <v>19</v>
      </c>
      <c r="G209" s="27" t="n">
        <v>-1</v>
      </c>
      <c r="H209" s="28" t="n">
        <v>24</v>
      </c>
      <c r="I209" s="28" t="n">
        <v>24</v>
      </c>
      <c r="J209" s="28" t="n">
        <v>0</v>
      </c>
      <c r="K209" s="28" t="n">
        <v>-0.07</v>
      </c>
      <c r="L209" s="28" t="n">
        <v>0</v>
      </c>
      <c r="M209" s="6" t="s">
        <f>=I209+J209+K209+L209</f>
      </c>
      <c r="N209" s="28"/>
      <c r="O209" s="26"/>
    </row>
    <row collapsed="false" customFormat="false" customHeight="false" hidden="false" ht="12.1" outlineLevel="0" r="210">
      <c r="A210" s="20" t="n">
        <v>44036.42349537</v>
      </c>
      <c r="B210" s="16" t="s">
        <v>31</v>
      </c>
      <c r="C210" s="16" t="s">
        <v>32</v>
      </c>
      <c r="D210" s="16" t="s">
        <v>268</v>
      </c>
      <c r="E210" s="16" t="s">
        <v>17</v>
      </c>
      <c r="F210" s="16" t="s">
        <v>19</v>
      </c>
      <c r="G210" s="7" t="n">
        <v>1</v>
      </c>
      <c r="H210" s="6" t="n">
        <v>55.28</v>
      </c>
      <c r="I210" s="6" t="n">
        <v>-55.28</v>
      </c>
      <c r="J210" s="6" t="n">
        <v>0</v>
      </c>
      <c r="K210" s="6" t="n">
        <v>-0.17</v>
      </c>
      <c r="L210" s="6" t="n">
        <v>0</v>
      </c>
      <c r="M210" s="6" t="s">
        <f>=I210+J210+K210+L210</f>
      </c>
      <c r="N210" s="6"/>
      <c r="O210" s="16"/>
    </row>
    <row collapsed="false" customFormat="false" customHeight="false" hidden="false" ht="12.1" outlineLevel="0" r="211">
      <c r="A211" s="20" t="n">
        <v>44036.436099537</v>
      </c>
      <c r="B211" s="16" t="s">
        <v>305</v>
      </c>
      <c r="C211" s="16" t="s">
        <v>401</v>
      </c>
      <c r="D211" s="16" t="s">
        <v>268</v>
      </c>
      <c r="E211" s="16" t="s">
        <v>17</v>
      </c>
      <c r="F211" s="16" t="s">
        <v>23</v>
      </c>
      <c r="G211" s="7" t="n">
        <v>100</v>
      </c>
      <c r="H211" s="6" t="n">
        <v>39.19</v>
      </c>
      <c r="I211" s="6" t="n">
        <v>-3919</v>
      </c>
      <c r="J211" s="6" t="n">
        <v>0</v>
      </c>
      <c r="K211" s="6" t="n">
        <v>-11.76</v>
      </c>
      <c r="L211" s="6" t="n">
        <v>0</v>
      </c>
      <c r="M211" s="6"/>
      <c r="N211" s="6" t="s">
        <f>=I211+J211+K211+L211</f>
      </c>
      <c r="O211" s="16"/>
    </row>
    <row collapsed="false" customFormat="false" customHeight="false" hidden="false" ht="12.1" outlineLevel="0" r="212">
      <c r="A212" s="25" t="n">
        <v>44036.441296296</v>
      </c>
      <c r="B212" s="26" t="s">
        <v>305</v>
      </c>
      <c r="C212" s="26" t="s">
        <v>401</v>
      </c>
      <c r="D212" s="26" t="s">
        <v>269</v>
      </c>
      <c r="E212" s="26" t="s">
        <v>17</v>
      </c>
      <c r="F212" s="26" t="s">
        <v>23</v>
      </c>
      <c r="G212" s="27" t="n">
        <v>-100</v>
      </c>
      <c r="H212" s="28" t="n">
        <v>38.2</v>
      </c>
      <c r="I212" s="28" t="n">
        <v>3820</v>
      </c>
      <c r="J212" s="28" t="n">
        <v>0</v>
      </c>
      <c r="K212" s="28" t="n">
        <v>-11.46</v>
      </c>
      <c r="L212" s="28" t="n">
        <v>0</v>
      </c>
      <c r="M212" s="28"/>
      <c r="N212" s="6" t="s">
        <f>=I212+J212+K212+L212</f>
      </c>
      <c r="O212" s="26"/>
    </row>
    <row collapsed="false" customFormat="false" customHeight="false" hidden="false" ht="12.1" outlineLevel="0" r="213">
      <c r="A213" s="25" t="n">
        <v>44039.563622685</v>
      </c>
      <c r="B213" s="26" t="s">
        <v>304</v>
      </c>
      <c r="C213" s="26" t="s">
        <v>396</v>
      </c>
      <c r="D213" s="26" t="s">
        <v>269</v>
      </c>
      <c r="E213" s="26" t="s">
        <v>17</v>
      </c>
      <c r="F213" s="26" t="s">
        <v>23</v>
      </c>
      <c r="G213" s="27" t="n">
        <v>-3</v>
      </c>
      <c r="H213" s="28" t="n">
        <v>1923</v>
      </c>
      <c r="I213" s="28" t="n">
        <v>5769</v>
      </c>
      <c r="J213" s="28" t="n">
        <v>0</v>
      </c>
      <c r="K213" s="28" t="n">
        <v>-17.31</v>
      </c>
      <c r="L213" s="28" t="n">
        <v>0</v>
      </c>
      <c r="M213" s="28"/>
      <c r="N213" s="6" t="s">
        <f>=I213+J213+K213+L213</f>
      </c>
      <c r="O213" s="26"/>
    </row>
    <row collapsed="false" customFormat="false" customHeight="false" hidden="false" ht="12.1" outlineLevel="0" r="214">
      <c r="A214" s="25" t="n">
        <v>44039.571921296</v>
      </c>
      <c r="B214" s="26" t="s">
        <v>303</v>
      </c>
      <c r="C214" s="26" t="s">
        <v>390</v>
      </c>
      <c r="D214" s="26" t="s">
        <v>269</v>
      </c>
      <c r="E214" s="26" t="s">
        <v>17</v>
      </c>
      <c r="F214" s="26" t="s">
        <v>23</v>
      </c>
      <c r="G214" s="27" t="n">
        <v>-3</v>
      </c>
      <c r="H214" s="28" t="n">
        <v>906.6</v>
      </c>
      <c r="I214" s="28" t="n">
        <v>2719.8</v>
      </c>
      <c r="J214" s="28" t="n">
        <v>0</v>
      </c>
      <c r="K214" s="28" t="n">
        <v>-8.16</v>
      </c>
      <c r="L214" s="28" t="n">
        <v>0</v>
      </c>
      <c r="M214" s="28"/>
      <c r="N214" s="6" t="s">
        <f>=I214+J214+K214+L214</f>
      </c>
      <c r="O214" s="26"/>
    </row>
    <row collapsed="false" customFormat="false" customHeight="false" hidden="false" ht="12.1" outlineLevel="0" r="215">
      <c r="A215" s="21" t="n">
        <v>44042.71</v>
      </c>
      <c r="B215" s="22" t="s">
        <v>347</v>
      </c>
      <c r="C215" s="22" t="s">
        <v>402</v>
      </c>
      <c r="D215" s="22" t="s">
        <v>347</v>
      </c>
      <c r="E215" s="22" t="s">
        <v>347</v>
      </c>
      <c r="F215" s="22" t="s">
        <v>23</v>
      </c>
      <c r="G215" s="23" t="n">
        <v>1</v>
      </c>
      <c r="H215" s="24" t="n">
        <v>1</v>
      </c>
      <c r="I215" s="24" t="n">
        <v>349</v>
      </c>
      <c r="J215" s="24" t="n">
        <v>0</v>
      </c>
      <c r="K215" s="24" t="n">
        <v>0</v>
      </c>
      <c r="L215" s="24" t="n">
        <v>0</v>
      </c>
      <c r="M215" s="24"/>
      <c r="N215" s="6" t="s">
        <f>=I215+J215+K215+L215</f>
      </c>
      <c r="O215" s="22"/>
    </row>
    <row collapsed="false" customFormat="false" customHeight="false" hidden="false" ht="12.1" outlineLevel="0" r="216">
      <c r="A216" s="25" t="n">
        <v>46170.618564815</v>
      </c>
      <c r="B216" s="26" t="s">
        <v>341</v>
      </c>
      <c r="C216" s="26" t="s">
        <v>403</v>
      </c>
      <c r="D216" s="26" t="s">
        <v>327</v>
      </c>
      <c r="E216" s="26" t="s">
        <v>343</v>
      </c>
      <c r="F216" s="26" t="s">
        <v>19</v>
      </c>
      <c r="G216" s="27" t="n">
        <v>702</v>
      </c>
      <c r="H216" s="28" t="n">
        <v>1</v>
      </c>
      <c r="I216" s="2"/>
      <c r="J216" s="2"/>
      <c r="K216" s="2"/>
      <c r="L216" s="2"/>
      <c r="M216" s="6" t="n">
        <v>702</v>
      </c>
      <c r="N216" s="2"/>
      <c r="O216" s="2"/>
    </row>
    <row collapsed="false" customFormat="false" customHeight="false" hidden="false" ht="12.1" outlineLevel="0" r="217">
      <c r="A217" s="20" t="n">
        <v>46170.618564815</v>
      </c>
      <c r="B217" s="16" t="s">
        <v>378</v>
      </c>
      <c r="C217" s="16" t="s">
        <v>404</v>
      </c>
      <c r="D217" s="16" t="s">
        <v>327</v>
      </c>
      <c r="E217" s="16" t="s">
        <v>343</v>
      </c>
      <c r="F217" s="16" t="s">
        <v>19</v>
      </c>
      <c r="G217" s="7" t="n">
        <v>-64</v>
      </c>
      <c r="H217" s="6" t="n">
        <v>1</v>
      </c>
      <c r="I217" s="2"/>
      <c r="J217" s="2"/>
      <c r="K217" s="2"/>
      <c r="L217" s="2"/>
      <c r="M217" s="6" t="n">
        <v>-64</v>
      </c>
      <c r="N217" s="2"/>
      <c r="O217" s="2"/>
    </row>
    <row collapsed="false" customFormat="false" customHeight="false" hidden="false" ht="12.1" outlineLevel="0" r="218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 t="s">
        <v>405</v>
      </c>
      <c r="M218" s="5" t="s">
        <f>=SUM(M2:M217)</f>
      </c>
      <c r="N218" s="5" t="s">
        <f>=SUM(N2:N217)</f>
      </c>
      <c r="O218" s="4"/>
    </row>
  </sheetData>
  <autoFilter ref="A1:O218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17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</cols>
  <sheetData>
    <row collapsed="false" customFormat="false" customHeight="false" hidden="false" ht="12.1" outlineLevel="0" r="1">
      <c r="A1" s="34" t="s">
        <v>80</v>
      </c>
      <c r="B1" s="34" t="s">
        <v>406</v>
      </c>
      <c r="C1" s="34" t="s">
        <v>0</v>
      </c>
      <c r="D1" s="34" t="s">
        <v>2</v>
      </c>
      <c r="E1" s="34" t="s">
        <v>407</v>
      </c>
      <c r="F1" s="34" t="s">
        <v>3</v>
      </c>
      <c r="G1" s="34" t="s">
        <v>408</v>
      </c>
      <c r="H1" s="34" t="s">
        <v>409</v>
      </c>
      <c r="I1" s="34" t="s">
        <v>410</v>
      </c>
      <c r="J1" s="34" t="s">
        <v>411</v>
      </c>
      <c r="K1" s="34" t="s">
        <v>412</v>
      </c>
      <c r="L1" s="34" t="s">
        <v>413</v>
      </c>
      <c r="M1" s="34" t="s">
        <v>414</v>
      </c>
      <c r="N1" s="34" t="s">
        <v>415</v>
      </c>
    </row>
    <row collapsed="false" customFormat="false" customHeight="false" hidden="false" ht="12.1" outlineLevel="0" r="2">
      <c r="A2" s="33" t="n">
        <v>43875</v>
      </c>
      <c r="B2" s="16" t="s">
        <v>416</v>
      </c>
      <c r="C2" s="16" t="s">
        <v>272</v>
      </c>
      <c r="D2" s="16" t="s">
        <v>417</v>
      </c>
      <c r="E2" s="7" t="n">
        <v>5</v>
      </c>
      <c r="F2" s="16" t="s">
        <v>23</v>
      </c>
      <c r="G2" s="6" t="n">
        <v>12.65</v>
      </c>
      <c r="H2" s="6" t="n">
        <v>1052.5</v>
      </c>
      <c r="I2" s="6" t="n">
        <v>1070.4</v>
      </c>
      <c r="J2" s="6" t="n">
        <v>8</v>
      </c>
      <c r="K2" s="6" t="n">
        <v>63.25</v>
      </c>
      <c r="L2" s="6" t="n">
        <v>55.25</v>
      </c>
      <c r="M2" s="6" t="n">
        <v>1.03</v>
      </c>
      <c r="N2" s="6" t="n">
        <v>1.05</v>
      </c>
    </row>
    <row collapsed="false" customFormat="false" customHeight="false" hidden="false" ht="12.1" outlineLevel="0" r="3">
      <c r="A3" s="33" t="n">
        <v>43991</v>
      </c>
      <c r="B3" s="16" t="s">
        <v>416</v>
      </c>
      <c r="C3" s="16" t="s">
        <v>34</v>
      </c>
      <c r="D3" s="16" t="s">
        <v>35</v>
      </c>
      <c r="E3" s="7" t="n">
        <v>1</v>
      </c>
      <c r="F3" s="16" t="s">
        <v>23</v>
      </c>
      <c r="G3" s="6" t="n">
        <v>1766.52</v>
      </c>
      <c r="H3" s="6" t="n">
        <v>16880</v>
      </c>
      <c r="I3" s="6" t="n">
        <v>20481.26</v>
      </c>
      <c r="J3" s="6" t="n">
        <v>230</v>
      </c>
      <c r="K3" s="6" t="n">
        <v>1766.52</v>
      </c>
      <c r="L3" s="6" t="n">
        <v>1536.52</v>
      </c>
      <c r="M3" s="6" t="n">
        <v>7.5</v>
      </c>
      <c r="N3" s="6" t="n">
        <v>9.1</v>
      </c>
    </row>
    <row collapsed="false" customFormat="false" customHeight="false" hidden="false" ht="12.1" outlineLevel="0" r="4">
      <c r="A4" s="33" t="n">
        <v>43994</v>
      </c>
      <c r="B4" s="16" t="s">
        <v>416</v>
      </c>
      <c r="C4" s="16" t="s">
        <v>37</v>
      </c>
      <c r="D4" s="16" t="s">
        <v>38</v>
      </c>
      <c r="E4" s="7" t="n">
        <v>1</v>
      </c>
      <c r="F4" s="16" t="s">
        <v>19</v>
      </c>
      <c r="G4" s="6" t="n">
        <v>0.6912</v>
      </c>
      <c r="H4" s="6" t="n">
        <v>26.17</v>
      </c>
      <c r="I4" s="6" t="n">
        <v>1953.56</v>
      </c>
      <c r="J4" s="6" t="n">
        <v>0</v>
      </c>
      <c r="K4" s="6" t="n">
        <v>0.6912</v>
      </c>
      <c r="L4" s="6" t="n">
        <v>0.69</v>
      </c>
      <c r="M4" s="6" t="n">
        <v>0.04</v>
      </c>
      <c r="N4" s="6" t="n">
        <v>0.04</v>
      </c>
    </row>
    <row collapsed="false" customFormat="false" customHeight="false" hidden="false" ht="12.1" outlineLevel="0" r="5">
      <c r="A5" s="33" t="n">
        <v>44011</v>
      </c>
      <c r="B5" s="16" t="s">
        <v>416</v>
      </c>
      <c r="C5" s="16" t="s">
        <v>57</v>
      </c>
      <c r="D5" s="16" t="s">
        <v>58</v>
      </c>
      <c r="E5" s="7" t="n">
        <v>4</v>
      </c>
      <c r="F5" s="16" t="s">
        <v>19</v>
      </c>
      <c r="G5" s="6" t="n">
        <v>17.2821</v>
      </c>
      <c r="H5" s="6" t="n">
        <v>15.06</v>
      </c>
      <c r="I5" s="6" t="n">
        <v>1351.29</v>
      </c>
      <c r="J5" s="6" t="n">
        <v>0.1</v>
      </c>
      <c r="K5" s="6" t="n">
        <v>69.1284</v>
      </c>
      <c r="L5" s="6" t="n">
        <v>62.22</v>
      </c>
      <c r="M5" s="6" t="n">
        <v>1.15</v>
      </c>
      <c r="N5" s="6" t="n">
        <v>1.49</v>
      </c>
    </row>
    <row collapsed="false" customFormat="false" customHeight="false" hidden="false" ht="12.1" outlineLevel="0" r="6">
      <c r="A6" s="33" t="n">
        <v>44020</v>
      </c>
      <c r="B6" s="16" t="s">
        <v>416</v>
      </c>
      <c r="C6" s="16" t="s">
        <v>284</v>
      </c>
      <c r="D6" s="16" t="s">
        <v>418</v>
      </c>
      <c r="E6" s="7" t="n">
        <v>1</v>
      </c>
      <c r="F6" s="16" t="s">
        <v>19</v>
      </c>
      <c r="G6" s="6" t="n">
        <v>28.8688</v>
      </c>
      <c r="H6" s="6" t="n">
        <v>299.91</v>
      </c>
      <c r="I6" s="6" t="n">
        <v>20982.59</v>
      </c>
      <c r="J6" s="6" t="n">
        <v>0.04</v>
      </c>
      <c r="K6" s="6" t="n">
        <v>28.8688</v>
      </c>
      <c r="L6" s="6" t="n">
        <v>25.98</v>
      </c>
      <c r="M6" s="6" t="n">
        <v>0.12</v>
      </c>
      <c r="N6" s="6" t="n">
        <v>0.12</v>
      </c>
    </row>
    <row collapsed="false" customFormat="false" customHeight="false" hidden="false" ht="12.1" outlineLevel="0" r="7">
      <c r="A7" s="33" t="n">
        <v>44021</v>
      </c>
      <c r="B7" s="16" t="s">
        <v>416</v>
      </c>
      <c r="C7" s="16" t="s">
        <v>54</v>
      </c>
      <c r="D7" s="16" t="s">
        <v>55</v>
      </c>
      <c r="E7" s="7" t="n">
        <v>1</v>
      </c>
      <c r="F7" s="16" t="s">
        <v>19</v>
      </c>
      <c r="G7" s="6" t="n">
        <v>37.0437</v>
      </c>
      <c r="H7" s="6" t="n">
        <v>30.46</v>
      </c>
      <c r="I7" s="6" t="n">
        <v>2315.34</v>
      </c>
      <c r="J7" s="6" t="n">
        <v>0.05</v>
      </c>
      <c r="K7" s="6" t="n">
        <v>37.0437</v>
      </c>
      <c r="L7" s="6" t="n">
        <v>33.48</v>
      </c>
      <c r="M7" s="6" t="n">
        <v>1.45</v>
      </c>
      <c r="N7" s="6" t="n">
        <v>1.54</v>
      </c>
    </row>
    <row collapsed="false" customFormat="false" customHeight="false" hidden="false" ht="12.1" outlineLevel="0" r="8">
      <c r="A8" s="33" t="n">
        <v>44049</v>
      </c>
      <c r="B8" s="16" t="s">
        <v>416</v>
      </c>
      <c r="C8" s="16" t="s">
        <v>31</v>
      </c>
      <c r="D8" s="16" t="s">
        <v>32</v>
      </c>
      <c r="E8" s="7" t="n">
        <v>1</v>
      </c>
      <c r="F8" s="16" t="s">
        <v>19</v>
      </c>
      <c r="G8" s="6" t="n">
        <v>24.1826</v>
      </c>
      <c r="H8" s="6" t="n">
        <v>48.92</v>
      </c>
      <c r="I8" s="6" t="n">
        <v>3934.9</v>
      </c>
      <c r="J8" s="6" t="n">
        <v>0.03</v>
      </c>
      <c r="K8" s="6" t="n">
        <v>24.1826</v>
      </c>
      <c r="L8" s="6" t="n">
        <v>21.98</v>
      </c>
      <c r="M8" s="6" t="n">
        <v>0.56</v>
      </c>
      <c r="N8" s="6" t="n">
        <v>0.61</v>
      </c>
    </row>
    <row collapsed="false" customFormat="false" customHeight="false" hidden="false" ht="12.1" outlineLevel="0" r="9">
      <c r="A9" s="33" t="n">
        <v>44062</v>
      </c>
      <c r="B9" s="16" t="s">
        <v>416</v>
      </c>
      <c r="C9" s="16" t="s">
        <v>16</v>
      </c>
      <c r="D9" s="16" t="s">
        <v>18</v>
      </c>
      <c r="E9" s="7" t="n">
        <v>1</v>
      </c>
      <c r="F9" s="16" t="s">
        <v>19</v>
      </c>
      <c r="G9" s="6" t="n">
        <v>37.4504</v>
      </c>
      <c r="H9" s="6" t="n">
        <v>211.49</v>
      </c>
      <c r="I9" s="6" t="n">
        <v>15410.11</v>
      </c>
      <c r="J9" s="6" t="n">
        <v>0.05</v>
      </c>
      <c r="K9" s="6" t="n">
        <v>37.4504</v>
      </c>
      <c r="L9" s="6" t="n">
        <v>33.78</v>
      </c>
      <c r="M9" s="6" t="n">
        <v>0.22</v>
      </c>
      <c r="N9" s="6" t="n">
        <v>0.22</v>
      </c>
    </row>
    <row collapsed="false" customFormat="false" customHeight="false" hidden="false" ht="12.1" outlineLevel="0" r="10">
      <c r="A10" s="33" t="n">
        <v>44082</v>
      </c>
      <c r="B10" s="16" t="s">
        <v>416</v>
      </c>
      <c r="C10" s="16" t="s">
        <v>28</v>
      </c>
      <c r="D10" s="16" t="s">
        <v>29</v>
      </c>
      <c r="E10" s="7" t="n">
        <v>5</v>
      </c>
      <c r="F10" s="16" t="s">
        <v>19</v>
      </c>
      <c r="G10" s="6" t="n">
        <v>13.304</v>
      </c>
      <c r="H10" s="6" t="n">
        <v>19.054</v>
      </c>
      <c r="I10" s="6" t="n">
        <v>1233.04</v>
      </c>
      <c r="J10" s="6" t="n">
        <v>0.09</v>
      </c>
      <c r="K10" s="6" t="n">
        <v>66.5201</v>
      </c>
      <c r="L10" s="6" t="n">
        <v>59.72</v>
      </c>
      <c r="M10" s="6" t="n">
        <v>0.97</v>
      </c>
      <c r="N10" s="6" t="n">
        <v>0.83</v>
      </c>
    </row>
    <row collapsed="false" customFormat="false" customHeight="false" hidden="false" ht="12.1" outlineLevel="0" r="11">
      <c r="A11" s="33" t="n">
        <v>44085</v>
      </c>
      <c r="B11" s="16" t="s">
        <v>416</v>
      </c>
      <c r="C11" s="16" t="s">
        <v>37</v>
      </c>
      <c r="D11" s="16" t="s">
        <v>38</v>
      </c>
      <c r="E11" s="7" t="n">
        <v>2</v>
      </c>
      <c r="F11" s="16" t="s">
        <v>19</v>
      </c>
      <c r="G11" s="6" t="n">
        <v>0.7553</v>
      </c>
      <c r="H11" s="6" t="n">
        <v>19.02</v>
      </c>
      <c r="I11" s="6" t="n">
        <v>1910.99</v>
      </c>
      <c r="J11" s="6" t="n">
        <v>0</v>
      </c>
      <c r="K11" s="6" t="n">
        <v>1.5105</v>
      </c>
      <c r="L11" s="6" t="n">
        <v>1.51</v>
      </c>
      <c r="M11" s="6" t="n">
        <v>0.04</v>
      </c>
      <c r="N11" s="6" t="n">
        <v>0.05</v>
      </c>
    </row>
    <row collapsed="false" customFormat="false" customHeight="false" hidden="false" ht="12.1" outlineLevel="0" r="12">
      <c r="A12" s="33" t="n">
        <v>44103</v>
      </c>
      <c r="B12" s="16" t="s">
        <v>416</v>
      </c>
      <c r="C12" s="16" t="s">
        <v>57</v>
      </c>
      <c r="D12" s="16" t="s">
        <v>58</v>
      </c>
      <c r="E12" s="7" t="n">
        <v>4</v>
      </c>
      <c r="F12" s="16" t="s">
        <v>19</v>
      </c>
      <c r="G12" s="6" t="n">
        <v>19.6678</v>
      </c>
      <c r="H12" s="6" t="n">
        <v>18.33</v>
      </c>
      <c r="I12" s="6" t="n">
        <v>1351.29</v>
      </c>
      <c r="J12" s="6" t="n">
        <v>0.1</v>
      </c>
      <c r="K12" s="6" t="n">
        <v>78.6713</v>
      </c>
      <c r="L12" s="6" t="n">
        <v>70.8</v>
      </c>
      <c r="M12" s="6" t="n">
        <v>1.31</v>
      </c>
      <c r="N12" s="6" t="n">
        <v>1.23</v>
      </c>
    </row>
    <row collapsed="false" customFormat="false" customHeight="false" hidden="false" ht="12.1" outlineLevel="0" r="13">
      <c r="A13" s="33" t="n">
        <v>44112</v>
      </c>
      <c r="B13" s="16" t="s">
        <v>416</v>
      </c>
      <c r="C13" s="16" t="s">
        <v>54</v>
      </c>
      <c r="D13" s="16" t="s">
        <v>55</v>
      </c>
      <c r="E13" s="7" t="n">
        <v>1</v>
      </c>
      <c r="F13" s="16" t="s">
        <v>19</v>
      </c>
      <c r="G13" s="6" t="n">
        <v>40.6079</v>
      </c>
      <c r="H13" s="6" t="n">
        <v>28.8</v>
      </c>
      <c r="I13" s="6" t="n">
        <v>2315.34</v>
      </c>
      <c r="J13" s="6" t="n">
        <v>0.05</v>
      </c>
      <c r="K13" s="6" t="n">
        <v>40.6079</v>
      </c>
      <c r="L13" s="6" t="n">
        <v>36.7</v>
      </c>
      <c r="M13" s="6" t="n">
        <v>1.59</v>
      </c>
      <c r="N13" s="6" t="n">
        <v>1.63</v>
      </c>
    </row>
    <row collapsed="false" customFormat="false" customHeight="false" hidden="false" ht="12.1" outlineLevel="0" r="14">
      <c r="A14" s="33" t="n">
        <v>44116</v>
      </c>
      <c r="B14" s="16" t="s">
        <v>416</v>
      </c>
      <c r="C14" s="16" t="s">
        <v>49</v>
      </c>
      <c r="D14" s="16" t="s">
        <v>50</v>
      </c>
      <c r="E14" s="7" t="n">
        <v>10</v>
      </c>
      <c r="F14" s="16" t="s">
        <v>23</v>
      </c>
      <c r="G14" s="6" t="n">
        <v>8.93</v>
      </c>
      <c r="H14" s="6" t="n">
        <v>330.8</v>
      </c>
      <c r="I14" s="6" t="n">
        <v>320.56</v>
      </c>
      <c r="J14" s="6" t="n">
        <v>12</v>
      </c>
      <c r="K14" s="6" t="n">
        <v>89.3</v>
      </c>
      <c r="L14" s="6" t="n">
        <v>77.3</v>
      </c>
      <c r="M14" s="6" t="n">
        <v>2.41</v>
      </c>
      <c r="N14" s="6" t="n">
        <v>2.34</v>
      </c>
    </row>
    <row collapsed="false" customFormat="false" customHeight="false" hidden="false" ht="12.1" outlineLevel="0" r="15">
      <c r="A15" s="33" t="n">
        <v>44140</v>
      </c>
      <c r="B15" s="16" t="s">
        <v>416</v>
      </c>
      <c r="C15" s="16" t="s">
        <v>31</v>
      </c>
      <c r="D15" s="16" t="s">
        <v>32</v>
      </c>
      <c r="E15" s="7" t="n">
        <v>1</v>
      </c>
      <c r="F15" s="16" t="s">
        <v>19</v>
      </c>
      <c r="G15" s="6" t="n">
        <v>26.4002</v>
      </c>
      <c r="H15" s="6" t="n">
        <v>45.7</v>
      </c>
      <c r="I15" s="6" t="n">
        <v>3934.9</v>
      </c>
      <c r="J15" s="6" t="n">
        <v>0.03</v>
      </c>
      <c r="K15" s="6" t="n">
        <v>26.4002</v>
      </c>
      <c r="L15" s="6" t="n">
        <v>24</v>
      </c>
      <c r="M15" s="6" t="n">
        <v>0.61</v>
      </c>
      <c r="N15" s="6" t="n">
        <v>0.66</v>
      </c>
    </row>
    <row collapsed="false" customFormat="false" customHeight="false" hidden="false" ht="12.1" outlineLevel="0" r="16">
      <c r="A16" s="33" t="n">
        <v>44153</v>
      </c>
      <c r="B16" s="16" t="s">
        <v>416</v>
      </c>
      <c r="C16" s="16" t="s">
        <v>16</v>
      </c>
      <c r="D16" s="16" t="s">
        <v>18</v>
      </c>
      <c r="E16" s="7" t="n">
        <v>1</v>
      </c>
      <c r="F16" s="16" t="s">
        <v>19</v>
      </c>
      <c r="G16" s="6" t="n">
        <v>42.7017</v>
      </c>
      <c r="H16" s="6" t="n">
        <v>213.9</v>
      </c>
      <c r="I16" s="6" t="n">
        <v>15410.11</v>
      </c>
      <c r="J16" s="6" t="n">
        <v>0.06</v>
      </c>
      <c r="K16" s="6" t="n">
        <v>42.7017</v>
      </c>
      <c r="L16" s="6" t="n">
        <v>38.13</v>
      </c>
      <c r="M16" s="6" t="n">
        <v>0.25</v>
      </c>
      <c r="N16" s="6" t="n">
        <v>0.23</v>
      </c>
    </row>
    <row collapsed="false" customFormat="false" customHeight="false" hidden="false" ht="12.1" outlineLevel="0" r="17">
      <c r="A17" s="33" t="n">
        <v>44172</v>
      </c>
      <c r="B17" s="16" t="s">
        <v>416</v>
      </c>
      <c r="C17" s="16" t="s">
        <v>28</v>
      </c>
      <c r="D17" s="16" t="s">
        <v>29</v>
      </c>
      <c r="E17" s="7" t="n">
        <v>5</v>
      </c>
      <c r="F17" s="16" t="s">
        <v>19</v>
      </c>
      <c r="G17" s="6" t="n">
        <v>14.3902</v>
      </c>
      <c r="H17" s="6" t="n">
        <v>23.78</v>
      </c>
      <c r="I17" s="6" t="n">
        <v>1233.04</v>
      </c>
      <c r="J17" s="6" t="n">
        <v>0.1</v>
      </c>
      <c r="K17" s="6" t="n">
        <v>71.9511</v>
      </c>
      <c r="L17" s="6" t="n">
        <v>64.53</v>
      </c>
      <c r="M17" s="6" t="n">
        <v>1.05</v>
      </c>
      <c r="N17" s="6" t="n">
        <v>0.73</v>
      </c>
    </row>
    <row collapsed="false" customFormat="false" customHeight="false" hidden="false" ht="12.1" outlineLevel="0" r="18">
      <c r="A18" s="33" t="n">
        <v>44176</v>
      </c>
      <c r="B18" s="16" t="s">
        <v>416</v>
      </c>
      <c r="C18" s="16" t="s">
        <v>37</v>
      </c>
      <c r="D18" s="16" t="s">
        <v>38</v>
      </c>
      <c r="E18" s="7" t="n">
        <v>2</v>
      </c>
      <c r="F18" s="16" t="s">
        <v>19</v>
      </c>
      <c r="G18" s="6" t="n">
        <v>0.7371</v>
      </c>
      <c r="H18" s="6" t="n">
        <v>38.71</v>
      </c>
      <c r="I18" s="6" t="n">
        <v>1910.99</v>
      </c>
      <c r="J18" s="6" t="n">
        <v>0</v>
      </c>
      <c r="K18" s="6" t="n">
        <v>1.4742</v>
      </c>
      <c r="L18" s="6" t="n">
        <v>1.47</v>
      </c>
      <c r="M18" s="6" t="n">
        <v>0.04</v>
      </c>
      <c r="N18" s="6" t="n">
        <v>0.03</v>
      </c>
    </row>
    <row collapsed="false" customFormat="false" customHeight="false" hidden="false" ht="12.1" outlineLevel="0" r="19">
      <c r="A19" s="33" t="n">
        <v>44183</v>
      </c>
      <c r="B19" s="16" t="s">
        <v>416</v>
      </c>
      <c r="C19" s="16" t="s">
        <v>40</v>
      </c>
      <c r="D19" s="16" t="s">
        <v>41</v>
      </c>
      <c r="E19" s="7" t="n">
        <v>1</v>
      </c>
      <c r="F19" s="16" t="s">
        <v>23</v>
      </c>
      <c r="G19" s="6" t="n">
        <v>46</v>
      </c>
      <c r="H19" s="6" t="n">
        <v>5140</v>
      </c>
      <c r="I19" s="6" t="n">
        <v>5150.68</v>
      </c>
      <c r="J19" s="6" t="n">
        <v>6</v>
      </c>
      <c r="K19" s="6" t="n">
        <v>46</v>
      </c>
      <c r="L19" s="6" t="n">
        <v>40</v>
      </c>
      <c r="M19" s="6" t="n">
        <v>0.78</v>
      </c>
      <c r="N19" s="6" t="n">
        <v>0.78</v>
      </c>
    </row>
    <row collapsed="false" customFormat="false" customHeight="false" hidden="false" ht="12.1" outlineLevel="0" r="20">
      <c r="A20" s="33" t="n">
        <v>44189</v>
      </c>
      <c r="B20" s="16" t="s">
        <v>416</v>
      </c>
      <c r="C20" s="16" t="s">
        <v>25</v>
      </c>
      <c r="D20" s="16" t="s">
        <v>26</v>
      </c>
      <c r="E20" s="7" t="n">
        <v>1</v>
      </c>
      <c r="F20" s="16" t="s">
        <v>23</v>
      </c>
      <c r="G20" s="6" t="n">
        <v>623.35</v>
      </c>
      <c r="H20" s="6" t="n">
        <v>23220</v>
      </c>
      <c r="I20" s="6" t="n">
        <v>22011</v>
      </c>
      <c r="J20" s="6" t="n">
        <v>81</v>
      </c>
      <c r="K20" s="6" t="n">
        <v>623.35</v>
      </c>
      <c r="L20" s="6" t="n">
        <v>542.35</v>
      </c>
      <c r="M20" s="6" t="n">
        <v>2.46</v>
      </c>
      <c r="N20" s="6" t="n">
        <v>2.34</v>
      </c>
    </row>
    <row collapsed="false" customFormat="false" customHeight="false" hidden="false" ht="12.1" outlineLevel="0" r="21">
      <c r="A21" s="33" t="n">
        <v>44195</v>
      </c>
      <c r="B21" s="16" t="s">
        <v>416</v>
      </c>
      <c r="C21" s="16" t="s">
        <v>57</v>
      </c>
      <c r="D21" s="16" t="s">
        <v>58</v>
      </c>
      <c r="E21" s="7" t="n">
        <v>4</v>
      </c>
      <c r="F21" s="16" t="s">
        <v>19</v>
      </c>
      <c r="G21" s="6" t="n">
        <v>18.4142</v>
      </c>
      <c r="H21" s="6" t="n">
        <v>22.66</v>
      </c>
      <c r="I21" s="6" t="n">
        <v>1351.29</v>
      </c>
      <c r="J21" s="6" t="n">
        <v>0.1</v>
      </c>
      <c r="K21" s="6" t="n">
        <v>73.6567</v>
      </c>
      <c r="L21" s="6" t="n">
        <v>66.29</v>
      </c>
      <c r="M21" s="6" t="n">
        <v>1.23</v>
      </c>
      <c r="N21" s="6" t="n">
        <v>0.99</v>
      </c>
    </row>
    <row collapsed="false" customFormat="false" customHeight="false" hidden="false" ht="12.1" outlineLevel="0" r="22">
      <c r="A22" s="33" t="n">
        <v>44204</v>
      </c>
      <c r="B22" s="16" t="s">
        <v>416</v>
      </c>
      <c r="C22" s="16" t="s">
        <v>54</v>
      </c>
      <c r="D22" s="16" t="s">
        <v>55</v>
      </c>
      <c r="E22" s="7" t="n">
        <v>1</v>
      </c>
      <c r="F22" s="16" t="s">
        <v>19</v>
      </c>
      <c r="G22" s="6" t="n">
        <v>38.4154</v>
      </c>
      <c r="H22" s="6" t="n">
        <v>29.39</v>
      </c>
      <c r="I22" s="6" t="n">
        <v>2315.34</v>
      </c>
      <c r="J22" s="6" t="n">
        <v>0.05</v>
      </c>
      <c r="K22" s="6" t="n">
        <v>38.4154</v>
      </c>
      <c r="L22" s="6" t="n">
        <v>34.72</v>
      </c>
      <c r="M22" s="6" t="n">
        <v>1.5</v>
      </c>
      <c r="N22" s="6" t="n">
        <v>1.6</v>
      </c>
    </row>
    <row collapsed="false" customFormat="false" customHeight="false" hidden="false" ht="12.1" outlineLevel="0" r="23">
      <c r="A23" s="33" t="n">
        <v>44231</v>
      </c>
      <c r="B23" s="16" t="s">
        <v>416</v>
      </c>
      <c r="C23" s="16" t="s">
        <v>31</v>
      </c>
      <c r="D23" s="16" t="s">
        <v>32</v>
      </c>
      <c r="E23" s="7" t="n">
        <v>1</v>
      </c>
      <c r="F23" s="16" t="s">
        <v>19</v>
      </c>
      <c r="G23" s="6" t="n">
        <v>26.4759</v>
      </c>
      <c r="H23" s="6" t="n">
        <v>57.332</v>
      </c>
      <c r="I23" s="6" t="n">
        <v>3934.9</v>
      </c>
      <c r="J23" s="6" t="n">
        <v>0.03</v>
      </c>
      <c r="K23" s="6" t="n">
        <v>26.4759</v>
      </c>
      <c r="L23" s="6" t="n">
        <v>24.19</v>
      </c>
      <c r="M23" s="6" t="n">
        <v>0.61</v>
      </c>
      <c r="N23" s="6" t="n">
        <v>0.55</v>
      </c>
    </row>
    <row collapsed="false" customFormat="false" customHeight="false" hidden="false" ht="12.1" outlineLevel="0" r="24">
      <c r="A24" s="33" t="n">
        <v>44244</v>
      </c>
      <c r="B24" s="16" t="s">
        <v>416</v>
      </c>
      <c r="C24" s="16" t="s">
        <v>16</v>
      </c>
      <c r="D24" s="16" t="s">
        <v>18</v>
      </c>
      <c r="E24" s="7" t="n">
        <v>1</v>
      </c>
      <c r="F24" s="16" t="s">
        <v>19</v>
      </c>
      <c r="G24" s="6" t="n">
        <v>41.0421</v>
      </c>
      <c r="H24" s="6" t="n">
        <v>243.14</v>
      </c>
      <c r="I24" s="6" t="n">
        <v>15410.11</v>
      </c>
      <c r="J24" s="6" t="n">
        <v>0.06</v>
      </c>
      <c r="K24" s="6" t="n">
        <v>41.0421</v>
      </c>
      <c r="L24" s="6" t="n">
        <v>36.64</v>
      </c>
      <c r="M24" s="6" t="n">
        <v>0.24</v>
      </c>
      <c r="N24" s="6" t="n">
        <v>0.21</v>
      </c>
    </row>
    <row collapsed="false" customFormat="false" customHeight="false" hidden="false" ht="12.1" outlineLevel="0" r="25">
      <c r="A25" s="33" t="n">
        <v>44264</v>
      </c>
      <c r="B25" s="16" t="s">
        <v>416</v>
      </c>
      <c r="C25" s="16" t="s">
        <v>28</v>
      </c>
      <c r="D25" s="16" t="s">
        <v>29</v>
      </c>
      <c r="E25" s="7" t="n">
        <v>5</v>
      </c>
      <c r="F25" s="16" t="s">
        <v>19</v>
      </c>
      <c r="G25" s="6" t="n">
        <v>14.4389</v>
      </c>
      <c r="H25" s="6" t="n">
        <v>29.966</v>
      </c>
      <c r="I25" s="6" t="n">
        <v>1233.04</v>
      </c>
      <c r="J25" s="6" t="n">
        <v>0.1</v>
      </c>
      <c r="K25" s="6" t="n">
        <v>72.1947</v>
      </c>
      <c r="L25" s="6" t="n">
        <v>64.75</v>
      </c>
      <c r="M25" s="6" t="n">
        <v>1.05</v>
      </c>
      <c r="N25" s="6" t="n">
        <v>0.58</v>
      </c>
    </row>
    <row collapsed="false" customFormat="false" customHeight="false" hidden="false" ht="12.1" outlineLevel="0" r="26">
      <c r="A26" s="33" t="n">
        <v>44273</v>
      </c>
      <c r="B26" s="16" t="s">
        <v>416</v>
      </c>
      <c r="C26" s="16" t="s">
        <v>37</v>
      </c>
      <c r="D26" s="16" t="s">
        <v>38</v>
      </c>
      <c r="E26" s="7" t="n">
        <v>2</v>
      </c>
      <c r="F26" s="16" t="s">
        <v>19</v>
      </c>
      <c r="G26" s="6" t="n">
        <v>0.731</v>
      </c>
      <c r="H26" s="6" t="n">
        <v>52.01</v>
      </c>
      <c r="I26" s="6" t="n">
        <v>1910.99</v>
      </c>
      <c r="J26" s="6" t="n">
        <v>0</v>
      </c>
      <c r="K26" s="6" t="n">
        <v>1.462</v>
      </c>
      <c r="L26" s="6" t="n">
        <v>1.46</v>
      </c>
      <c r="M26" s="6" t="n">
        <v>0.04</v>
      </c>
      <c r="N26" s="6" t="n">
        <v>0.02</v>
      </c>
    </row>
    <row collapsed="false" customFormat="false" customHeight="false" hidden="false" ht="12.1" outlineLevel="0" r="27">
      <c r="A27" s="33" t="n">
        <v>44285</v>
      </c>
      <c r="B27" s="16" t="s">
        <v>416</v>
      </c>
      <c r="C27" s="16" t="s">
        <v>57</v>
      </c>
      <c r="D27" s="16" t="s">
        <v>58</v>
      </c>
      <c r="E27" s="7" t="n">
        <v>4</v>
      </c>
      <c r="F27" s="16" t="s">
        <v>19</v>
      </c>
      <c r="G27" s="6" t="n">
        <v>18.9572</v>
      </c>
      <c r="H27" s="6" t="n">
        <v>24</v>
      </c>
      <c r="I27" s="6" t="n">
        <v>1351.29</v>
      </c>
      <c r="J27" s="6" t="n">
        <v>0.1</v>
      </c>
      <c r="K27" s="6" t="n">
        <v>75.8287</v>
      </c>
      <c r="L27" s="6" t="n">
        <v>68.25</v>
      </c>
      <c r="M27" s="6" t="n">
        <v>1.26</v>
      </c>
      <c r="N27" s="6" t="n">
        <v>0.94</v>
      </c>
    </row>
    <row collapsed="false" customFormat="false" customHeight="false" hidden="false" ht="12.1" outlineLevel="0" r="28">
      <c r="A28" s="33" t="n">
        <v>44294</v>
      </c>
      <c r="B28" s="16" t="s">
        <v>416</v>
      </c>
      <c r="C28" s="16" t="s">
        <v>54</v>
      </c>
      <c r="D28" s="16" t="s">
        <v>55</v>
      </c>
      <c r="E28" s="7" t="n">
        <v>1</v>
      </c>
      <c r="F28" s="16" t="s">
        <v>19</v>
      </c>
      <c r="G28" s="6" t="n">
        <v>40.442</v>
      </c>
      <c r="H28" s="6" t="n">
        <v>30.93</v>
      </c>
      <c r="I28" s="6" t="n">
        <v>2315.34</v>
      </c>
      <c r="J28" s="6" t="n">
        <v>0.05</v>
      </c>
      <c r="K28" s="6" t="n">
        <v>40.442</v>
      </c>
      <c r="L28" s="6" t="n">
        <v>36.55</v>
      </c>
      <c r="M28" s="6" t="n">
        <v>1.58</v>
      </c>
      <c r="N28" s="6" t="n">
        <v>1.52</v>
      </c>
    </row>
    <row collapsed="false" customFormat="false" customHeight="false" hidden="false" ht="12.1" outlineLevel="0" r="29">
      <c r="A29" s="33" t="n">
        <v>44322</v>
      </c>
      <c r="B29" s="16" t="s">
        <v>416</v>
      </c>
      <c r="C29" s="16" t="s">
        <v>31</v>
      </c>
      <c r="D29" s="16" t="s">
        <v>32</v>
      </c>
      <c r="E29" s="7" t="n">
        <v>1</v>
      </c>
      <c r="F29" s="16" t="s">
        <v>19</v>
      </c>
      <c r="G29" s="6" t="n">
        <v>26.0519</v>
      </c>
      <c r="H29" s="6" t="n">
        <v>56.85</v>
      </c>
      <c r="I29" s="6" t="n">
        <v>3934.9</v>
      </c>
      <c r="J29" s="6" t="n">
        <v>0.03</v>
      </c>
      <c r="K29" s="6" t="n">
        <v>26.0519</v>
      </c>
      <c r="L29" s="6" t="n">
        <v>23.81</v>
      </c>
      <c r="M29" s="6" t="n">
        <v>0.61</v>
      </c>
      <c r="N29" s="6" t="n">
        <v>0.56</v>
      </c>
    </row>
    <row collapsed="false" customFormat="false" customHeight="false" hidden="false" ht="12.1" outlineLevel="0" r="30">
      <c r="A30" s="33" t="n">
        <v>44335</v>
      </c>
      <c r="B30" s="16" t="s">
        <v>416</v>
      </c>
      <c r="C30" s="16" t="s">
        <v>16</v>
      </c>
      <c r="D30" s="16" t="s">
        <v>18</v>
      </c>
      <c r="E30" s="7" t="n">
        <v>1</v>
      </c>
      <c r="F30" s="16" t="s">
        <v>19</v>
      </c>
      <c r="G30" s="6" t="n">
        <v>41.2716</v>
      </c>
      <c r="H30" s="6" t="n">
        <v>243.08</v>
      </c>
      <c r="I30" s="6" t="n">
        <v>15410.11</v>
      </c>
      <c r="J30" s="6" t="n">
        <v>0.06</v>
      </c>
      <c r="K30" s="6" t="n">
        <v>41.2716</v>
      </c>
      <c r="L30" s="6" t="n">
        <v>36.85</v>
      </c>
      <c r="M30" s="6" t="n">
        <v>0.24</v>
      </c>
      <c r="N30" s="6" t="n">
        <v>0.21</v>
      </c>
    </row>
    <row collapsed="false" customFormat="false" customHeight="false" hidden="false" ht="12.1" outlineLevel="0" r="31">
      <c r="A31" s="33" t="n">
        <v>44348</v>
      </c>
      <c r="B31" s="16" t="s">
        <v>416</v>
      </c>
      <c r="C31" s="16" t="s">
        <v>25</v>
      </c>
      <c r="D31" s="16" t="s">
        <v>26</v>
      </c>
      <c r="E31" s="7" t="n">
        <v>1</v>
      </c>
      <c r="F31" s="16" t="s">
        <v>23</v>
      </c>
      <c r="G31" s="6" t="n">
        <v>1021.22</v>
      </c>
      <c r="H31" s="6" t="n">
        <v>26750</v>
      </c>
      <c r="I31" s="6" t="n">
        <v>22011</v>
      </c>
      <c r="J31" s="6" t="n">
        <v>133</v>
      </c>
      <c r="K31" s="6" t="n">
        <v>1021.22</v>
      </c>
      <c r="L31" s="6" t="n">
        <v>888.22</v>
      </c>
      <c r="M31" s="6" t="n">
        <v>4.04</v>
      </c>
      <c r="N31" s="6" t="n">
        <v>3.32</v>
      </c>
    </row>
    <row collapsed="false" customFormat="false" customHeight="false" hidden="false" ht="12.1" outlineLevel="0" r="32">
      <c r="A32" s="33" t="n">
        <v>44355</v>
      </c>
      <c r="B32" s="16" t="s">
        <v>416</v>
      </c>
      <c r="C32" s="16" t="s">
        <v>28</v>
      </c>
      <c r="D32" s="16" t="s">
        <v>29</v>
      </c>
      <c r="E32" s="7" t="n">
        <v>5</v>
      </c>
      <c r="F32" s="16" t="s">
        <v>19</v>
      </c>
      <c r="G32" s="6" t="n">
        <v>14.1483</v>
      </c>
      <c r="H32" s="6" t="n">
        <v>30.356</v>
      </c>
      <c r="I32" s="6" t="n">
        <v>1233.04</v>
      </c>
      <c r="J32" s="6" t="n">
        <v>0.1</v>
      </c>
      <c r="K32" s="6" t="n">
        <v>70.7415</v>
      </c>
      <c r="L32" s="6" t="n">
        <v>63.45</v>
      </c>
      <c r="M32" s="6" t="n">
        <v>1.03</v>
      </c>
      <c r="N32" s="6" t="n">
        <v>0.57</v>
      </c>
    </row>
    <row collapsed="false" customFormat="false" customHeight="false" hidden="false" ht="12.1" outlineLevel="0" r="33">
      <c r="A33" s="33" t="n">
        <v>44358</v>
      </c>
      <c r="B33" s="16" t="s">
        <v>416</v>
      </c>
      <c r="C33" s="16" t="s">
        <v>37</v>
      </c>
      <c r="D33" s="16" t="s">
        <v>38</v>
      </c>
      <c r="E33" s="7" t="n">
        <v>2</v>
      </c>
      <c r="F33" s="16" t="s">
        <v>19</v>
      </c>
      <c r="G33" s="6" t="n">
        <v>0.722</v>
      </c>
      <c r="H33" s="6" t="n">
        <v>50.5</v>
      </c>
      <c r="I33" s="6" t="n">
        <v>1910.99</v>
      </c>
      <c r="J33" s="6" t="n">
        <v>0</v>
      </c>
      <c r="K33" s="6" t="n">
        <v>1.4439</v>
      </c>
      <c r="L33" s="6" t="n">
        <v>1.44</v>
      </c>
      <c r="M33" s="6" t="n">
        <v>0.04</v>
      </c>
      <c r="N33" s="6" t="n">
        <v>0.02</v>
      </c>
    </row>
    <row collapsed="false" customFormat="false" customHeight="false" hidden="false" ht="12.1" outlineLevel="0" r="34">
      <c r="A34" s="33" t="n">
        <v>44376</v>
      </c>
      <c r="B34" s="16" t="s">
        <v>416</v>
      </c>
      <c r="C34" s="16" t="s">
        <v>57</v>
      </c>
      <c r="D34" s="16" t="s">
        <v>58</v>
      </c>
      <c r="E34" s="7" t="n">
        <v>4</v>
      </c>
      <c r="F34" s="16" t="s">
        <v>19</v>
      </c>
      <c r="G34" s="6" t="n">
        <v>18.0444</v>
      </c>
      <c r="H34" s="6" t="n">
        <v>23.58</v>
      </c>
      <c r="I34" s="6" t="n">
        <v>1351.29</v>
      </c>
      <c r="J34" s="6" t="n">
        <v>0.1</v>
      </c>
      <c r="K34" s="6" t="n">
        <v>72.1777</v>
      </c>
      <c r="L34" s="6" t="n">
        <v>64.96</v>
      </c>
      <c r="M34" s="6" t="n">
        <v>1.2</v>
      </c>
      <c r="N34" s="6" t="n">
        <v>0.95</v>
      </c>
    </row>
    <row collapsed="false" customFormat="false" customHeight="false" hidden="false" ht="12.1" outlineLevel="0" r="35">
      <c r="A35" s="33" t="n">
        <v>44382</v>
      </c>
      <c r="B35" s="16" t="s">
        <v>416</v>
      </c>
      <c r="C35" s="16" t="s">
        <v>40</v>
      </c>
      <c r="D35" s="16" t="s">
        <v>41</v>
      </c>
      <c r="E35" s="7" t="n">
        <v>1</v>
      </c>
      <c r="F35" s="16" t="s">
        <v>23</v>
      </c>
      <c r="G35" s="6" t="n">
        <v>213</v>
      </c>
      <c r="H35" s="6" t="n">
        <v>6845</v>
      </c>
      <c r="I35" s="6" t="n">
        <v>5150.68</v>
      </c>
      <c r="J35" s="6" t="n">
        <v>28</v>
      </c>
      <c r="K35" s="6" t="n">
        <v>213</v>
      </c>
      <c r="L35" s="6" t="n">
        <v>185</v>
      </c>
      <c r="M35" s="6" t="n">
        <v>3.59</v>
      </c>
      <c r="N35" s="6" t="n">
        <v>2.7</v>
      </c>
    </row>
    <row collapsed="false" customFormat="false" customHeight="false" hidden="false" ht="12.1" outlineLevel="0" r="36">
      <c r="A36" s="33" t="n">
        <v>44384</v>
      </c>
      <c r="B36" s="16" t="s">
        <v>416</v>
      </c>
      <c r="C36" s="16" t="s">
        <v>34</v>
      </c>
      <c r="D36" s="16" t="s">
        <v>35</v>
      </c>
      <c r="E36" s="7" t="n">
        <v>1</v>
      </c>
      <c r="F36" s="16" t="s">
        <v>23</v>
      </c>
      <c r="G36" s="6" t="n">
        <v>1132.93</v>
      </c>
      <c r="H36" s="6" t="n">
        <v>15320</v>
      </c>
      <c r="I36" s="6" t="n">
        <v>20481.26</v>
      </c>
      <c r="J36" s="6" t="n">
        <v>147</v>
      </c>
      <c r="K36" s="6" t="n">
        <v>1132.93</v>
      </c>
      <c r="L36" s="6" t="n">
        <v>985.93</v>
      </c>
      <c r="M36" s="6" t="n">
        <v>4.81</v>
      </c>
      <c r="N36" s="6" t="n">
        <v>6.44</v>
      </c>
    </row>
    <row collapsed="false" customFormat="false" customHeight="false" hidden="false" ht="12.1" outlineLevel="0" r="37">
      <c r="A37" s="33" t="n">
        <v>44385</v>
      </c>
      <c r="B37" s="16" t="s">
        <v>416</v>
      </c>
      <c r="C37" s="16" t="s">
        <v>49</v>
      </c>
      <c r="D37" s="16" t="s">
        <v>50</v>
      </c>
      <c r="E37" s="7" t="n">
        <v>10</v>
      </c>
      <c r="F37" s="16" t="s">
        <v>23</v>
      </c>
      <c r="G37" s="6" t="n">
        <v>26.51</v>
      </c>
      <c r="H37" s="6" t="n">
        <v>318.2</v>
      </c>
      <c r="I37" s="6" t="n">
        <v>320.56</v>
      </c>
      <c r="J37" s="6" t="n">
        <v>34</v>
      </c>
      <c r="K37" s="6" t="n">
        <v>265.1</v>
      </c>
      <c r="L37" s="6" t="n">
        <v>231.1</v>
      </c>
      <c r="M37" s="6" t="n">
        <v>7.21</v>
      </c>
      <c r="N37" s="6" t="n">
        <v>7.26</v>
      </c>
    </row>
    <row collapsed="false" customFormat="false" customHeight="false" hidden="false" ht="12.1" outlineLevel="0" r="38">
      <c r="A38" s="33" t="n">
        <v>44385</v>
      </c>
      <c r="B38" s="16" t="s">
        <v>416</v>
      </c>
      <c r="C38" s="16" t="s">
        <v>54</v>
      </c>
      <c r="D38" s="16" t="s">
        <v>55</v>
      </c>
      <c r="E38" s="7" t="n">
        <v>1</v>
      </c>
      <c r="F38" s="16" t="s">
        <v>19</v>
      </c>
      <c r="G38" s="6" t="n">
        <v>38.5102</v>
      </c>
      <c r="H38" s="6" t="n">
        <v>28.41</v>
      </c>
      <c r="I38" s="6" t="n">
        <v>2315.34</v>
      </c>
      <c r="J38" s="6" t="n">
        <v>0.05</v>
      </c>
      <c r="K38" s="6" t="n">
        <v>38.5102</v>
      </c>
      <c r="L38" s="6" t="n">
        <v>34.81</v>
      </c>
      <c r="M38" s="6" t="n">
        <v>1.5</v>
      </c>
      <c r="N38" s="6" t="n">
        <v>1.65</v>
      </c>
    </row>
    <row collapsed="false" customFormat="false" customHeight="false" hidden="false" ht="12.1" outlineLevel="0" r="39">
      <c r="A39" s="33" t="n">
        <v>44413</v>
      </c>
      <c r="B39" s="16" t="s">
        <v>416</v>
      </c>
      <c r="C39" s="16" t="s">
        <v>31</v>
      </c>
      <c r="D39" s="16" t="s">
        <v>32</v>
      </c>
      <c r="E39" s="7" t="n">
        <v>1</v>
      </c>
      <c r="F39" s="16" t="s">
        <v>19</v>
      </c>
      <c r="G39" s="6" t="n">
        <v>25.3294</v>
      </c>
      <c r="H39" s="6" t="n">
        <v>54.06</v>
      </c>
      <c r="I39" s="6" t="n">
        <v>3934.9</v>
      </c>
      <c r="J39" s="6" t="n">
        <v>0.03</v>
      </c>
      <c r="K39" s="6" t="n">
        <v>25.3294</v>
      </c>
      <c r="L39" s="6" t="n">
        <v>23.15</v>
      </c>
      <c r="M39" s="6" t="n">
        <v>0.59</v>
      </c>
      <c r="N39" s="6" t="n">
        <v>0.59</v>
      </c>
    </row>
    <row collapsed="false" customFormat="false" customHeight="false" hidden="false" ht="12.1" outlineLevel="0" r="40">
      <c r="A40" s="33" t="n">
        <v>44427</v>
      </c>
      <c r="B40" s="16" t="s">
        <v>416</v>
      </c>
      <c r="C40" s="16" t="s">
        <v>16</v>
      </c>
      <c r="D40" s="16" t="s">
        <v>18</v>
      </c>
      <c r="E40" s="7" t="n">
        <v>1</v>
      </c>
      <c r="F40" s="16" t="s">
        <v>19</v>
      </c>
      <c r="G40" s="6" t="n">
        <v>41.1394</v>
      </c>
      <c r="H40" s="6" t="n">
        <v>290.73</v>
      </c>
      <c r="I40" s="6" t="n">
        <v>15410.11</v>
      </c>
      <c r="J40" s="6" t="n">
        <v>0.06</v>
      </c>
      <c r="K40" s="6" t="n">
        <v>41.1394</v>
      </c>
      <c r="L40" s="6" t="n">
        <v>36.73</v>
      </c>
      <c r="M40" s="6" t="n">
        <v>0.24</v>
      </c>
      <c r="N40" s="6" t="n">
        <v>0.17</v>
      </c>
    </row>
    <row collapsed="false" customFormat="false" customHeight="false" hidden="false" ht="12.1" outlineLevel="0" r="41">
      <c r="A41" s="33" t="n">
        <v>44446</v>
      </c>
      <c r="B41" s="16" t="s">
        <v>416</v>
      </c>
      <c r="C41" s="16" t="s">
        <v>28</v>
      </c>
      <c r="D41" s="16" t="s">
        <v>29</v>
      </c>
      <c r="E41" s="7" t="n">
        <v>5</v>
      </c>
      <c r="F41" s="16" t="s">
        <v>19</v>
      </c>
      <c r="G41" s="6" t="n">
        <v>14.1384</v>
      </c>
      <c r="H41" s="6" t="n">
        <v>29.86</v>
      </c>
      <c r="I41" s="6" t="n">
        <v>1233.04</v>
      </c>
      <c r="J41" s="6" t="n">
        <v>0.1</v>
      </c>
      <c r="K41" s="6" t="n">
        <v>70.6922</v>
      </c>
      <c r="L41" s="6" t="n">
        <v>63.4</v>
      </c>
      <c r="M41" s="6" t="n">
        <v>1.03</v>
      </c>
      <c r="N41" s="6" t="n">
        <v>0.58</v>
      </c>
    </row>
    <row collapsed="false" customFormat="false" customHeight="false" hidden="false" ht="12.1" outlineLevel="0" r="42">
      <c r="A42" s="33" t="n">
        <v>44449</v>
      </c>
      <c r="B42" s="16" t="s">
        <v>416</v>
      </c>
      <c r="C42" s="16" t="s">
        <v>37</v>
      </c>
      <c r="D42" s="16" t="s">
        <v>38</v>
      </c>
      <c r="E42" s="7" t="n">
        <v>2</v>
      </c>
      <c r="F42" s="16" t="s">
        <v>19</v>
      </c>
      <c r="G42" s="6" t="n">
        <v>0.7313</v>
      </c>
      <c r="H42" s="6" t="n">
        <v>37.92</v>
      </c>
      <c r="I42" s="6" t="n">
        <v>1910.99</v>
      </c>
      <c r="J42" s="6" t="n">
        <v>0</v>
      </c>
      <c r="K42" s="6" t="n">
        <v>1.4626</v>
      </c>
      <c r="L42" s="6" t="n">
        <v>1.46</v>
      </c>
      <c r="M42" s="6" t="n">
        <v>0.04</v>
      </c>
      <c r="N42" s="6" t="n">
        <v>0.03</v>
      </c>
    </row>
    <row collapsed="false" customFormat="false" customHeight="false" hidden="false" ht="12.1" outlineLevel="0" r="43">
      <c r="A43" s="33" t="n">
        <v>44452</v>
      </c>
      <c r="B43" s="16" t="s">
        <v>416</v>
      </c>
      <c r="C43" s="16" t="s">
        <v>37</v>
      </c>
      <c r="D43" s="16" t="s">
        <v>38</v>
      </c>
      <c r="E43" s="7" t="n">
        <v>2</v>
      </c>
      <c r="F43" s="16" t="s">
        <v>19</v>
      </c>
      <c r="G43" s="6" t="n">
        <v>0.7276</v>
      </c>
      <c r="H43" s="6" t="n">
        <v>38.14</v>
      </c>
      <c r="I43" s="6" t="n">
        <v>1910.99</v>
      </c>
      <c r="J43" s="6" t="n">
        <v>0</v>
      </c>
      <c r="K43" s="6" t="n">
        <v>1.4552</v>
      </c>
      <c r="L43" s="6" t="n">
        <v>1.46</v>
      </c>
      <c r="M43" s="6" t="n">
        <v>0.04</v>
      </c>
      <c r="N43" s="6" t="n">
        <v>0.03</v>
      </c>
    </row>
    <row collapsed="false" customFormat="false" customHeight="false" hidden="false" ht="12.1" outlineLevel="0" r="44">
      <c r="A44" s="33" t="n">
        <v>44468</v>
      </c>
      <c r="B44" s="16" t="s">
        <v>416</v>
      </c>
      <c r="C44" s="16" t="s">
        <v>57</v>
      </c>
      <c r="D44" s="16" t="s">
        <v>58</v>
      </c>
      <c r="E44" s="7" t="n">
        <v>4</v>
      </c>
      <c r="F44" s="16" t="s">
        <v>19</v>
      </c>
      <c r="G44" s="6" t="n">
        <v>18.1271</v>
      </c>
      <c r="H44" s="6" t="n">
        <v>20.77</v>
      </c>
      <c r="I44" s="6" t="n">
        <v>1351.29</v>
      </c>
      <c r="J44" s="6" t="n">
        <v>0.1</v>
      </c>
      <c r="K44" s="6" t="n">
        <v>72.5083</v>
      </c>
      <c r="L44" s="6" t="n">
        <v>65.26</v>
      </c>
      <c r="M44" s="6" t="n">
        <v>1.21</v>
      </c>
      <c r="N44" s="6" t="n">
        <v>1.08</v>
      </c>
    </row>
    <row collapsed="false" customFormat="false" customHeight="false" hidden="false" ht="12.1" outlineLevel="0" r="45">
      <c r="A45" s="33" t="n">
        <v>44469</v>
      </c>
      <c r="B45" s="16" t="s">
        <v>416</v>
      </c>
      <c r="C45" s="16" t="s">
        <v>57</v>
      </c>
      <c r="D45" s="16" t="s">
        <v>58</v>
      </c>
      <c r="E45" s="7" t="n">
        <v>4</v>
      </c>
      <c r="F45" s="16" t="s">
        <v>19</v>
      </c>
      <c r="G45" s="6" t="n">
        <v>18.1902</v>
      </c>
      <c r="H45" s="6" t="n">
        <v>20.43</v>
      </c>
      <c r="I45" s="6" t="n">
        <v>1351.29</v>
      </c>
      <c r="J45" s="6" t="n">
        <v>0.1</v>
      </c>
      <c r="K45" s="6" t="n">
        <v>72.7608</v>
      </c>
      <c r="L45" s="6" t="n">
        <v>65.48</v>
      </c>
      <c r="M45" s="6" t="n">
        <v>1.21</v>
      </c>
      <c r="N45" s="6" t="n">
        <v>1.1</v>
      </c>
    </row>
    <row collapsed="false" customFormat="false" customHeight="false" hidden="false" ht="12.1" outlineLevel="0" r="46">
      <c r="A46" s="33" t="n">
        <v>44481</v>
      </c>
      <c r="B46" s="16" t="s">
        <v>416</v>
      </c>
      <c r="C46" s="16" t="s">
        <v>49</v>
      </c>
      <c r="D46" s="16" t="s">
        <v>50</v>
      </c>
      <c r="E46" s="7" t="n">
        <v>10</v>
      </c>
      <c r="F46" s="16" t="s">
        <v>23</v>
      </c>
      <c r="G46" s="6" t="n">
        <v>10.55</v>
      </c>
      <c r="H46" s="6" t="n">
        <v>318.05</v>
      </c>
      <c r="I46" s="6" t="n">
        <v>320.56</v>
      </c>
      <c r="J46" s="6" t="n">
        <v>14</v>
      </c>
      <c r="K46" s="6" t="n">
        <v>105.5</v>
      </c>
      <c r="L46" s="6" t="n">
        <v>91.5</v>
      </c>
      <c r="M46" s="6" t="n">
        <v>2.85</v>
      </c>
      <c r="N46" s="6" t="n">
        <v>2.88</v>
      </c>
    </row>
    <row collapsed="false" customFormat="false" customHeight="false" hidden="false" ht="12.1" outlineLevel="0" r="47">
      <c r="A47" s="33" t="n">
        <v>44477</v>
      </c>
      <c r="B47" s="16" t="s">
        <v>416</v>
      </c>
      <c r="C47" s="16" t="s">
        <v>54</v>
      </c>
      <c r="D47" s="16" t="s">
        <v>55</v>
      </c>
      <c r="E47" s="7" t="n">
        <v>1</v>
      </c>
      <c r="F47" s="16" t="s">
        <v>19</v>
      </c>
      <c r="G47" s="6" t="n">
        <v>37.5884</v>
      </c>
      <c r="H47" s="6" t="n">
        <v>26.57</v>
      </c>
      <c r="I47" s="6" t="n">
        <v>2315.34</v>
      </c>
      <c r="J47" s="6" t="n">
        <v>0.05</v>
      </c>
      <c r="K47" s="6" t="n">
        <v>37.5884</v>
      </c>
      <c r="L47" s="6" t="n">
        <v>33.97</v>
      </c>
      <c r="M47" s="6" t="n">
        <v>1.47</v>
      </c>
      <c r="N47" s="6" t="n">
        <v>1.77</v>
      </c>
    </row>
    <row collapsed="false" customFormat="false" customHeight="false" hidden="false" ht="12.1" outlineLevel="0" r="48">
      <c r="A48" s="33" t="n">
        <v>44507</v>
      </c>
      <c r="B48" s="16" t="s">
        <v>416</v>
      </c>
      <c r="C48" s="16" t="s">
        <v>31</v>
      </c>
      <c r="D48" s="16" t="s">
        <v>32</v>
      </c>
      <c r="E48" s="7" t="n">
        <v>1</v>
      </c>
      <c r="F48" s="16" t="s">
        <v>19</v>
      </c>
      <c r="G48" s="6" t="n">
        <v>24.8419</v>
      </c>
      <c r="H48" s="6" t="n">
        <v>50.92</v>
      </c>
      <c r="I48" s="6" t="n">
        <v>3934.9</v>
      </c>
      <c r="J48" s="6" t="n">
        <v>0.03</v>
      </c>
      <c r="K48" s="6" t="n">
        <v>24.8419</v>
      </c>
      <c r="L48" s="6" t="n">
        <v>22.7</v>
      </c>
      <c r="M48" s="6" t="n">
        <v>0.58</v>
      </c>
      <c r="N48" s="6" t="n">
        <v>0.62</v>
      </c>
    </row>
    <row collapsed="false" customFormat="false" customHeight="false" hidden="false" ht="12.1" outlineLevel="0" r="49">
      <c r="A49" s="33" t="n">
        <v>44518</v>
      </c>
      <c r="B49" s="16" t="s">
        <v>416</v>
      </c>
      <c r="C49" s="16" t="s">
        <v>16</v>
      </c>
      <c r="D49" s="16" t="s">
        <v>18</v>
      </c>
      <c r="E49" s="7" t="n">
        <v>1</v>
      </c>
      <c r="F49" s="16" t="s">
        <v>19</v>
      </c>
      <c r="G49" s="6" t="n">
        <v>45.1501</v>
      </c>
      <c r="H49" s="6" t="n">
        <v>339.12</v>
      </c>
      <c r="I49" s="6" t="n">
        <v>15410.11</v>
      </c>
      <c r="J49" s="6" t="n">
        <v>0.06</v>
      </c>
      <c r="K49" s="6" t="n">
        <v>45.1501</v>
      </c>
      <c r="L49" s="6" t="n">
        <v>40.78</v>
      </c>
      <c r="M49" s="6" t="n">
        <v>0.26</v>
      </c>
      <c r="N49" s="6" t="n">
        <v>0.17</v>
      </c>
    </row>
    <row collapsed="false" customFormat="false" customHeight="false" hidden="false" ht="12.1" outlineLevel="0" r="50">
      <c r="A50" s="33" t="n">
        <v>44536</v>
      </c>
      <c r="B50" s="16" t="s">
        <v>416</v>
      </c>
      <c r="C50" s="16" t="s">
        <v>28</v>
      </c>
      <c r="D50" s="16" t="s">
        <v>29</v>
      </c>
      <c r="E50" s="7" t="n">
        <v>5</v>
      </c>
      <c r="F50" s="16" t="s">
        <v>19</v>
      </c>
      <c r="G50" s="6" t="n">
        <v>18.4357</v>
      </c>
      <c r="H50" s="6" t="n">
        <v>37.55</v>
      </c>
      <c r="I50" s="6" t="n">
        <v>1233.04</v>
      </c>
      <c r="J50" s="6" t="n">
        <v>0.13</v>
      </c>
      <c r="K50" s="6" t="n">
        <v>92.1783</v>
      </c>
      <c r="L50" s="6" t="n">
        <v>82.59</v>
      </c>
      <c r="M50" s="6" t="n">
        <v>1.34</v>
      </c>
      <c r="N50" s="6" t="n">
        <v>0.6</v>
      </c>
    </row>
    <row collapsed="false" customFormat="false" customHeight="false" hidden="false" ht="12.1" outlineLevel="0" r="51">
      <c r="A51" s="33" t="n">
        <v>44540</v>
      </c>
      <c r="B51" s="16" t="s">
        <v>416</v>
      </c>
      <c r="C51" s="16" t="s">
        <v>37</v>
      </c>
      <c r="D51" s="16" t="s">
        <v>38</v>
      </c>
      <c r="E51" s="7" t="n">
        <v>2</v>
      </c>
      <c r="F51" s="16" t="s">
        <v>19</v>
      </c>
      <c r="G51" s="6" t="n">
        <v>0.736</v>
      </c>
      <c r="H51" s="6" t="n">
        <v>41.36</v>
      </c>
      <c r="I51" s="6" t="n">
        <v>1910.99</v>
      </c>
      <c r="J51" s="6" t="n">
        <v>0</v>
      </c>
      <c r="K51" s="6" t="n">
        <v>1.472</v>
      </c>
      <c r="L51" s="6" t="n">
        <v>1.47</v>
      </c>
      <c r="M51" s="6" t="n">
        <v>0.04</v>
      </c>
      <c r="N51" s="6" t="n">
        <v>0.02</v>
      </c>
    </row>
    <row collapsed="false" customFormat="false" customHeight="false" hidden="false" ht="12.1" outlineLevel="0" r="52">
      <c r="A52" s="33" t="n">
        <v>44551</v>
      </c>
      <c r="B52" s="16" t="s">
        <v>416</v>
      </c>
      <c r="C52" s="16" t="s">
        <v>40</v>
      </c>
      <c r="D52" s="16" t="s">
        <v>41</v>
      </c>
      <c r="E52" s="7" t="n">
        <v>1</v>
      </c>
      <c r="F52" s="16" t="s">
        <v>23</v>
      </c>
      <c r="G52" s="6" t="n">
        <v>340</v>
      </c>
      <c r="H52" s="6" t="n">
        <v>6348.5</v>
      </c>
      <c r="I52" s="6" t="n">
        <v>5150.68</v>
      </c>
      <c r="J52" s="6" t="n">
        <v>44</v>
      </c>
      <c r="K52" s="6" t="n">
        <v>340</v>
      </c>
      <c r="L52" s="6" t="n">
        <v>296</v>
      </c>
      <c r="M52" s="6" t="n">
        <v>5.75</v>
      </c>
      <c r="N52" s="6" t="n">
        <v>4.66</v>
      </c>
    </row>
    <row collapsed="false" customFormat="false" customHeight="false" hidden="false" ht="12.1" outlineLevel="0" r="53">
      <c r="A53" s="33" t="n">
        <v>44560</v>
      </c>
      <c r="B53" s="16" t="s">
        <v>416</v>
      </c>
      <c r="C53" s="16" t="s">
        <v>57</v>
      </c>
      <c r="D53" s="16" t="s">
        <v>58</v>
      </c>
      <c r="E53" s="7" t="n">
        <v>4</v>
      </c>
      <c r="F53" s="16" t="s">
        <v>19</v>
      </c>
      <c r="G53" s="6" t="n">
        <v>18.4129</v>
      </c>
      <c r="H53" s="6" t="n">
        <v>23.1</v>
      </c>
      <c r="I53" s="6" t="n">
        <v>1351.29</v>
      </c>
      <c r="J53" s="6" t="n">
        <v>0.1</v>
      </c>
      <c r="K53" s="6" t="n">
        <v>73.6514</v>
      </c>
      <c r="L53" s="6" t="n">
        <v>66.29</v>
      </c>
      <c r="M53" s="6" t="n">
        <v>1.23</v>
      </c>
      <c r="N53" s="6" t="n">
        <v>0.97</v>
      </c>
    </row>
    <row collapsed="false" customFormat="false" customHeight="false" hidden="false" ht="12.1" outlineLevel="0" r="54">
      <c r="A54" s="33" t="n">
        <v>44568</v>
      </c>
      <c r="B54" s="16" t="s">
        <v>416</v>
      </c>
      <c r="C54" s="16" t="s">
        <v>54</v>
      </c>
      <c r="D54" s="16" t="s">
        <v>55</v>
      </c>
      <c r="E54" s="7" t="n">
        <v>1</v>
      </c>
      <c r="F54" s="16" t="s">
        <v>19</v>
      </c>
      <c r="G54" s="6" t="n">
        <v>38.6322</v>
      </c>
      <c r="H54" s="6" t="n">
        <v>25.59</v>
      </c>
      <c r="I54" s="6" t="n">
        <v>2315.34</v>
      </c>
      <c r="J54" s="6" t="n">
        <v>0.05</v>
      </c>
      <c r="K54" s="6" t="n">
        <v>38.6322</v>
      </c>
      <c r="L54" s="6" t="n">
        <v>34.92</v>
      </c>
      <c r="M54" s="6" t="n">
        <v>1.51</v>
      </c>
      <c r="N54" s="6" t="n">
        <v>1.84</v>
      </c>
    </row>
    <row collapsed="false" customFormat="false" customHeight="false" hidden="false" ht="12.1" outlineLevel="0" r="55">
      <c r="A55" s="33" t="n">
        <v>44575</v>
      </c>
      <c r="B55" s="16" t="s">
        <v>416</v>
      </c>
      <c r="C55" s="16" t="s">
        <v>25</v>
      </c>
      <c r="D55" s="16" t="s">
        <v>26</v>
      </c>
      <c r="E55" s="7" t="n">
        <v>1</v>
      </c>
      <c r="F55" s="16" t="s">
        <v>23</v>
      </c>
      <c r="G55" s="6" t="n">
        <v>1523.17</v>
      </c>
      <c r="H55" s="6" t="n">
        <v>22648</v>
      </c>
      <c r="I55" s="6" t="n">
        <v>22011</v>
      </c>
      <c r="J55" s="6" t="n">
        <v>198</v>
      </c>
      <c r="K55" s="6" t="n">
        <v>1523.17</v>
      </c>
      <c r="L55" s="6" t="n">
        <v>1325.17</v>
      </c>
      <c r="M55" s="6" t="n">
        <v>6.02</v>
      </c>
      <c r="N55" s="6" t="n">
        <v>5.85</v>
      </c>
    </row>
    <row collapsed="false" customFormat="false" customHeight="false" hidden="false" ht="12.1" outlineLevel="0" r="56">
      <c r="A56" s="33" t="n">
        <v>44599</v>
      </c>
      <c r="B56" s="16" t="s">
        <v>416</v>
      </c>
      <c r="C56" s="16" t="s">
        <v>31</v>
      </c>
      <c r="D56" s="16" t="s">
        <v>32</v>
      </c>
      <c r="E56" s="7" t="n">
        <v>1</v>
      </c>
      <c r="F56" s="16" t="s">
        <v>19</v>
      </c>
      <c r="G56" s="6" t="n">
        <v>27.7586</v>
      </c>
      <c r="H56" s="6" t="n">
        <v>48.01</v>
      </c>
      <c r="I56" s="6" t="n">
        <v>3934.9</v>
      </c>
      <c r="J56" s="6" t="n">
        <v>0.04</v>
      </c>
      <c r="K56" s="6" t="n">
        <v>27.7586</v>
      </c>
      <c r="L56" s="6" t="n">
        <v>24.72</v>
      </c>
      <c r="M56" s="6" t="n">
        <v>0.63</v>
      </c>
      <c r="N56" s="6" t="n">
        <v>0.68</v>
      </c>
    </row>
    <row collapsed="false" customFormat="false" customHeight="false" hidden="false" ht="12.1" outlineLevel="0" r="57">
      <c r="A57" s="33" t="n">
        <v>44608</v>
      </c>
      <c r="B57" s="16" t="s">
        <v>416</v>
      </c>
      <c r="C57" s="16" t="s">
        <v>16</v>
      </c>
      <c r="D57" s="16" t="s">
        <v>18</v>
      </c>
      <c r="E57" s="7" t="n">
        <v>1</v>
      </c>
      <c r="F57" s="16" t="s">
        <v>19</v>
      </c>
      <c r="G57" s="6" t="n">
        <v>47.2229</v>
      </c>
      <c r="H57" s="6" t="n">
        <v>300.47</v>
      </c>
      <c r="I57" s="6" t="n">
        <v>15410.11</v>
      </c>
      <c r="J57" s="6" t="n">
        <v>0.06</v>
      </c>
      <c r="K57" s="6" t="n">
        <v>47.2229</v>
      </c>
      <c r="L57" s="6" t="n">
        <v>42.65</v>
      </c>
      <c r="M57" s="6" t="n">
        <v>0.28</v>
      </c>
      <c r="N57" s="6" t="n">
        <v>0.19</v>
      </c>
    </row>
    <row collapsed="false" customFormat="false" customHeight="false" hidden="false" ht="12.1" outlineLevel="0" r="58">
      <c r="A58" s="33" t="n">
        <v>44628</v>
      </c>
      <c r="B58" s="16" t="s">
        <v>416</v>
      </c>
      <c r="C58" s="16" t="s">
        <v>28</v>
      </c>
      <c r="D58" s="16" t="s">
        <v>29</v>
      </c>
      <c r="E58" s="7" t="n">
        <v>5</v>
      </c>
      <c r="F58" s="16" t="s">
        <v>19</v>
      </c>
      <c r="G58" s="6" t="n">
        <v>26.4531</v>
      </c>
      <c r="H58" s="6" t="n">
        <v>35.66</v>
      </c>
      <c r="I58" s="6" t="n">
        <v>1233.04</v>
      </c>
      <c r="J58" s="6" t="n">
        <v>0.13</v>
      </c>
      <c r="K58" s="6" t="n">
        <v>132.2655</v>
      </c>
      <c r="L58" s="6" t="n">
        <v>118.51</v>
      </c>
      <c r="M58" s="6" t="n">
        <v>1.92</v>
      </c>
      <c r="N58" s="6" t="n">
        <v>0.63</v>
      </c>
    </row>
    <row collapsed="false" customFormat="false" customHeight="false" hidden="false" ht="12.1" outlineLevel="0" r="59">
      <c r="A59" s="33" t="n">
        <v>44637</v>
      </c>
      <c r="B59" s="16" t="s">
        <v>416</v>
      </c>
      <c r="C59" s="16" t="s">
        <v>37</v>
      </c>
      <c r="D59" s="16" t="s">
        <v>38</v>
      </c>
      <c r="E59" s="7" t="n">
        <v>2</v>
      </c>
      <c r="F59" s="16" t="s">
        <v>19</v>
      </c>
      <c r="G59" s="6" t="n">
        <v>1.0805</v>
      </c>
      <c r="H59" s="6" t="n">
        <v>46.62</v>
      </c>
      <c r="I59" s="6" t="n">
        <v>1910.99</v>
      </c>
      <c r="J59" s="6" t="n">
        <v>0</v>
      </c>
      <c r="K59" s="6" t="n">
        <v>2.161</v>
      </c>
      <c r="L59" s="6" t="n">
        <v>2.16</v>
      </c>
      <c r="M59" s="6" t="n">
        <v>0.06</v>
      </c>
      <c r="N59" s="6" t="n">
        <v>0.02</v>
      </c>
    </row>
    <row collapsed="false" customFormat="false" customHeight="false" hidden="false" ht="12.1" outlineLevel="0" r="60">
      <c r="A60" s="33" t="n">
        <v>44650</v>
      </c>
      <c r="B60" s="16" t="s">
        <v>416</v>
      </c>
      <c r="C60" s="16" t="s">
        <v>57</v>
      </c>
      <c r="D60" s="16" t="s">
        <v>58</v>
      </c>
      <c r="E60" s="7" t="n">
        <v>4</v>
      </c>
      <c r="F60" s="16" t="s">
        <v>19</v>
      </c>
      <c r="G60" s="6" t="n">
        <v>21.5711</v>
      </c>
      <c r="H60" s="6" t="n">
        <v>20.82</v>
      </c>
      <c r="I60" s="6" t="n">
        <v>1351.29</v>
      </c>
      <c r="J60" s="6" t="n">
        <v>0.1</v>
      </c>
      <c r="K60" s="6" t="n">
        <v>86.2843</v>
      </c>
      <c r="L60" s="6" t="n">
        <v>77.66</v>
      </c>
      <c r="M60" s="6" t="n">
        <v>1.44</v>
      </c>
      <c r="N60" s="6" t="n">
        <v>1.08</v>
      </c>
    </row>
    <row collapsed="false" customFormat="false" customHeight="false" hidden="false" ht="12.1" outlineLevel="0" r="61">
      <c r="A61" s="33" t="n">
        <v>44664</v>
      </c>
      <c r="B61" s="16" t="s">
        <v>416</v>
      </c>
      <c r="C61" s="16" t="s">
        <v>54</v>
      </c>
      <c r="D61" s="16" t="s">
        <v>55</v>
      </c>
      <c r="E61" s="7" t="n">
        <v>1</v>
      </c>
      <c r="F61" s="16" t="s">
        <v>19</v>
      </c>
      <c r="G61" s="6" t="n">
        <v>22.0966</v>
      </c>
      <c r="H61" s="6" t="n">
        <v>19.56</v>
      </c>
      <c r="I61" s="6" t="n">
        <v>2315.34</v>
      </c>
      <c r="J61" s="6" t="n">
        <v>0.03</v>
      </c>
      <c r="K61" s="6" t="n">
        <v>22.0966</v>
      </c>
      <c r="L61" s="6" t="n">
        <v>19.71</v>
      </c>
      <c r="M61" s="6" t="n">
        <v>0.85</v>
      </c>
      <c r="N61" s="6" t="n">
        <v>1.27</v>
      </c>
    </row>
    <row collapsed="false" customFormat="false" customHeight="false" hidden="false" ht="12.1" outlineLevel="0" r="62">
      <c r="A62" s="33" t="n">
        <v>44688</v>
      </c>
      <c r="B62" s="16" t="s">
        <v>416</v>
      </c>
      <c r="C62" s="16" t="s">
        <v>31</v>
      </c>
      <c r="D62" s="16" t="s">
        <v>32</v>
      </c>
      <c r="E62" s="7" t="n">
        <v>1</v>
      </c>
      <c r="F62" s="16" t="s">
        <v>19</v>
      </c>
      <c r="G62" s="6" t="n">
        <v>24.5953</v>
      </c>
      <c r="H62" s="6" t="n">
        <v>44.3</v>
      </c>
      <c r="I62" s="6" t="n">
        <v>3934.9</v>
      </c>
      <c r="J62" s="6" t="n">
        <v>0.04</v>
      </c>
      <c r="K62" s="6" t="n">
        <v>24.5953</v>
      </c>
      <c r="L62" s="6" t="n">
        <v>21.9</v>
      </c>
      <c r="M62" s="6" t="n">
        <v>0.56</v>
      </c>
      <c r="N62" s="6" t="n">
        <v>0.73</v>
      </c>
    </row>
    <row collapsed="false" customFormat="false" customHeight="false" hidden="false" ht="12.1" outlineLevel="0" r="63">
      <c r="A63" s="33" t="n">
        <v>44699</v>
      </c>
      <c r="B63" s="16" t="s">
        <v>416</v>
      </c>
      <c r="C63" s="16" t="s">
        <v>16</v>
      </c>
      <c r="D63" s="16" t="s">
        <v>18</v>
      </c>
      <c r="E63" s="7" t="n">
        <v>1</v>
      </c>
      <c r="F63" s="16" t="s">
        <v>19</v>
      </c>
      <c r="G63" s="6" t="n">
        <v>39.3965</v>
      </c>
      <c r="H63" s="6" t="n">
        <v>266.82</v>
      </c>
      <c r="I63" s="6" t="n">
        <v>15410.11</v>
      </c>
      <c r="J63" s="6" t="n">
        <v>0.06</v>
      </c>
      <c r="K63" s="6" t="n">
        <v>39.3965</v>
      </c>
      <c r="L63" s="6" t="n">
        <v>35.58</v>
      </c>
      <c r="M63" s="6" t="n">
        <v>0.23</v>
      </c>
      <c r="N63" s="6" t="n">
        <v>0.21</v>
      </c>
    </row>
    <row collapsed="false" customFormat="false" customHeight="false" hidden="false" ht="12.1" outlineLevel="0" r="64">
      <c r="A64" s="33" t="n">
        <v>44719</v>
      </c>
      <c r="B64" s="16" t="s">
        <v>416</v>
      </c>
      <c r="C64" s="16" t="s">
        <v>28</v>
      </c>
      <c r="D64" s="16" t="s">
        <v>29</v>
      </c>
      <c r="E64" s="7" t="n">
        <v>5</v>
      </c>
      <c r="F64" s="16" t="s">
        <v>19</v>
      </c>
      <c r="G64" s="6" t="n">
        <v>15.2774</v>
      </c>
      <c r="H64" s="6" t="n">
        <v>39.52</v>
      </c>
      <c r="I64" s="6" t="n">
        <v>1233.04</v>
      </c>
      <c r="J64" s="6" t="n">
        <v>0.13</v>
      </c>
      <c r="K64" s="6" t="n">
        <v>76.3868</v>
      </c>
      <c r="L64" s="6" t="n">
        <v>68.44</v>
      </c>
      <c r="M64" s="6" t="n">
        <v>1.11</v>
      </c>
      <c r="N64" s="6" t="n">
        <v>0.57</v>
      </c>
    </row>
    <row collapsed="false" customFormat="false" customHeight="false" hidden="false" ht="12.1" outlineLevel="0" r="65">
      <c r="A65" s="33" t="n">
        <v>44726</v>
      </c>
      <c r="B65" s="16" t="s">
        <v>416</v>
      </c>
      <c r="C65" s="16" t="s">
        <v>25</v>
      </c>
      <c r="D65" s="16" t="s">
        <v>26</v>
      </c>
      <c r="E65" s="7" t="n">
        <v>1</v>
      </c>
      <c r="F65" s="16" t="s">
        <v>23</v>
      </c>
      <c r="G65" s="6" t="n">
        <v>1166.22</v>
      </c>
      <c r="H65" s="6" t="n">
        <v>19102</v>
      </c>
      <c r="I65" s="6" t="n">
        <v>22011</v>
      </c>
      <c r="J65" s="6" t="n">
        <v>152</v>
      </c>
      <c r="K65" s="6" t="n">
        <v>1166.22</v>
      </c>
      <c r="L65" s="6" t="n">
        <v>1014.22</v>
      </c>
      <c r="M65" s="6" t="n">
        <v>4.61</v>
      </c>
      <c r="N65" s="6" t="n">
        <v>5.31</v>
      </c>
    </row>
    <row collapsed="false" customFormat="false" customHeight="false" hidden="false" ht="12.1" outlineLevel="0" r="66">
      <c r="A66" s="33" t="n">
        <v>44727</v>
      </c>
      <c r="B66" s="16" t="s">
        <v>416</v>
      </c>
      <c r="C66" s="16" t="s">
        <v>37</v>
      </c>
      <c r="D66" s="16" t="s">
        <v>38</v>
      </c>
      <c r="E66" s="7" t="n">
        <v>2</v>
      </c>
      <c r="F66" s="16" t="s">
        <v>19</v>
      </c>
      <c r="G66" s="6" t="n">
        <v>0.5709</v>
      </c>
      <c r="H66" s="6" t="n">
        <v>27.13</v>
      </c>
      <c r="I66" s="6" t="n">
        <v>1910.99</v>
      </c>
      <c r="J66" s="6" t="n">
        <v>0</v>
      </c>
      <c r="K66" s="6" t="n">
        <v>1.1419</v>
      </c>
      <c r="L66" s="6" t="n">
        <v>1.14</v>
      </c>
      <c r="M66" s="6" t="n">
        <v>0.03</v>
      </c>
      <c r="N66" s="6" t="n">
        <v>0.04</v>
      </c>
    </row>
    <row collapsed="false" customFormat="false" customHeight="false" hidden="false" ht="12.1" outlineLevel="0" r="67">
      <c r="A67" s="33" t="n">
        <v>44741</v>
      </c>
      <c r="B67" s="16" t="s">
        <v>416</v>
      </c>
      <c r="C67" s="16" t="s">
        <v>57</v>
      </c>
      <c r="D67" s="16" t="s">
        <v>58</v>
      </c>
      <c r="E67" s="7" t="n">
        <v>4</v>
      </c>
      <c r="F67" s="16" t="s">
        <v>19</v>
      </c>
      <c r="G67" s="6" t="n">
        <v>13.2425</v>
      </c>
      <c r="H67" s="6" t="n">
        <v>15.82</v>
      </c>
      <c r="I67" s="6" t="n">
        <v>1351.29</v>
      </c>
      <c r="J67" s="6" t="n">
        <v>0.1</v>
      </c>
      <c r="K67" s="6" t="n">
        <v>52.9699</v>
      </c>
      <c r="L67" s="6" t="n">
        <v>47.67</v>
      </c>
      <c r="M67" s="6" t="n">
        <v>0.88</v>
      </c>
      <c r="N67" s="6" t="n">
        <v>1.42</v>
      </c>
    </row>
    <row collapsed="false" customFormat="false" customHeight="false" hidden="false" ht="12.1" outlineLevel="0" r="68">
      <c r="A68" s="33" t="n">
        <v>44750</v>
      </c>
      <c r="B68" s="16" t="s">
        <v>416</v>
      </c>
      <c r="C68" s="16" t="s">
        <v>54</v>
      </c>
      <c r="D68" s="16" t="s">
        <v>55</v>
      </c>
      <c r="E68" s="7" t="n">
        <v>1</v>
      </c>
      <c r="F68" s="16" t="s">
        <v>19</v>
      </c>
      <c r="G68" s="6" t="n">
        <v>17.5537</v>
      </c>
      <c r="H68" s="6" t="n">
        <v>21.15</v>
      </c>
      <c r="I68" s="6" t="n">
        <v>2315.34</v>
      </c>
      <c r="J68" s="6" t="n">
        <v>0.03</v>
      </c>
      <c r="K68" s="6" t="n">
        <v>17.5537</v>
      </c>
      <c r="L68" s="6" t="n">
        <v>15.66</v>
      </c>
      <c r="M68" s="6" t="n">
        <v>0.68</v>
      </c>
      <c r="N68" s="6" t="n">
        <v>1.17</v>
      </c>
    </row>
    <row collapsed="false" customFormat="false" customHeight="false" hidden="false" ht="12.1" outlineLevel="0" r="69">
      <c r="A69" s="33" t="n">
        <v>44754</v>
      </c>
      <c r="B69" s="16" t="s">
        <v>416</v>
      </c>
      <c r="C69" s="16" t="s">
        <v>49</v>
      </c>
      <c r="D69" s="16" t="s">
        <v>50</v>
      </c>
      <c r="E69" s="7" t="n">
        <v>10</v>
      </c>
      <c r="F69" s="16" t="s">
        <v>23</v>
      </c>
      <c r="G69" s="6" t="n">
        <v>33.85</v>
      </c>
      <c r="H69" s="6" t="n">
        <v>236.85</v>
      </c>
      <c r="I69" s="6" t="n">
        <v>320.56</v>
      </c>
      <c r="J69" s="6" t="n">
        <v>44</v>
      </c>
      <c r="K69" s="6" t="n">
        <v>338.5</v>
      </c>
      <c r="L69" s="6" t="n">
        <v>294.5</v>
      </c>
      <c r="M69" s="6" t="n">
        <v>9.19</v>
      </c>
      <c r="N69" s="6" t="n">
        <v>12.43</v>
      </c>
    </row>
    <row collapsed="false" customFormat="false" customHeight="false" hidden="false" ht="12.1" outlineLevel="0" r="70">
      <c r="A70" s="33" t="n">
        <v>44778</v>
      </c>
      <c r="B70" s="16" t="s">
        <v>416</v>
      </c>
      <c r="C70" s="16" t="s">
        <v>31</v>
      </c>
      <c r="D70" s="16" t="s">
        <v>32</v>
      </c>
      <c r="E70" s="7" t="n">
        <v>1</v>
      </c>
      <c r="F70" s="16" t="s">
        <v>19</v>
      </c>
      <c r="G70" s="6" t="n">
        <v>21.9942</v>
      </c>
      <c r="H70" s="6" t="n">
        <v>35.66</v>
      </c>
      <c r="I70" s="6" t="n">
        <v>3934.9</v>
      </c>
      <c r="J70" s="6" t="n">
        <v>0.04</v>
      </c>
      <c r="K70" s="6" t="n">
        <v>21.9942</v>
      </c>
      <c r="L70" s="6" t="n">
        <v>19.58</v>
      </c>
      <c r="M70" s="6" t="n">
        <v>0.5</v>
      </c>
      <c r="N70" s="6" t="n">
        <v>0.91</v>
      </c>
    </row>
    <row collapsed="false" customFormat="false" customHeight="false" hidden="false" ht="12.1" outlineLevel="0" r="71">
      <c r="A71" s="33" t="n">
        <v>44790</v>
      </c>
      <c r="B71" s="16" t="s">
        <v>416</v>
      </c>
      <c r="C71" s="16" t="s">
        <v>16</v>
      </c>
      <c r="D71" s="16" t="s">
        <v>18</v>
      </c>
      <c r="E71" s="7" t="n">
        <v>1</v>
      </c>
      <c r="F71" s="16" t="s">
        <v>19</v>
      </c>
      <c r="G71" s="6" t="n">
        <v>38.0833</v>
      </c>
      <c r="H71" s="6" t="n">
        <v>292.71</v>
      </c>
      <c r="I71" s="6" t="n">
        <v>15410.11</v>
      </c>
      <c r="J71" s="6" t="n">
        <v>0.06</v>
      </c>
      <c r="K71" s="6" t="n">
        <v>38.0833</v>
      </c>
      <c r="L71" s="6" t="n">
        <v>34.4</v>
      </c>
      <c r="M71" s="6" t="n">
        <v>0.22</v>
      </c>
      <c r="N71" s="6" t="n">
        <v>0.19</v>
      </c>
    </row>
    <row collapsed="false" customFormat="false" customHeight="false" hidden="false" ht="12.1" outlineLevel="0" r="72">
      <c r="A72" s="33" t="n">
        <v>44813</v>
      </c>
      <c r="B72" s="16" t="s">
        <v>416</v>
      </c>
      <c r="C72" s="16" t="s">
        <v>37</v>
      </c>
      <c r="D72" s="16" t="s">
        <v>38</v>
      </c>
      <c r="E72" s="7" t="n">
        <v>2</v>
      </c>
      <c r="F72" s="16" t="s">
        <v>19</v>
      </c>
      <c r="G72" s="6" t="n">
        <v>0.608</v>
      </c>
      <c r="H72" s="6" t="n">
        <v>29.41</v>
      </c>
      <c r="I72" s="6" t="n">
        <v>1910.99</v>
      </c>
      <c r="J72" s="6" t="n">
        <v>0</v>
      </c>
      <c r="K72" s="6" t="n">
        <v>1.216</v>
      </c>
      <c r="L72" s="6" t="n">
        <v>1.22</v>
      </c>
      <c r="M72" s="6" t="n">
        <v>0.03</v>
      </c>
      <c r="N72" s="6" t="n">
        <v>0.03</v>
      </c>
    </row>
    <row collapsed="false" customFormat="false" customHeight="false" hidden="false" ht="12.1" outlineLevel="0" r="73">
      <c r="A73" s="33" t="n">
        <v>44817</v>
      </c>
      <c r="B73" s="16" t="s">
        <v>416</v>
      </c>
      <c r="C73" s="16" t="s">
        <v>28</v>
      </c>
      <c r="D73" s="16" t="s">
        <v>29</v>
      </c>
      <c r="E73" s="7" t="n">
        <v>5</v>
      </c>
      <c r="F73" s="16" t="s">
        <v>19</v>
      </c>
      <c r="G73" s="6" t="n">
        <v>15.1142</v>
      </c>
      <c r="H73" s="6" t="n">
        <v>28.51</v>
      </c>
      <c r="I73" s="6" t="n">
        <v>1233.04</v>
      </c>
      <c r="J73" s="6" t="n">
        <v>0.13</v>
      </c>
      <c r="K73" s="6" t="n">
        <v>75.571</v>
      </c>
      <c r="L73" s="6" t="n">
        <v>67.71</v>
      </c>
      <c r="M73" s="6" t="n">
        <v>1.1</v>
      </c>
      <c r="N73" s="6" t="n">
        <v>0.79</v>
      </c>
    </row>
    <row collapsed="false" customFormat="false" customHeight="false" hidden="false" ht="12.1" outlineLevel="0" r="74">
      <c r="A74" s="33" t="n">
        <v>44833</v>
      </c>
      <c r="B74" s="16" t="s">
        <v>416</v>
      </c>
      <c r="C74" s="16" t="s">
        <v>57</v>
      </c>
      <c r="D74" s="16" t="s">
        <v>58</v>
      </c>
      <c r="E74" s="7" t="n">
        <v>4</v>
      </c>
      <c r="F74" s="16" t="s">
        <v>19</v>
      </c>
      <c r="G74" s="6" t="n">
        <v>14.6121</v>
      </c>
      <c r="H74" s="6" t="n">
        <v>14.5</v>
      </c>
      <c r="I74" s="6" t="n">
        <v>1351.29</v>
      </c>
      <c r="J74" s="6" t="n">
        <v>0.1</v>
      </c>
      <c r="K74" s="6" t="n">
        <v>58.4485</v>
      </c>
      <c r="L74" s="6" t="n">
        <v>52.6</v>
      </c>
      <c r="M74" s="6" t="n">
        <v>0.97</v>
      </c>
      <c r="N74" s="6" t="n">
        <v>1.55</v>
      </c>
    </row>
    <row collapsed="false" customFormat="false" customHeight="false" hidden="false" ht="12.1" outlineLevel="0" r="75">
      <c r="A75" s="33" t="n">
        <v>44840</v>
      </c>
      <c r="B75" s="16" t="s">
        <v>416</v>
      </c>
      <c r="C75" s="16" t="s">
        <v>54</v>
      </c>
      <c r="D75" s="16" t="s">
        <v>55</v>
      </c>
      <c r="E75" s="7" t="n">
        <v>1</v>
      </c>
      <c r="F75" s="16" t="s">
        <v>19</v>
      </c>
      <c r="G75" s="6" t="n">
        <v>16.5144</v>
      </c>
      <c r="H75" s="6" t="n">
        <v>15.93</v>
      </c>
      <c r="I75" s="6" t="n">
        <v>2315.34</v>
      </c>
      <c r="J75" s="6" t="n">
        <v>0.03</v>
      </c>
      <c r="K75" s="6" t="n">
        <v>16.5144</v>
      </c>
      <c r="L75" s="6" t="n">
        <v>14.73</v>
      </c>
      <c r="M75" s="6" t="n">
        <v>0.64</v>
      </c>
      <c r="N75" s="6" t="n">
        <v>1.56</v>
      </c>
    </row>
    <row collapsed="false" customFormat="false" customHeight="false" hidden="false" ht="12.1" outlineLevel="0" r="76">
      <c r="A76" s="33" t="n">
        <v>44869</v>
      </c>
      <c r="B76" s="16" t="s">
        <v>416</v>
      </c>
      <c r="C76" s="16" t="s">
        <v>31</v>
      </c>
      <c r="D76" s="16" t="s">
        <v>32</v>
      </c>
      <c r="E76" s="7" t="n">
        <v>1</v>
      </c>
      <c r="F76" s="16" t="s">
        <v>19</v>
      </c>
      <c r="G76" s="6" t="n">
        <v>22.6649</v>
      </c>
      <c r="H76" s="6" t="n">
        <v>27.39</v>
      </c>
      <c r="I76" s="6" t="n">
        <v>3934.9</v>
      </c>
      <c r="J76" s="6" t="n">
        <v>0.04</v>
      </c>
      <c r="K76" s="6" t="n">
        <v>22.6649</v>
      </c>
      <c r="L76" s="6" t="n">
        <v>20.18</v>
      </c>
      <c r="M76" s="6" t="n">
        <v>0.51</v>
      </c>
      <c r="N76" s="6" t="n">
        <v>1.19</v>
      </c>
    </row>
    <row collapsed="false" customFormat="false" customHeight="false" hidden="false" ht="12.1" outlineLevel="0" r="77">
      <c r="A77" s="33" t="n">
        <v>44881</v>
      </c>
      <c r="B77" s="16" t="s">
        <v>416</v>
      </c>
      <c r="C77" s="16" t="s">
        <v>16</v>
      </c>
      <c r="D77" s="16" t="s">
        <v>18</v>
      </c>
      <c r="E77" s="7" t="n">
        <v>1</v>
      </c>
      <c r="F77" s="16" t="s">
        <v>19</v>
      </c>
      <c r="G77" s="6" t="n">
        <v>41.0119</v>
      </c>
      <c r="H77" s="6" t="n">
        <v>241.97</v>
      </c>
      <c r="I77" s="6" t="n">
        <v>15410.11</v>
      </c>
      <c r="J77" s="6" t="n">
        <v>0.07</v>
      </c>
      <c r="K77" s="6" t="n">
        <v>41.0119</v>
      </c>
      <c r="L77" s="6" t="n">
        <v>36.79</v>
      </c>
      <c r="M77" s="6" t="n">
        <v>0.24</v>
      </c>
      <c r="N77" s="6" t="n">
        <v>0.25</v>
      </c>
    </row>
    <row collapsed="false" customFormat="false" customHeight="false" hidden="false" ht="12.1" outlineLevel="0" r="78">
      <c r="A78" s="33" t="n">
        <v>44908</v>
      </c>
      <c r="B78" s="16" t="s">
        <v>416</v>
      </c>
      <c r="C78" s="16" t="s">
        <v>28</v>
      </c>
      <c r="D78" s="16" t="s">
        <v>29</v>
      </c>
      <c r="E78" s="7" t="n">
        <v>5</v>
      </c>
      <c r="F78" s="16" t="s">
        <v>19</v>
      </c>
      <c r="G78" s="6" t="n">
        <v>16.5078</v>
      </c>
      <c r="H78" s="6" t="n">
        <v>29.02</v>
      </c>
      <c r="I78" s="6" t="n">
        <v>1233.04</v>
      </c>
      <c r="J78" s="6" t="n">
        <v>0.13</v>
      </c>
      <c r="K78" s="6" t="n">
        <v>82.5391</v>
      </c>
      <c r="L78" s="6" t="n">
        <v>74.38</v>
      </c>
      <c r="M78" s="6" t="n">
        <v>1.21</v>
      </c>
      <c r="N78" s="6" t="n">
        <v>0.82</v>
      </c>
    </row>
    <row collapsed="false" customFormat="false" customHeight="false" hidden="false" ht="12.1" outlineLevel="0" r="79">
      <c r="A79" s="33" t="n">
        <v>44916</v>
      </c>
      <c r="B79" s="16" t="s">
        <v>416</v>
      </c>
      <c r="C79" s="16" t="s">
        <v>40</v>
      </c>
      <c r="D79" s="16" t="s">
        <v>41</v>
      </c>
      <c r="E79" s="7" t="n">
        <v>1</v>
      </c>
      <c r="F79" s="16" t="s">
        <v>23</v>
      </c>
      <c r="G79" s="6" t="n">
        <v>537</v>
      </c>
      <c r="H79" s="6" t="n">
        <v>4040.5</v>
      </c>
      <c r="I79" s="6" t="n">
        <v>5150.68</v>
      </c>
      <c r="J79" s="6" t="n">
        <v>70</v>
      </c>
      <c r="K79" s="6" t="n">
        <v>537</v>
      </c>
      <c r="L79" s="6" t="n">
        <v>467</v>
      </c>
      <c r="M79" s="6" t="n">
        <v>9.07</v>
      </c>
      <c r="N79" s="6" t="n">
        <v>11.56</v>
      </c>
    </row>
    <row collapsed="false" customFormat="false" customHeight="false" hidden="false" ht="12.1" outlineLevel="0" r="80">
      <c r="A80" s="33" t="n">
        <v>44916</v>
      </c>
      <c r="B80" s="16" t="s">
        <v>416</v>
      </c>
      <c r="C80" s="16" t="s">
        <v>40</v>
      </c>
      <c r="D80" s="16" t="s">
        <v>41</v>
      </c>
      <c r="E80" s="7" t="n">
        <v>1</v>
      </c>
      <c r="F80" s="16" t="s">
        <v>23</v>
      </c>
      <c r="G80" s="6" t="n">
        <v>256</v>
      </c>
      <c r="H80" s="6" t="n">
        <v>4040.5</v>
      </c>
      <c r="I80" s="6" t="n">
        <v>5150.68</v>
      </c>
      <c r="J80" s="6" t="n">
        <v>33</v>
      </c>
      <c r="K80" s="6" t="n">
        <v>256</v>
      </c>
      <c r="L80" s="6" t="n">
        <v>223</v>
      </c>
      <c r="M80" s="6" t="n">
        <v>4.33</v>
      </c>
      <c r="N80" s="6" t="n">
        <v>5.52</v>
      </c>
    </row>
    <row collapsed="false" customFormat="false" customHeight="false" hidden="false" ht="12.1" outlineLevel="0" r="81">
      <c r="A81" s="33" t="n">
        <v>44924</v>
      </c>
      <c r="B81" s="16" t="s">
        <v>416</v>
      </c>
      <c r="C81" s="16" t="s">
        <v>57</v>
      </c>
      <c r="D81" s="16" t="s">
        <v>58</v>
      </c>
      <c r="E81" s="7" t="n">
        <v>4</v>
      </c>
      <c r="F81" s="16" t="s">
        <v>19</v>
      </c>
      <c r="G81" s="6" t="n">
        <v>17.8315</v>
      </c>
      <c r="H81" s="6" t="n">
        <v>14.37</v>
      </c>
      <c r="I81" s="6" t="n">
        <v>1351.29</v>
      </c>
      <c r="J81" s="6" t="n">
        <v>0.1</v>
      </c>
      <c r="K81" s="6" t="n">
        <v>71.3261</v>
      </c>
      <c r="L81" s="6" t="n">
        <v>64.19</v>
      </c>
      <c r="M81" s="6" t="n">
        <v>1.19</v>
      </c>
      <c r="N81" s="6" t="n">
        <v>1.57</v>
      </c>
    </row>
    <row collapsed="false" customFormat="false" customHeight="false" hidden="false" ht="12.1" outlineLevel="0" r="82">
      <c r="A82" s="33" t="n">
        <v>44935</v>
      </c>
      <c r="B82" s="16" t="s">
        <v>416</v>
      </c>
      <c r="C82" s="16" t="s">
        <v>54</v>
      </c>
      <c r="D82" s="16" t="s">
        <v>55</v>
      </c>
      <c r="E82" s="7" t="n">
        <v>1</v>
      </c>
      <c r="F82" s="16" t="s">
        <v>19</v>
      </c>
      <c r="G82" s="6" t="n">
        <v>19.5538</v>
      </c>
      <c r="H82" s="6" t="n">
        <v>19.53</v>
      </c>
      <c r="I82" s="6" t="n">
        <v>2315.34</v>
      </c>
      <c r="J82" s="6" t="n">
        <v>0.03</v>
      </c>
      <c r="K82" s="6" t="n">
        <v>19.5538</v>
      </c>
      <c r="L82" s="6" t="n">
        <v>17.44</v>
      </c>
      <c r="M82" s="6" t="n">
        <v>0.75</v>
      </c>
      <c r="N82" s="6" t="n">
        <v>1.27</v>
      </c>
    </row>
    <row collapsed="false" customFormat="false" customHeight="false" hidden="false" ht="12.1" outlineLevel="0" r="83">
      <c r="A83" s="33" t="n">
        <v>44963</v>
      </c>
      <c r="B83" s="16" t="s">
        <v>416</v>
      </c>
      <c r="C83" s="16" t="s">
        <v>31</v>
      </c>
      <c r="D83" s="16" t="s">
        <v>32</v>
      </c>
      <c r="E83" s="7" t="n">
        <v>1</v>
      </c>
      <c r="F83" s="16" t="s">
        <v>19</v>
      </c>
      <c r="G83" s="6" t="n">
        <v>25.6904</v>
      </c>
      <c r="H83" s="6" t="n">
        <v>30.32</v>
      </c>
      <c r="I83" s="6" t="n">
        <v>3934.9</v>
      </c>
      <c r="J83" s="6" t="n">
        <v>0.04</v>
      </c>
      <c r="K83" s="6" t="n">
        <v>25.6904</v>
      </c>
      <c r="L83" s="6" t="n">
        <v>22.88</v>
      </c>
      <c r="M83" s="6" t="n">
        <v>0.58</v>
      </c>
      <c r="N83" s="6" t="n">
        <v>1.07</v>
      </c>
    </row>
    <row collapsed="false" customFormat="false" customHeight="false" hidden="false" ht="12.1" outlineLevel="0" r="84">
      <c r="A84" s="33" t="n">
        <v>44972</v>
      </c>
      <c r="B84" s="16" t="s">
        <v>416</v>
      </c>
      <c r="C84" s="16" t="s">
        <v>16</v>
      </c>
      <c r="D84" s="16" t="s">
        <v>18</v>
      </c>
      <c r="E84" s="7" t="n">
        <v>1</v>
      </c>
      <c r="F84" s="16" t="s">
        <v>19</v>
      </c>
      <c r="G84" s="6" t="n">
        <v>50.2279</v>
      </c>
      <c r="H84" s="6" t="n">
        <v>272.17</v>
      </c>
      <c r="I84" s="6" t="n">
        <v>15410.11</v>
      </c>
      <c r="J84" s="6" t="n">
        <v>0.07</v>
      </c>
      <c r="K84" s="6" t="n">
        <v>50.2279</v>
      </c>
      <c r="L84" s="6" t="n">
        <v>45.06</v>
      </c>
      <c r="M84" s="6" t="n">
        <v>0.29</v>
      </c>
      <c r="N84" s="6" t="n">
        <v>0.22</v>
      </c>
    </row>
    <row collapsed="false" customFormat="false" customHeight="false" hidden="false" ht="12.1" outlineLevel="0" r="85">
      <c r="A85" s="33" t="n">
        <v>44992</v>
      </c>
      <c r="B85" s="16" t="s">
        <v>416</v>
      </c>
      <c r="C85" s="16" t="s">
        <v>28</v>
      </c>
      <c r="D85" s="16" t="s">
        <v>29</v>
      </c>
      <c r="E85" s="7" t="n">
        <v>5</v>
      </c>
      <c r="F85" s="16" t="s">
        <v>19</v>
      </c>
      <c r="G85" s="6" t="n">
        <v>19.8493</v>
      </c>
      <c r="H85" s="6" t="n">
        <v>28.57</v>
      </c>
      <c r="I85" s="6" t="n">
        <v>1233.04</v>
      </c>
      <c r="J85" s="6" t="n">
        <v>0.13</v>
      </c>
      <c r="K85" s="6" t="n">
        <v>99.2467</v>
      </c>
      <c r="L85" s="6" t="n">
        <v>89.44</v>
      </c>
      <c r="M85" s="6" t="n">
        <v>1.45</v>
      </c>
      <c r="N85" s="6" t="n">
        <v>0.83</v>
      </c>
    </row>
    <row collapsed="false" customFormat="false" customHeight="false" hidden="false" ht="12.1" outlineLevel="0" r="86">
      <c r="A86" s="33" t="n">
        <v>45015</v>
      </c>
      <c r="B86" s="16" t="s">
        <v>416</v>
      </c>
      <c r="C86" s="16" t="s">
        <v>57</v>
      </c>
      <c r="D86" s="16" t="s">
        <v>58</v>
      </c>
      <c r="E86" s="7" t="n">
        <v>4</v>
      </c>
      <c r="F86" s="16" t="s">
        <v>19</v>
      </c>
      <c r="G86" s="6" t="n">
        <v>19.2445</v>
      </c>
      <c r="H86" s="6" t="n">
        <v>14.89</v>
      </c>
      <c r="I86" s="6" t="n">
        <v>1351.29</v>
      </c>
      <c r="J86" s="6" t="n">
        <v>0.1</v>
      </c>
      <c r="K86" s="6" t="n">
        <v>76.9781</v>
      </c>
      <c r="L86" s="6" t="n">
        <v>69.28</v>
      </c>
      <c r="M86" s="6" t="n">
        <v>1.28</v>
      </c>
      <c r="N86" s="6" t="n">
        <v>1.51</v>
      </c>
    </row>
    <row collapsed="false" customFormat="false" customHeight="false" hidden="false" ht="12.1" outlineLevel="0" r="87">
      <c r="A87" s="33" t="n">
        <v>45021</v>
      </c>
      <c r="B87" s="16" t="s">
        <v>416</v>
      </c>
      <c r="C87" s="16" t="s">
        <v>52</v>
      </c>
      <c r="D87" s="16" t="s">
        <v>53</v>
      </c>
      <c r="E87" s="7" t="n">
        <v>1</v>
      </c>
      <c r="F87" s="16" t="s">
        <v>19</v>
      </c>
      <c r="G87" s="6" t="n">
        <v>6.7453</v>
      </c>
      <c r="H87" s="6" t="n">
        <v>28.06</v>
      </c>
      <c r="I87" s="6" t="n">
        <v>1031.52</v>
      </c>
      <c r="J87" s="6" t="n">
        <v>0.01</v>
      </c>
      <c r="K87" s="6" t="n">
        <v>6.7453</v>
      </c>
      <c r="L87" s="6" t="n">
        <v>5.95</v>
      </c>
      <c r="M87" s="6" t="n">
        <v>0.58</v>
      </c>
      <c r="N87" s="6" t="n">
        <v>0.27</v>
      </c>
    </row>
    <row collapsed="false" customFormat="false" customHeight="false" hidden="false" ht="12.1" outlineLevel="0" r="88">
      <c r="A88" s="33" t="n">
        <v>45022</v>
      </c>
      <c r="B88" s="16" t="s">
        <v>416</v>
      </c>
      <c r="C88" s="16" t="s">
        <v>54</v>
      </c>
      <c r="D88" s="16" t="s">
        <v>55</v>
      </c>
      <c r="E88" s="7" t="n">
        <v>1</v>
      </c>
      <c r="F88" s="16" t="s">
        <v>19</v>
      </c>
      <c r="G88" s="6" t="n">
        <v>22.0999</v>
      </c>
      <c r="H88" s="6" t="n">
        <v>19.88</v>
      </c>
      <c r="I88" s="6" t="n">
        <v>2315.34</v>
      </c>
      <c r="J88" s="6" t="n">
        <v>0.03</v>
      </c>
      <c r="K88" s="6" t="n">
        <v>22.0999</v>
      </c>
      <c r="L88" s="6" t="n">
        <v>19.72</v>
      </c>
      <c r="M88" s="6" t="n">
        <v>0.85</v>
      </c>
      <c r="N88" s="6" t="n">
        <v>1.25</v>
      </c>
    </row>
    <row collapsed="false" customFormat="false" customHeight="false" hidden="false" ht="12.1" outlineLevel="0" r="89">
      <c r="A89" s="33" t="n">
        <v>45050</v>
      </c>
      <c r="B89" s="16" t="s">
        <v>416</v>
      </c>
      <c r="C89" s="16" t="s">
        <v>31</v>
      </c>
      <c r="D89" s="16" t="s">
        <v>32</v>
      </c>
      <c r="E89" s="7" t="n">
        <v>1</v>
      </c>
      <c r="F89" s="16" t="s">
        <v>19</v>
      </c>
      <c r="G89" s="6" t="n">
        <v>9.9134</v>
      </c>
      <c r="H89" s="6" t="n">
        <v>30.65</v>
      </c>
      <c r="I89" s="6" t="n">
        <v>3934.9</v>
      </c>
      <c r="J89" s="6" t="n">
        <v>0.01</v>
      </c>
      <c r="K89" s="6" t="n">
        <v>9.9134</v>
      </c>
      <c r="L89" s="6" t="n">
        <v>9.12</v>
      </c>
      <c r="M89" s="6" t="n">
        <v>0.23</v>
      </c>
      <c r="N89" s="6" t="n">
        <v>0.38</v>
      </c>
    </row>
    <row collapsed="false" customFormat="false" customHeight="false" hidden="false" ht="12.1" outlineLevel="0" r="90">
      <c r="A90" s="33" t="n">
        <v>45063</v>
      </c>
      <c r="B90" s="16" t="s">
        <v>416</v>
      </c>
      <c r="C90" s="16" t="s">
        <v>16</v>
      </c>
      <c r="D90" s="16" t="s">
        <v>18</v>
      </c>
      <c r="E90" s="7" t="n">
        <v>1</v>
      </c>
      <c r="F90" s="16" t="s">
        <v>19</v>
      </c>
      <c r="G90" s="6" t="n">
        <v>54.3863</v>
      </c>
      <c r="H90" s="6" t="n">
        <v>311.74</v>
      </c>
      <c r="I90" s="6" t="n">
        <v>15410.11</v>
      </c>
      <c r="J90" s="6" t="n">
        <v>0.07</v>
      </c>
      <c r="K90" s="6" t="n">
        <v>54.3863</v>
      </c>
      <c r="L90" s="6" t="n">
        <v>48.79</v>
      </c>
      <c r="M90" s="6" t="n">
        <v>0.32</v>
      </c>
      <c r="N90" s="6" t="n">
        <v>0.2</v>
      </c>
    </row>
    <row collapsed="false" customFormat="false" customHeight="false" hidden="false" ht="12.1" outlineLevel="0" r="91">
      <c r="A91" s="33" t="n">
        <v>45082</v>
      </c>
      <c r="B91" s="16" t="s">
        <v>416</v>
      </c>
      <c r="C91" s="16" t="s">
        <v>40</v>
      </c>
      <c r="D91" s="16" t="s">
        <v>41</v>
      </c>
      <c r="E91" s="7" t="n">
        <v>1</v>
      </c>
      <c r="F91" s="16" t="s">
        <v>23</v>
      </c>
      <c r="G91" s="6" t="n">
        <v>438</v>
      </c>
      <c r="H91" s="6" t="n">
        <v>5166.5</v>
      </c>
      <c r="I91" s="6" t="n">
        <v>5150.68</v>
      </c>
      <c r="J91" s="6" t="n">
        <v>57</v>
      </c>
      <c r="K91" s="6" t="n">
        <v>438</v>
      </c>
      <c r="L91" s="6" t="n">
        <v>381</v>
      </c>
      <c r="M91" s="6" t="n">
        <v>7.4</v>
      </c>
      <c r="N91" s="6" t="n">
        <v>7.37</v>
      </c>
    </row>
    <row collapsed="false" customFormat="false" customHeight="false" hidden="false" ht="12.1" outlineLevel="0" r="92">
      <c r="A92" s="33" t="n">
        <v>45090</v>
      </c>
      <c r="B92" s="16" t="s">
        <v>416</v>
      </c>
      <c r="C92" s="16" t="s">
        <v>28</v>
      </c>
      <c r="D92" s="16" t="s">
        <v>29</v>
      </c>
      <c r="E92" s="7" t="n">
        <v>5</v>
      </c>
      <c r="F92" s="16" t="s">
        <v>19</v>
      </c>
      <c r="G92" s="6" t="n">
        <v>21.7348</v>
      </c>
      <c r="H92" s="6" t="n">
        <v>30.44</v>
      </c>
      <c r="I92" s="6" t="n">
        <v>1233.04</v>
      </c>
      <c r="J92" s="6" t="n">
        <v>0.13</v>
      </c>
      <c r="K92" s="6" t="n">
        <v>108.6738</v>
      </c>
      <c r="L92" s="6" t="n">
        <v>97.93</v>
      </c>
      <c r="M92" s="6" t="n">
        <v>1.59</v>
      </c>
      <c r="N92" s="6" t="n">
        <v>0.78</v>
      </c>
    </row>
    <row collapsed="false" customFormat="false" customHeight="false" hidden="false" ht="12.1" outlineLevel="0" r="93">
      <c r="A93" s="33" t="n">
        <v>45106</v>
      </c>
      <c r="B93" s="16" t="s">
        <v>416</v>
      </c>
      <c r="C93" s="16" t="s">
        <v>49</v>
      </c>
      <c r="D93" s="16" t="s">
        <v>50</v>
      </c>
      <c r="E93" s="7" t="n">
        <v>10</v>
      </c>
      <c r="F93" s="16" t="s">
        <v>23</v>
      </c>
      <c r="G93" s="6" t="n">
        <v>34.29</v>
      </c>
      <c r="H93" s="6" t="n">
        <v>303.5</v>
      </c>
      <c r="I93" s="6" t="n">
        <v>320.56</v>
      </c>
      <c r="J93" s="6" t="n">
        <v>45</v>
      </c>
      <c r="K93" s="6" t="n">
        <v>342.9</v>
      </c>
      <c r="L93" s="6" t="n">
        <v>297.9</v>
      </c>
      <c r="M93" s="6" t="n">
        <v>9.29</v>
      </c>
      <c r="N93" s="6" t="n">
        <v>9.82</v>
      </c>
    </row>
    <row collapsed="false" customFormat="false" customHeight="false" hidden="false" ht="12.1" outlineLevel="0" r="94">
      <c r="A94" s="33" t="n">
        <v>45106</v>
      </c>
      <c r="B94" s="16" t="s">
        <v>416</v>
      </c>
      <c r="C94" s="16" t="s">
        <v>57</v>
      </c>
      <c r="D94" s="16" t="s">
        <v>58</v>
      </c>
      <c r="E94" s="7" t="n">
        <v>4</v>
      </c>
      <c r="F94" s="16" t="s">
        <v>19</v>
      </c>
      <c r="G94" s="6" t="n">
        <v>21.4048</v>
      </c>
      <c r="H94" s="6" t="n">
        <v>14.27</v>
      </c>
      <c r="I94" s="6" t="n">
        <v>1351.29</v>
      </c>
      <c r="J94" s="6" t="n">
        <v>0.1</v>
      </c>
      <c r="K94" s="6" t="n">
        <v>85.6192</v>
      </c>
      <c r="L94" s="6" t="n">
        <v>77.06</v>
      </c>
      <c r="M94" s="6" t="n">
        <v>1.43</v>
      </c>
      <c r="N94" s="6" t="n">
        <v>1.58</v>
      </c>
    </row>
    <row collapsed="false" customFormat="false" customHeight="false" hidden="false" ht="12.1" outlineLevel="0" r="95">
      <c r="A95" s="33" t="n">
        <v>45113</v>
      </c>
      <c r="B95" s="16" t="s">
        <v>416</v>
      </c>
      <c r="C95" s="16" t="s">
        <v>52</v>
      </c>
      <c r="D95" s="16" t="s">
        <v>53</v>
      </c>
      <c r="E95" s="7" t="n">
        <v>1</v>
      </c>
      <c r="F95" s="16" t="s">
        <v>19</v>
      </c>
      <c r="G95" s="6" t="n">
        <v>7.6787</v>
      </c>
      <c r="H95" s="6" t="n">
        <v>31.48</v>
      </c>
      <c r="I95" s="6" t="n">
        <v>1031.52</v>
      </c>
      <c r="J95" s="6" t="n">
        <v>0.01</v>
      </c>
      <c r="K95" s="6" t="n">
        <v>7.6787</v>
      </c>
      <c r="L95" s="6" t="n">
        <v>6.78</v>
      </c>
      <c r="M95" s="6" t="n">
        <v>0.66</v>
      </c>
      <c r="N95" s="6" t="n">
        <v>0.24</v>
      </c>
    </row>
    <row collapsed="false" customFormat="false" customHeight="false" hidden="false" ht="12.1" outlineLevel="0" r="96">
      <c r="A96" s="33" t="n">
        <v>45114</v>
      </c>
      <c r="B96" s="16" t="s">
        <v>416</v>
      </c>
      <c r="C96" s="16" t="s">
        <v>54</v>
      </c>
      <c r="D96" s="16" t="s">
        <v>55</v>
      </c>
      <c r="E96" s="7" t="n">
        <v>1</v>
      </c>
      <c r="F96" s="16" t="s">
        <v>19</v>
      </c>
      <c r="G96" s="6" t="n">
        <v>25.7343</v>
      </c>
      <c r="H96" s="6" t="n">
        <v>15.87</v>
      </c>
      <c r="I96" s="6" t="n">
        <v>2315.34</v>
      </c>
      <c r="J96" s="6" t="n">
        <v>0.03</v>
      </c>
      <c r="K96" s="6" t="n">
        <v>25.7343</v>
      </c>
      <c r="L96" s="6" t="n">
        <v>22.96</v>
      </c>
      <c r="M96" s="6" t="n">
        <v>0.99</v>
      </c>
      <c r="N96" s="6" t="n">
        <v>1.56</v>
      </c>
    </row>
    <row collapsed="false" customFormat="false" customHeight="false" hidden="false" ht="12.1" outlineLevel="0" r="97">
      <c r="A97" s="33" t="n">
        <v>45119</v>
      </c>
      <c r="B97" s="16" t="s">
        <v>416</v>
      </c>
      <c r="C97" s="16" t="s">
        <v>34</v>
      </c>
      <c r="D97" s="16" t="s">
        <v>35</v>
      </c>
      <c r="E97" s="7" t="n">
        <v>1</v>
      </c>
      <c r="F97" s="16" t="s">
        <v>23</v>
      </c>
      <c r="G97" s="6" t="n">
        <v>391.54</v>
      </c>
      <c r="H97" s="6" t="n">
        <v>13100</v>
      </c>
      <c r="I97" s="6" t="n">
        <v>20481.26</v>
      </c>
      <c r="J97" s="6" t="n">
        <v>51</v>
      </c>
      <c r="K97" s="6" t="n">
        <v>391.54</v>
      </c>
      <c r="L97" s="6" t="n">
        <v>340.54</v>
      </c>
      <c r="M97" s="6" t="n">
        <v>1.66</v>
      </c>
      <c r="N97" s="6" t="n">
        <v>2.6</v>
      </c>
    </row>
    <row collapsed="false" customFormat="false" customHeight="false" hidden="false" ht="12.1" outlineLevel="0" r="98">
      <c r="A98" s="33" t="n">
        <v>45142</v>
      </c>
      <c r="B98" s="16" t="s">
        <v>416</v>
      </c>
      <c r="C98" s="16" t="s">
        <v>31</v>
      </c>
      <c r="D98" s="16" t="s">
        <v>32</v>
      </c>
      <c r="E98" s="7" t="n">
        <v>1</v>
      </c>
      <c r="F98" s="16" t="s">
        <v>19</v>
      </c>
      <c r="G98" s="6" t="n">
        <v>11.7224</v>
      </c>
      <c r="H98" s="6" t="n">
        <v>34.87</v>
      </c>
      <c r="I98" s="6" t="n">
        <v>3934.9</v>
      </c>
      <c r="J98" s="6" t="n">
        <v>0.01</v>
      </c>
      <c r="K98" s="6" t="n">
        <v>11.7224</v>
      </c>
      <c r="L98" s="6" t="n">
        <v>10.78</v>
      </c>
      <c r="M98" s="6" t="n">
        <v>0.27</v>
      </c>
      <c r="N98" s="6" t="n">
        <v>0.33</v>
      </c>
    </row>
    <row collapsed="false" customFormat="false" customHeight="false" hidden="false" ht="12.1" outlineLevel="0" r="99">
      <c r="A99" s="33" t="n">
        <v>45154</v>
      </c>
      <c r="B99" s="16" t="s">
        <v>416</v>
      </c>
      <c r="C99" s="16" t="s">
        <v>16</v>
      </c>
      <c r="D99" s="16" t="s">
        <v>18</v>
      </c>
      <c r="E99" s="7" t="n">
        <v>1</v>
      </c>
      <c r="F99" s="16" t="s">
        <v>19</v>
      </c>
      <c r="G99" s="6" t="n">
        <v>66.2468</v>
      </c>
      <c r="H99" s="6" t="n">
        <v>321.86</v>
      </c>
      <c r="I99" s="6" t="n">
        <v>15410.11</v>
      </c>
      <c r="J99" s="6" t="n">
        <v>0.07</v>
      </c>
      <c r="K99" s="6" t="n">
        <v>66.2468</v>
      </c>
      <c r="L99" s="6" t="n">
        <v>59.43</v>
      </c>
      <c r="M99" s="6" t="n">
        <v>0.39</v>
      </c>
      <c r="N99" s="6" t="n">
        <v>0.19</v>
      </c>
    </row>
    <row collapsed="false" customFormat="false" customHeight="false" hidden="false" ht="12.1" outlineLevel="0" r="100">
      <c r="A100" s="33" t="n">
        <v>45181</v>
      </c>
      <c r="B100" s="16" t="s">
        <v>416</v>
      </c>
      <c r="C100" s="16" t="s">
        <v>28</v>
      </c>
      <c r="D100" s="16" t="s">
        <v>29</v>
      </c>
      <c r="E100" s="7" t="n">
        <v>5</v>
      </c>
      <c r="F100" s="16" t="s">
        <v>19</v>
      </c>
      <c r="G100" s="6" t="n">
        <v>25.3817</v>
      </c>
      <c r="H100" s="6" t="n">
        <v>29.56</v>
      </c>
      <c r="I100" s="6" t="n">
        <v>1233.04</v>
      </c>
      <c r="J100" s="6" t="n">
        <v>0.13</v>
      </c>
      <c r="K100" s="6" t="n">
        <v>126.9084</v>
      </c>
      <c r="L100" s="6" t="n">
        <v>114.36</v>
      </c>
      <c r="M100" s="6" t="n">
        <v>1.85</v>
      </c>
      <c r="N100" s="6" t="n">
        <v>0.8</v>
      </c>
    </row>
    <row collapsed="false" customFormat="false" customHeight="false" hidden="false" ht="12.1" outlineLevel="0" r="101">
      <c r="A101" s="33" t="n">
        <v>45197</v>
      </c>
      <c r="B101" s="16" t="s">
        <v>416</v>
      </c>
      <c r="C101" s="16" t="s">
        <v>57</v>
      </c>
      <c r="D101" s="16" t="s">
        <v>58</v>
      </c>
      <c r="E101" s="7" t="n">
        <v>4</v>
      </c>
      <c r="F101" s="16" t="s">
        <v>19</v>
      </c>
      <c r="G101" s="6" t="n">
        <v>24.125</v>
      </c>
      <c r="H101" s="6" t="n">
        <v>15.84</v>
      </c>
      <c r="I101" s="6" t="n">
        <v>1351.29</v>
      </c>
      <c r="J101" s="6" t="n">
        <v>0.1</v>
      </c>
      <c r="K101" s="6" t="n">
        <v>96.5</v>
      </c>
      <c r="L101" s="6" t="n">
        <v>86.85</v>
      </c>
      <c r="M101" s="6" t="n">
        <v>1.61</v>
      </c>
      <c r="N101" s="6" t="n">
        <v>1.42</v>
      </c>
    </row>
    <row collapsed="false" customFormat="false" customHeight="false" hidden="false" ht="12.1" outlineLevel="0" r="102">
      <c r="A102" s="33" t="n">
        <v>45204</v>
      </c>
      <c r="B102" s="16" t="s">
        <v>416</v>
      </c>
      <c r="C102" s="16" t="s">
        <v>52</v>
      </c>
      <c r="D102" s="16" t="s">
        <v>53</v>
      </c>
      <c r="E102" s="7" t="n">
        <v>1</v>
      </c>
      <c r="F102" s="16" t="s">
        <v>19</v>
      </c>
      <c r="G102" s="6" t="n">
        <v>8.4537</v>
      </c>
      <c r="H102" s="6" t="n">
        <v>33.49</v>
      </c>
      <c r="I102" s="6" t="n">
        <v>1031.52</v>
      </c>
      <c r="J102" s="6" t="n">
        <v>0.01</v>
      </c>
      <c r="K102" s="6" t="n">
        <v>8.4537</v>
      </c>
      <c r="L102" s="6" t="n">
        <v>7.46</v>
      </c>
      <c r="M102" s="6" t="n">
        <v>0.72</v>
      </c>
      <c r="N102" s="6" t="n">
        <v>0.22</v>
      </c>
    </row>
    <row collapsed="false" customFormat="false" customHeight="false" hidden="false" ht="12.1" outlineLevel="0" r="103">
      <c r="A103" s="33" t="n">
        <v>45205</v>
      </c>
      <c r="B103" s="16" t="s">
        <v>416</v>
      </c>
      <c r="C103" s="16" t="s">
        <v>54</v>
      </c>
      <c r="D103" s="16" t="s">
        <v>55</v>
      </c>
      <c r="E103" s="7" t="n">
        <v>1</v>
      </c>
      <c r="F103" s="16" t="s">
        <v>19</v>
      </c>
      <c r="G103" s="6" t="n">
        <v>27.71</v>
      </c>
      <c r="H103" s="6" t="n">
        <v>14.83</v>
      </c>
      <c r="I103" s="6" t="n">
        <v>2315.34</v>
      </c>
      <c r="J103" s="6" t="n">
        <v>0.03</v>
      </c>
      <c r="K103" s="6" t="n">
        <v>27.71</v>
      </c>
      <c r="L103" s="6" t="n">
        <v>24.72</v>
      </c>
      <c r="M103" s="6" t="n">
        <v>1.07</v>
      </c>
      <c r="N103" s="6" t="n">
        <v>1.67</v>
      </c>
    </row>
    <row collapsed="false" customFormat="false" customHeight="false" hidden="false" ht="12.1" outlineLevel="0" r="104">
      <c r="A104" s="33" t="n">
        <v>45236</v>
      </c>
      <c r="B104" s="16" t="s">
        <v>416</v>
      </c>
      <c r="C104" s="16" t="s">
        <v>31</v>
      </c>
      <c r="D104" s="16" t="s">
        <v>32</v>
      </c>
      <c r="E104" s="7" t="n">
        <v>1</v>
      </c>
      <c r="F104" s="16" t="s">
        <v>19</v>
      </c>
      <c r="G104" s="6" t="n">
        <v>11.6294</v>
      </c>
      <c r="H104" s="6" t="n">
        <v>38.14</v>
      </c>
      <c r="I104" s="6" t="n">
        <v>3934.9</v>
      </c>
      <c r="J104" s="6" t="n">
        <v>0.01</v>
      </c>
      <c r="K104" s="6" t="n">
        <v>11.6294</v>
      </c>
      <c r="L104" s="6" t="n">
        <v>10.7</v>
      </c>
      <c r="M104" s="6" t="n">
        <v>0.27</v>
      </c>
      <c r="N104" s="6" t="n">
        <v>0.3</v>
      </c>
    </row>
    <row collapsed="false" customFormat="false" customHeight="false" hidden="false" ht="12.1" outlineLevel="0" r="105">
      <c r="A105" s="33" t="n">
        <v>45245</v>
      </c>
      <c r="B105" s="16" t="s">
        <v>416</v>
      </c>
      <c r="C105" s="16" t="s">
        <v>16</v>
      </c>
      <c r="D105" s="16" t="s">
        <v>18</v>
      </c>
      <c r="E105" s="7" t="n">
        <v>1</v>
      </c>
      <c r="F105" s="16" t="s">
        <v>19</v>
      </c>
      <c r="G105" s="6" t="n">
        <v>68.4428</v>
      </c>
      <c r="H105" s="6" t="n">
        <v>370.27</v>
      </c>
      <c r="I105" s="6" t="n">
        <v>15410.11</v>
      </c>
      <c r="J105" s="6" t="n">
        <v>0.08</v>
      </c>
      <c r="K105" s="6" t="n">
        <v>68.4428</v>
      </c>
      <c r="L105" s="6" t="n">
        <v>61.14</v>
      </c>
      <c r="M105" s="6" t="n">
        <v>0.4</v>
      </c>
      <c r="N105" s="6" t="n">
        <v>0.18</v>
      </c>
    </row>
    <row collapsed="false" customFormat="false" customHeight="false" hidden="false" ht="12.1" outlineLevel="0" r="106">
      <c r="A106" s="33" t="n">
        <v>45272</v>
      </c>
      <c r="B106" s="16" t="s">
        <v>416</v>
      </c>
      <c r="C106" s="16" t="s">
        <v>28</v>
      </c>
      <c r="D106" s="16" t="s">
        <v>29</v>
      </c>
      <c r="E106" s="7" t="n">
        <v>5</v>
      </c>
      <c r="F106" s="16" t="s">
        <v>19</v>
      </c>
      <c r="G106" s="6" t="n">
        <v>25.1117</v>
      </c>
      <c r="H106" s="6" t="n">
        <v>30.37</v>
      </c>
      <c r="I106" s="6" t="n">
        <v>1233.04</v>
      </c>
      <c r="J106" s="6" t="n">
        <v>0.14</v>
      </c>
      <c r="K106" s="6" t="n">
        <v>125.5587</v>
      </c>
      <c r="L106" s="6" t="n">
        <v>112.82</v>
      </c>
      <c r="M106" s="6" t="n">
        <v>1.83</v>
      </c>
      <c r="N106" s="6" t="n">
        <v>0.82</v>
      </c>
    </row>
    <row collapsed="false" customFormat="false" customHeight="false" hidden="false" ht="12.1" outlineLevel="0" r="107">
      <c r="A107" s="33" t="n">
        <v>45277</v>
      </c>
      <c r="B107" s="16" t="s">
        <v>416</v>
      </c>
      <c r="C107" s="16" t="s">
        <v>40</v>
      </c>
      <c r="D107" s="16" t="s">
        <v>41</v>
      </c>
      <c r="E107" s="7" t="n">
        <v>1</v>
      </c>
      <c r="F107" s="16" t="s">
        <v>23</v>
      </c>
      <c r="G107" s="6" t="n">
        <v>447</v>
      </c>
      <c r="H107" s="6" t="n">
        <v>6560</v>
      </c>
      <c r="I107" s="6" t="n">
        <v>5150.68</v>
      </c>
      <c r="J107" s="6" t="n">
        <v>58</v>
      </c>
      <c r="K107" s="6" t="n">
        <v>447</v>
      </c>
      <c r="L107" s="6" t="n">
        <v>389</v>
      </c>
      <c r="M107" s="6" t="n">
        <v>7.55</v>
      </c>
      <c r="N107" s="6" t="n">
        <v>5.93</v>
      </c>
    </row>
    <row collapsed="false" customFormat="false" customHeight="false" hidden="false" ht="12.1" outlineLevel="0" r="108">
      <c r="A108" s="33" t="n">
        <v>45286</v>
      </c>
      <c r="B108" s="16" t="s">
        <v>416</v>
      </c>
      <c r="C108" s="16" t="s">
        <v>25</v>
      </c>
      <c r="D108" s="16" t="s">
        <v>26</v>
      </c>
      <c r="E108" s="7" t="n">
        <v>1</v>
      </c>
      <c r="F108" s="16" t="s">
        <v>23</v>
      </c>
      <c r="G108" s="6" t="n">
        <v>915.33</v>
      </c>
      <c r="H108" s="6" t="n">
        <v>16360</v>
      </c>
      <c r="I108" s="6" t="n">
        <v>22011</v>
      </c>
      <c r="J108" s="6" t="n">
        <v>119</v>
      </c>
      <c r="K108" s="6" t="n">
        <v>915.33</v>
      </c>
      <c r="L108" s="6" t="n">
        <v>796.33</v>
      </c>
      <c r="M108" s="6" t="n">
        <v>3.62</v>
      </c>
      <c r="N108" s="6" t="n">
        <v>4.87</v>
      </c>
    </row>
    <row collapsed="false" customFormat="false" customHeight="false" hidden="false" ht="12.1" outlineLevel="0" r="109">
      <c r="A109" s="33" t="n">
        <v>45288</v>
      </c>
      <c r="B109" s="16" t="s">
        <v>416</v>
      </c>
      <c r="C109" s="16" t="s">
        <v>57</v>
      </c>
      <c r="D109" s="16" t="s">
        <v>58</v>
      </c>
      <c r="E109" s="7" t="n">
        <v>4</v>
      </c>
      <c r="F109" s="16" t="s">
        <v>19</v>
      </c>
      <c r="G109" s="6" t="n">
        <v>22.9263</v>
      </c>
      <c r="H109" s="6" t="n">
        <v>18.94</v>
      </c>
      <c r="I109" s="6" t="n">
        <v>1351.29</v>
      </c>
      <c r="J109" s="6" t="n">
        <v>0.1</v>
      </c>
      <c r="K109" s="6" t="n">
        <v>91.7051</v>
      </c>
      <c r="L109" s="6" t="n">
        <v>82.53</v>
      </c>
      <c r="M109" s="6" t="n">
        <v>1.53</v>
      </c>
      <c r="N109" s="6" t="n">
        <v>1.19</v>
      </c>
    </row>
    <row collapsed="false" customFormat="false" customHeight="false" hidden="false" ht="12.1" outlineLevel="0" r="110">
      <c r="A110" s="33" t="n">
        <v>45295</v>
      </c>
      <c r="B110" s="16" t="s">
        <v>416</v>
      </c>
      <c r="C110" s="16" t="s">
        <v>52</v>
      </c>
      <c r="D110" s="16" t="s">
        <v>53</v>
      </c>
      <c r="E110" s="7" t="n">
        <v>1</v>
      </c>
      <c r="F110" s="16" t="s">
        <v>19</v>
      </c>
      <c r="G110" s="6" t="n">
        <v>7.6235</v>
      </c>
      <c r="H110" s="6" t="n">
        <v>28.8</v>
      </c>
      <c r="I110" s="6" t="n">
        <v>1031.52</v>
      </c>
      <c r="J110" s="6" t="n">
        <v>0.01</v>
      </c>
      <c r="K110" s="6" t="n">
        <v>7.6235</v>
      </c>
      <c r="L110" s="6" t="n">
        <v>6.73</v>
      </c>
      <c r="M110" s="6" t="n">
        <v>0.65</v>
      </c>
      <c r="N110" s="6" t="n">
        <v>0.26</v>
      </c>
    </row>
    <row collapsed="false" customFormat="false" customHeight="false" hidden="false" ht="12.1" outlineLevel="0" r="111">
      <c r="A111" s="33" t="n">
        <v>45300</v>
      </c>
      <c r="B111" s="16" t="s">
        <v>416</v>
      </c>
      <c r="C111" s="16" t="s">
        <v>54</v>
      </c>
      <c r="D111" s="16" t="s">
        <v>55</v>
      </c>
      <c r="E111" s="7" t="n">
        <v>1</v>
      </c>
      <c r="F111" s="16" t="s">
        <v>19</v>
      </c>
      <c r="G111" s="6" t="n">
        <v>24.9333</v>
      </c>
      <c r="H111" s="6" t="n">
        <v>17.32</v>
      </c>
      <c r="I111" s="6" t="n">
        <v>2315.34</v>
      </c>
      <c r="J111" s="6" t="n">
        <v>0.03</v>
      </c>
      <c r="K111" s="6" t="n">
        <v>24.9333</v>
      </c>
      <c r="L111" s="6" t="n">
        <v>22.24</v>
      </c>
      <c r="M111" s="6" t="n">
        <v>0.96</v>
      </c>
      <c r="N111" s="6" t="n">
        <v>1.43</v>
      </c>
    </row>
    <row collapsed="false" customFormat="false" customHeight="false" hidden="false" ht="12.1" outlineLevel="0" r="112">
      <c r="A112" s="33" t="n">
        <v>45328</v>
      </c>
      <c r="B112" s="16" t="s">
        <v>416</v>
      </c>
      <c r="C112" s="16" t="s">
        <v>31</v>
      </c>
      <c r="D112" s="16" t="s">
        <v>32</v>
      </c>
      <c r="E112" s="7" t="n">
        <v>1</v>
      </c>
      <c r="F112" s="16" t="s">
        <v>19</v>
      </c>
      <c r="G112" s="6" t="n">
        <v>11.4054</v>
      </c>
      <c r="H112" s="6" t="n">
        <v>42.77</v>
      </c>
      <c r="I112" s="6" t="n">
        <v>3934.9</v>
      </c>
      <c r="J112" s="6" t="n">
        <v>0.01</v>
      </c>
      <c r="K112" s="6" t="n">
        <v>11.4054</v>
      </c>
      <c r="L112" s="6" t="n">
        <v>10.49</v>
      </c>
      <c r="M112" s="6" t="n">
        <v>0.27</v>
      </c>
      <c r="N112" s="6" t="n">
        <v>0.27</v>
      </c>
    </row>
    <row collapsed="false" customFormat="false" customHeight="false" hidden="false" ht="12.1" outlineLevel="0" r="113">
      <c r="A113" s="33" t="n">
        <v>45336</v>
      </c>
      <c r="B113" s="16" t="s">
        <v>416</v>
      </c>
      <c r="C113" s="16" t="s">
        <v>16</v>
      </c>
      <c r="D113" s="16" t="s">
        <v>18</v>
      </c>
      <c r="E113" s="7" t="n">
        <v>1</v>
      </c>
      <c r="F113" s="16" t="s">
        <v>19</v>
      </c>
      <c r="G113" s="6" t="n">
        <v>68.4043</v>
      </c>
      <c r="H113" s="6" t="n">
        <v>406.32</v>
      </c>
      <c r="I113" s="6" t="n">
        <v>15410.11</v>
      </c>
      <c r="J113" s="6" t="n">
        <v>0.08</v>
      </c>
      <c r="K113" s="6" t="n">
        <v>68.4043</v>
      </c>
      <c r="L113" s="6" t="n">
        <v>61.11</v>
      </c>
      <c r="M113" s="6" t="n">
        <v>0.4</v>
      </c>
      <c r="N113" s="6" t="n">
        <v>0.16</v>
      </c>
    </row>
    <row collapsed="false" customFormat="false" customHeight="false" hidden="false" ht="12.1" outlineLevel="0" r="114">
      <c r="A114" s="33" t="n">
        <v>45363</v>
      </c>
      <c r="B114" s="16" t="s">
        <v>416</v>
      </c>
      <c r="C114" s="16" t="s">
        <v>28</v>
      </c>
      <c r="D114" s="16" t="s">
        <v>29</v>
      </c>
      <c r="E114" s="7" t="n">
        <v>5</v>
      </c>
      <c r="F114" s="16" t="s">
        <v>19</v>
      </c>
      <c r="G114" s="6" t="n">
        <v>25.0126</v>
      </c>
      <c r="H114" s="6" t="n">
        <v>30.86</v>
      </c>
      <c r="I114" s="6" t="n">
        <v>1233.04</v>
      </c>
      <c r="J114" s="6" t="n">
        <v>0.14</v>
      </c>
      <c r="K114" s="6" t="n">
        <v>125.0628</v>
      </c>
      <c r="L114" s="6" t="n">
        <v>112.38</v>
      </c>
      <c r="M114" s="6" t="n">
        <v>1.82</v>
      </c>
      <c r="N114" s="6" t="n">
        <v>0.8</v>
      </c>
    </row>
    <row collapsed="false" customFormat="false" customHeight="false" hidden="false" ht="12.1" outlineLevel="0" r="115">
      <c r="A115" s="33" t="n">
        <v>45378</v>
      </c>
      <c r="B115" s="16" t="s">
        <v>416</v>
      </c>
      <c r="C115" s="16" t="s">
        <v>57</v>
      </c>
      <c r="D115" s="16" t="s">
        <v>58</v>
      </c>
      <c r="E115" s="7" t="n">
        <v>4</v>
      </c>
      <c r="F115" s="16" t="s">
        <v>19</v>
      </c>
      <c r="G115" s="6" t="n">
        <v>23.1436</v>
      </c>
      <c r="H115" s="6" t="n">
        <v>17.67</v>
      </c>
      <c r="I115" s="6" t="n">
        <v>1351.29</v>
      </c>
      <c r="J115" s="6" t="n">
        <v>0.1</v>
      </c>
      <c r="K115" s="6" t="n">
        <v>92.5745</v>
      </c>
      <c r="L115" s="6" t="n">
        <v>83.32</v>
      </c>
      <c r="M115" s="6" t="n">
        <v>1.54</v>
      </c>
      <c r="N115" s="6" t="n">
        <v>1.27</v>
      </c>
    </row>
    <row collapsed="false" customFormat="false" customHeight="false" hidden="false" ht="12.1" outlineLevel="0" r="116">
      <c r="A116" s="33" t="n">
        <v>45386</v>
      </c>
      <c r="B116" s="16" t="s">
        <v>416</v>
      </c>
      <c r="C116" s="16" t="s">
        <v>52</v>
      </c>
      <c r="D116" s="16" t="s">
        <v>53</v>
      </c>
      <c r="E116" s="7" t="n">
        <v>1</v>
      </c>
      <c r="F116" s="16" t="s">
        <v>19</v>
      </c>
      <c r="G116" s="6" t="n">
        <v>8.777</v>
      </c>
      <c r="H116" s="6" t="n">
        <v>39</v>
      </c>
      <c r="I116" s="6" t="n">
        <v>1031.52</v>
      </c>
      <c r="J116" s="6" t="n">
        <v>0.01</v>
      </c>
      <c r="K116" s="6" t="n">
        <v>8.777</v>
      </c>
      <c r="L116" s="6" t="n">
        <v>7.85</v>
      </c>
      <c r="M116" s="6" t="n">
        <v>0.76</v>
      </c>
      <c r="N116" s="6" t="n">
        <v>0.22</v>
      </c>
    </row>
    <row collapsed="false" customFormat="false" customHeight="false" hidden="false" ht="12.1" outlineLevel="0" r="117">
      <c r="A117" s="33" t="n">
        <v>45391</v>
      </c>
      <c r="B117" s="16" t="s">
        <v>416</v>
      </c>
      <c r="C117" s="16" t="s">
        <v>54</v>
      </c>
      <c r="D117" s="16" t="s">
        <v>55</v>
      </c>
      <c r="E117" s="7" t="n">
        <v>1</v>
      </c>
      <c r="F117" s="16" t="s">
        <v>19</v>
      </c>
      <c r="G117" s="6" t="n">
        <v>25.7375</v>
      </c>
      <c r="H117" s="6" t="n">
        <v>17.25</v>
      </c>
      <c r="I117" s="6" t="n">
        <v>2315.34</v>
      </c>
      <c r="J117" s="6" t="n">
        <v>0.03</v>
      </c>
      <c r="K117" s="6" t="n">
        <v>25.7375</v>
      </c>
      <c r="L117" s="6" t="n">
        <v>22.96</v>
      </c>
      <c r="M117" s="6" t="n">
        <v>0.99</v>
      </c>
      <c r="N117" s="6" t="n">
        <v>1.44</v>
      </c>
    </row>
    <row collapsed="false" customFormat="false" customHeight="false" hidden="false" ht="12.1" outlineLevel="0" r="118">
      <c r="A118" s="33" t="n">
        <v>45419</v>
      </c>
      <c r="B118" s="16" t="s">
        <v>416</v>
      </c>
      <c r="C118" s="16" t="s">
        <v>40</v>
      </c>
      <c r="D118" s="16" t="s">
        <v>41</v>
      </c>
      <c r="E118" s="7" t="n">
        <v>1</v>
      </c>
      <c r="F118" s="16" t="s">
        <v>23</v>
      </c>
      <c r="G118" s="6" t="n">
        <v>498</v>
      </c>
      <c r="H118" s="6" t="n">
        <v>7722.5</v>
      </c>
      <c r="I118" s="6" t="n">
        <v>5150.68</v>
      </c>
      <c r="J118" s="6" t="n">
        <v>65</v>
      </c>
      <c r="K118" s="6" t="n">
        <v>498</v>
      </c>
      <c r="L118" s="6" t="n">
        <v>433</v>
      </c>
      <c r="M118" s="6" t="n">
        <v>8.41</v>
      </c>
      <c r="N118" s="6" t="n">
        <v>5.61</v>
      </c>
    </row>
    <row collapsed="false" customFormat="false" customHeight="false" hidden="false" ht="12.1" outlineLevel="0" r="119">
      <c r="A119" s="33" t="n">
        <v>45418</v>
      </c>
      <c r="B119" s="16" t="s">
        <v>416</v>
      </c>
      <c r="C119" s="16" t="s">
        <v>31</v>
      </c>
      <c r="D119" s="16" t="s">
        <v>32</v>
      </c>
      <c r="E119" s="7" t="n">
        <v>1</v>
      </c>
      <c r="F119" s="16" t="s">
        <v>19</v>
      </c>
      <c r="G119" s="6" t="n">
        <v>11.4615</v>
      </c>
      <c r="H119" s="6" t="n">
        <v>30.9</v>
      </c>
      <c r="I119" s="6" t="n">
        <v>3934.9</v>
      </c>
      <c r="J119" s="6" t="n">
        <v>0.01</v>
      </c>
      <c r="K119" s="6" t="n">
        <v>11.4615</v>
      </c>
      <c r="L119" s="6" t="n">
        <v>10.54</v>
      </c>
      <c r="M119" s="6" t="n">
        <v>0.27</v>
      </c>
      <c r="N119" s="6" t="n">
        <v>0.37</v>
      </c>
    </row>
    <row collapsed="false" customFormat="false" customHeight="false" hidden="false" ht="12.1" outlineLevel="0" r="120">
      <c r="A120" s="33" t="n">
        <v>45427</v>
      </c>
      <c r="B120" s="16" t="s">
        <v>416</v>
      </c>
      <c r="C120" s="16" t="s">
        <v>16</v>
      </c>
      <c r="D120" s="16" t="s">
        <v>18</v>
      </c>
      <c r="E120" s="7" t="n">
        <v>1</v>
      </c>
      <c r="F120" s="16" t="s">
        <v>19</v>
      </c>
      <c r="G120" s="6" t="n">
        <v>68.5193</v>
      </c>
      <c r="H120" s="6" t="n">
        <v>416.56</v>
      </c>
      <c r="I120" s="6" t="n">
        <v>15410.11</v>
      </c>
      <c r="J120" s="6" t="n">
        <v>0.08</v>
      </c>
      <c r="K120" s="6" t="n">
        <v>68.5193</v>
      </c>
      <c r="L120" s="6" t="n">
        <v>61.21</v>
      </c>
      <c r="M120" s="6" t="n">
        <v>0.4</v>
      </c>
      <c r="N120" s="6" t="n">
        <v>0.16</v>
      </c>
    </row>
    <row collapsed="false" customFormat="false" customHeight="false" hidden="false" ht="12.1" outlineLevel="0" r="121">
      <c r="A121" s="33" t="n">
        <v>45455</v>
      </c>
      <c r="B121" s="16" t="s">
        <v>416</v>
      </c>
      <c r="C121" s="16" t="s">
        <v>28</v>
      </c>
      <c r="D121" s="16" t="s">
        <v>29</v>
      </c>
      <c r="E121" s="7" t="n">
        <v>5</v>
      </c>
      <c r="F121" s="16" t="s">
        <v>19</v>
      </c>
      <c r="G121" s="6" t="n">
        <v>24.5699</v>
      </c>
      <c r="H121" s="6" t="n">
        <v>36.32</v>
      </c>
      <c r="I121" s="6" t="n">
        <v>1233.04</v>
      </c>
      <c r="J121" s="6" t="n">
        <v>0.14</v>
      </c>
      <c r="K121" s="6" t="n">
        <v>122.8495</v>
      </c>
      <c r="L121" s="6" t="n">
        <v>110.39</v>
      </c>
      <c r="M121" s="6" t="n">
        <v>1.79</v>
      </c>
      <c r="N121" s="6" t="n">
        <v>0.68</v>
      </c>
    </row>
    <row collapsed="false" customFormat="false" customHeight="false" hidden="false" ht="12.1" outlineLevel="0" r="122">
      <c r="A122" s="33" t="n">
        <v>45471</v>
      </c>
      <c r="B122" s="16" t="s">
        <v>416</v>
      </c>
      <c r="C122" s="16" t="s">
        <v>57</v>
      </c>
      <c r="D122" s="16" t="s">
        <v>58</v>
      </c>
      <c r="E122" s="7" t="n">
        <v>4</v>
      </c>
      <c r="F122" s="16" t="s">
        <v>19</v>
      </c>
      <c r="G122" s="6" t="n">
        <v>21.241</v>
      </c>
      <c r="H122" s="6" t="n">
        <v>12.3</v>
      </c>
      <c r="I122" s="6" t="n">
        <v>1351.29</v>
      </c>
      <c r="J122" s="6" t="n">
        <v>0.1</v>
      </c>
      <c r="K122" s="6" t="n">
        <v>84.964</v>
      </c>
      <c r="L122" s="6" t="n">
        <v>76.47</v>
      </c>
      <c r="M122" s="6" t="n">
        <v>1.41</v>
      </c>
      <c r="N122" s="6" t="n">
        <v>1.83</v>
      </c>
    </row>
    <row collapsed="false" customFormat="false" customHeight="false" hidden="false" ht="12.1" outlineLevel="0" r="123">
      <c r="A123" s="33" t="n">
        <v>45478</v>
      </c>
      <c r="B123" s="16" t="s">
        <v>416</v>
      </c>
      <c r="C123" s="16" t="s">
        <v>52</v>
      </c>
      <c r="D123" s="16" t="s">
        <v>53</v>
      </c>
      <c r="E123" s="7" t="n">
        <v>1</v>
      </c>
      <c r="F123" s="16" t="s">
        <v>19</v>
      </c>
      <c r="G123" s="6" t="n">
        <v>8.3714</v>
      </c>
      <c r="H123" s="6" t="n">
        <v>33.37</v>
      </c>
      <c r="I123" s="6" t="n">
        <v>1031.52</v>
      </c>
      <c r="J123" s="6" t="n">
        <v>0.01</v>
      </c>
      <c r="K123" s="6" t="n">
        <v>8.3714</v>
      </c>
      <c r="L123" s="6" t="n">
        <v>7.49</v>
      </c>
      <c r="M123" s="6" t="n">
        <v>0.73</v>
      </c>
      <c r="N123" s="6" t="n">
        <v>0.25</v>
      </c>
    </row>
    <row collapsed="false" customFormat="false" customHeight="false" hidden="false" ht="12.1" outlineLevel="0" r="124">
      <c r="A124" s="33" t="n">
        <v>45481</v>
      </c>
      <c r="B124" s="16" t="s">
        <v>416</v>
      </c>
      <c r="C124" s="16" t="s">
        <v>34</v>
      </c>
      <c r="D124" s="16" t="s">
        <v>35</v>
      </c>
      <c r="E124" s="7" t="n">
        <v>1</v>
      </c>
      <c r="F124" s="16" t="s">
        <v>23</v>
      </c>
      <c r="G124" s="6" t="n">
        <v>240.67</v>
      </c>
      <c r="H124" s="6" t="n">
        <v>10020</v>
      </c>
      <c r="I124" s="6" t="n">
        <v>20481.26</v>
      </c>
      <c r="J124" s="6" t="n">
        <v>31</v>
      </c>
      <c r="K124" s="6" t="n">
        <v>240.67</v>
      </c>
      <c r="L124" s="6" t="n">
        <v>209.67</v>
      </c>
      <c r="M124" s="6" t="n">
        <v>1.02</v>
      </c>
      <c r="N124" s="6" t="n">
        <v>2.09</v>
      </c>
    </row>
    <row collapsed="false" customFormat="false" customHeight="false" hidden="false" ht="12.1" outlineLevel="0" r="125">
      <c r="A125" s="33" t="n">
        <v>45483</v>
      </c>
      <c r="B125" s="16" t="s">
        <v>416</v>
      </c>
      <c r="C125" s="16" t="s">
        <v>54</v>
      </c>
      <c r="D125" s="16" t="s">
        <v>55</v>
      </c>
      <c r="E125" s="7" t="n">
        <v>1</v>
      </c>
      <c r="F125" s="16" t="s">
        <v>19</v>
      </c>
      <c r="G125" s="6" t="n">
        <v>24.4649</v>
      </c>
      <c r="H125" s="6" t="n">
        <v>18.8</v>
      </c>
      <c r="I125" s="6" t="n">
        <v>2315.34</v>
      </c>
      <c r="J125" s="6" t="n">
        <v>0.03</v>
      </c>
      <c r="K125" s="6" t="n">
        <v>24.4649</v>
      </c>
      <c r="L125" s="6" t="n">
        <v>21.82</v>
      </c>
      <c r="M125" s="6" t="n">
        <v>0.94</v>
      </c>
      <c r="N125" s="6" t="n">
        <v>1.32</v>
      </c>
    </row>
    <row collapsed="false" customFormat="false" customHeight="false" hidden="false" ht="12.1" outlineLevel="0" r="126">
      <c r="A126" s="33" t="n">
        <v>45489</v>
      </c>
      <c r="B126" s="16" t="s">
        <v>416</v>
      </c>
      <c r="C126" s="16" t="s">
        <v>49</v>
      </c>
      <c r="D126" s="16" t="s">
        <v>50</v>
      </c>
      <c r="E126" s="7" t="n">
        <v>10</v>
      </c>
      <c r="F126" s="16" t="s">
        <v>23</v>
      </c>
      <c r="G126" s="6" t="n">
        <v>35</v>
      </c>
      <c r="H126" s="6" t="n">
        <v>220.85</v>
      </c>
      <c r="I126" s="6" t="n">
        <v>320.56</v>
      </c>
      <c r="J126" s="6" t="n">
        <v>46</v>
      </c>
      <c r="K126" s="6" t="n">
        <v>350</v>
      </c>
      <c r="L126" s="6" t="n">
        <v>304</v>
      </c>
      <c r="M126" s="6" t="n">
        <v>9.48</v>
      </c>
      <c r="N126" s="6" t="n">
        <v>13.76</v>
      </c>
    </row>
    <row collapsed="false" customFormat="false" customHeight="false" hidden="false" ht="12.1" outlineLevel="0" r="127">
      <c r="A127" s="33" t="n">
        <v>45511</v>
      </c>
      <c r="B127" s="16" t="s">
        <v>416</v>
      </c>
      <c r="C127" s="16" t="s">
        <v>31</v>
      </c>
      <c r="D127" s="16" t="s">
        <v>32</v>
      </c>
      <c r="E127" s="7" t="n">
        <v>1</v>
      </c>
      <c r="F127" s="16" t="s">
        <v>19</v>
      </c>
      <c r="G127" s="6" t="n">
        <v>10.6456</v>
      </c>
      <c r="H127" s="6" t="n">
        <v>19.83</v>
      </c>
      <c r="I127" s="6" t="n">
        <v>3934.9</v>
      </c>
      <c r="J127" s="6" t="n">
        <v>0.01</v>
      </c>
      <c r="K127" s="6" t="n">
        <v>10.6456</v>
      </c>
      <c r="L127" s="6" t="n">
        <v>9.79</v>
      </c>
      <c r="M127" s="6" t="n">
        <v>0.25</v>
      </c>
      <c r="N127" s="6" t="n">
        <v>0.58</v>
      </c>
    </row>
    <row collapsed="false" customFormat="false" customHeight="false" hidden="false" ht="12.1" outlineLevel="0" r="128">
      <c r="A128" s="33" t="n">
        <v>45519</v>
      </c>
      <c r="B128" s="16" t="s">
        <v>416</v>
      </c>
      <c r="C128" s="16" t="s">
        <v>16</v>
      </c>
      <c r="D128" s="16" t="s">
        <v>18</v>
      </c>
      <c r="E128" s="7" t="n">
        <v>1</v>
      </c>
      <c r="F128" s="16" t="s">
        <v>19</v>
      </c>
      <c r="G128" s="6" t="n">
        <v>67.5041</v>
      </c>
      <c r="H128" s="6" t="n">
        <v>416.86</v>
      </c>
      <c r="I128" s="6" t="n">
        <v>15410.11</v>
      </c>
      <c r="J128" s="6" t="n">
        <v>0.08</v>
      </c>
      <c r="K128" s="6" t="n">
        <v>67.5041</v>
      </c>
      <c r="L128" s="6" t="n">
        <v>60.3</v>
      </c>
      <c r="M128" s="6" t="n">
        <v>0.39</v>
      </c>
      <c r="N128" s="6" t="n">
        <v>0.16</v>
      </c>
    </row>
    <row collapsed="false" customFormat="false" customHeight="false" hidden="false" ht="12.1" outlineLevel="0" r="129">
      <c r="A129" s="33" t="n">
        <v>45546</v>
      </c>
      <c r="B129" s="16" t="s">
        <v>416</v>
      </c>
      <c r="C129" s="16" t="s">
        <v>28</v>
      </c>
      <c r="D129" s="16" t="s">
        <v>29</v>
      </c>
      <c r="E129" s="7" t="n">
        <v>5</v>
      </c>
      <c r="F129" s="16" t="s">
        <v>19</v>
      </c>
      <c r="G129" s="6" t="n">
        <v>25.1471</v>
      </c>
      <c r="H129" s="6" t="n">
        <v>33.47</v>
      </c>
      <c r="I129" s="6" t="n">
        <v>1233.04</v>
      </c>
      <c r="J129" s="6" t="n">
        <v>0.14</v>
      </c>
      <c r="K129" s="6" t="n">
        <v>125.7355</v>
      </c>
      <c r="L129" s="6" t="n">
        <v>112.98</v>
      </c>
      <c r="M129" s="6" t="n">
        <v>1.83</v>
      </c>
      <c r="N129" s="6" t="n">
        <v>0.74</v>
      </c>
    </row>
    <row collapsed="false" customFormat="false" customHeight="false" hidden="false" ht="12.1" outlineLevel="0" r="130">
      <c r="A130" s="33" t="n">
        <v>45555</v>
      </c>
      <c r="B130" s="16" t="s">
        <v>416</v>
      </c>
      <c r="C130" s="16" t="s">
        <v>21</v>
      </c>
      <c r="D130" s="16" t="s">
        <v>22</v>
      </c>
      <c r="E130" s="7" t="n">
        <v>4</v>
      </c>
      <c r="F130" s="16" t="s">
        <v>23</v>
      </c>
      <c r="G130" s="6" t="n">
        <v>80</v>
      </c>
      <c r="H130" s="6" t="n">
        <v>4071.2</v>
      </c>
      <c r="I130" s="6" t="n">
        <v>3357.79</v>
      </c>
      <c r="J130" s="6" t="n">
        <v>42</v>
      </c>
      <c r="K130" s="6" t="n">
        <v>320</v>
      </c>
      <c r="L130" s="6" t="n">
        <v>278</v>
      </c>
      <c r="M130" s="6" t="n">
        <v>2.07</v>
      </c>
      <c r="N130" s="6" t="n">
        <v>1.71</v>
      </c>
    </row>
    <row collapsed="false" customFormat="false" customHeight="false" hidden="false" ht="12.1" outlineLevel="0" r="131">
      <c r="A131" s="33" t="n">
        <v>45565</v>
      </c>
      <c r="B131" s="16" t="s">
        <v>416</v>
      </c>
      <c r="C131" s="16" t="s">
        <v>57</v>
      </c>
      <c r="D131" s="16" t="s">
        <v>58</v>
      </c>
      <c r="E131" s="7" t="n">
        <v>4</v>
      </c>
      <c r="F131" s="16" t="s">
        <v>19</v>
      </c>
      <c r="G131" s="6" t="n">
        <v>23.1782</v>
      </c>
      <c r="H131" s="6" t="n">
        <v>10.58</v>
      </c>
      <c r="I131" s="6" t="n">
        <v>1351.29</v>
      </c>
      <c r="J131" s="6" t="n">
        <v>0.1</v>
      </c>
      <c r="K131" s="6" t="n">
        <v>92.7126</v>
      </c>
      <c r="L131" s="6" t="n">
        <v>83.44</v>
      </c>
      <c r="M131" s="6" t="n">
        <v>1.54</v>
      </c>
      <c r="N131" s="6" t="n">
        <v>2.13</v>
      </c>
    </row>
    <row collapsed="false" customFormat="false" customHeight="false" hidden="false" ht="12.1" outlineLevel="0" r="132">
      <c r="A132" s="33" t="n">
        <v>45569</v>
      </c>
      <c r="B132" s="16" t="s">
        <v>416</v>
      </c>
      <c r="C132" s="16" t="s">
        <v>52</v>
      </c>
      <c r="D132" s="16" t="s">
        <v>53</v>
      </c>
      <c r="E132" s="7" t="n">
        <v>1</v>
      </c>
      <c r="F132" s="16" t="s">
        <v>19</v>
      </c>
      <c r="G132" s="6" t="n">
        <v>9.0275</v>
      </c>
      <c r="H132" s="6" t="n">
        <v>32.05</v>
      </c>
      <c r="I132" s="6" t="n">
        <v>1031.52</v>
      </c>
      <c r="J132" s="6" t="n">
        <v>0.01</v>
      </c>
      <c r="K132" s="6" t="n">
        <v>9.0275</v>
      </c>
      <c r="L132" s="6" t="n">
        <v>8.08</v>
      </c>
      <c r="M132" s="6" t="n">
        <v>0.78</v>
      </c>
      <c r="N132" s="6" t="n">
        <v>0.27</v>
      </c>
    </row>
    <row collapsed="false" customFormat="false" customHeight="false" hidden="false" ht="12.1" outlineLevel="0" r="133">
      <c r="A133" s="33" t="n">
        <v>45575</v>
      </c>
      <c r="B133" s="16" t="s">
        <v>416</v>
      </c>
      <c r="C133" s="16" t="s">
        <v>54</v>
      </c>
      <c r="D133" s="16" t="s">
        <v>55</v>
      </c>
      <c r="E133" s="7" t="n">
        <v>1</v>
      </c>
      <c r="F133" s="16" t="s">
        <v>19</v>
      </c>
      <c r="G133" s="6" t="n">
        <v>26.9516</v>
      </c>
      <c r="H133" s="6" t="n">
        <v>21.93</v>
      </c>
      <c r="I133" s="6" t="n">
        <v>2315.34</v>
      </c>
      <c r="J133" s="6" t="n">
        <v>0.03</v>
      </c>
      <c r="K133" s="6" t="n">
        <v>26.9516</v>
      </c>
      <c r="L133" s="6" t="n">
        <v>24.04</v>
      </c>
      <c r="M133" s="6" t="n">
        <v>1.04</v>
      </c>
      <c r="N133" s="6" t="n">
        <v>1.13</v>
      </c>
    </row>
    <row collapsed="false" customFormat="false" customHeight="false" hidden="false" ht="12.1" outlineLevel="0" r="134">
      <c r="A134" s="33" t="n">
        <v>45617</v>
      </c>
      <c r="B134" s="16" t="s">
        <v>416</v>
      </c>
      <c r="C134" s="16" t="s">
        <v>16</v>
      </c>
      <c r="D134" s="16" t="s">
        <v>18</v>
      </c>
      <c r="E134" s="7" t="n">
        <v>1</v>
      </c>
      <c r="F134" s="16" t="s">
        <v>19</v>
      </c>
      <c r="G134" s="6" t="n">
        <v>83.1819</v>
      </c>
      <c r="H134" s="6" t="n">
        <v>415.49</v>
      </c>
      <c r="I134" s="6" t="n">
        <v>15410.11</v>
      </c>
      <c r="J134" s="6" t="n">
        <v>0.08</v>
      </c>
      <c r="K134" s="6" t="n">
        <v>83.1819</v>
      </c>
      <c r="L134" s="6" t="n">
        <v>75.16</v>
      </c>
      <c r="M134" s="6" t="n">
        <v>0.49</v>
      </c>
      <c r="N134" s="6" t="n">
        <v>0.18</v>
      </c>
    </row>
    <row collapsed="false" customFormat="false" customHeight="false" hidden="false" ht="12.1" outlineLevel="0" r="135">
      <c r="A135" s="33" t="n">
        <v>45637</v>
      </c>
      <c r="B135" s="16" t="s">
        <v>416</v>
      </c>
      <c r="C135" s="16" t="s">
        <v>28</v>
      </c>
      <c r="D135" s="16" t="s">
        <v>29</v>
      </c>
      <c r="E135" s="7" t="n">
        <v>5</v>
      </c>
      <c r="F135" s="16" t="s">
        <v>19</v>
      </c>
      <c r="G135" s="6" t="n">
        <v>28.9094</v>
      </c>
      <c r="H135" s="6" t="n">
        <v>34.94</v>
      </c>
      <c r="I135" s="6" t="n">
        <v>1233.04</v>
      </c>
      <c r="J135" s="6" t="n">
        <v>0.14</v>
      </c>
      <c r="K135" s="6" t="n">
        <v>144.5468</v>
      </c>
      <c r="L135" s="6" t="n">
        <v>130.54</v>
      </c>
      <c r="M135" s="6" t="n">
        <v>2.12</v>
      </c>
      <c r="N135" s="6" t="n">
        <v>0.75</v>
      </c>
    </row>
    <row collapsed="false" customFormat="false" customHeight="false" hidden="false" ht="12.1" outlineLevel="0" r="136">
      <c r="A136" s="33" t="n">
        <v>45643</v>
      </c>
      <c r="B136" s="16" t="s">
        <v>416</v>
      </c>
      <c r="C136" s="16" t="s">
        <v>40</v>
      </c>
      <c r="D136" s="16" t="s">
        <v>41</v>
      </c>
      <c r="E136" s="7" t="n">
        <v>1</v>
      </c>
      <c r="F136" s="16" t="s">
        <v>23</v>
      </c>
      <c r="G136" s="6" t="n">
        <v>514</v>
      </c>
      <c r="H136" s="6" t="n">
        <v>6290.5</v>
      </c>
      <c r="I136" s="6" t="n">
        <v>5150.68</v>
      </c>
      <c r="J136" s="6" t="n">
        <v>67</v>
      </c>
      <c r="K136" s="6" t="n">
        <v>514</v>
      </c>
      <c r="L136" s="6" t="n">
        <v>447</v>
      </c>
      <c r="M136" s="6" t="n">
        <v>8.68</v>
      </c>
      <c r="N136" s="6" t="n">
        <v>7.11</v>
      </c>
    </row>
    <row collapsed="false" customFormat="false" customHeight="false" hidden="false" ht="12.1" outlineLevel="0" r="137">
      <c r="A137" s="33" t="n">
        <v>45657</v>
      </c>
      <c r="B137" s="16" t="s">
        <v>416</v>
      </c>
      <c r="C137" s="16" t="s">
        <v>57</v>
      </c>
      <c r="D137" s="16" t="s">
        <v>58</v>
      </c>
      <c r="E137" s="7" t="n">
        <v>4</v>
      </c>
      <c r="F137" s="16" t="s">
        <v>19</v>
      </c>
      <c r="G137" s="6" t="n">
        <v>25.4199</v>
      </c>
      <c r="H137" s="6" t="n">
        <v>8.91</v>
      </c>
      <c r="I137" s="6" t="n">
        <v>1351.29</v>
      </c>
      <c r="J137" s="6" t="n">
        <v>0.1</v>
      </c>
      <c r="K137" s="6" t="n">
        <v>101.6797</v>
      </c>
      <c r="L137" s="6" t="n">
        <v>91.51</v>
      </c>
      <c r="M137" s="6" t="n">
        <v>1.69</v>
      </c>
      <c r="N137" s="6" t="n">
        <v>2.53</v>
      </c>
    </row>
    <row collapsed="false" customFormat="false" customHeight="false" hidden="false" ht="12.1" outlineLevel="0" r="138">
      <c r="A138" s="33" t="n">
        <v>45660</v>
      </c>
      <c r="B138" s="16" t="s">
        <v>416</v>
      </c>
      <c r="C138" s="16" t="s">
        <v>52</v>
      </c>
      <c r="D138" s="16" t="s">
        <v>53</v>
      </c>
      <c r="E138" s="7" t="n">
        <v>1</v>
      </c>
      <c r="F138" s="16" t="s">
        <v>19</v>
      </c>
      <c r="G138" s="6" t="n">
        <v>9.6596</v>
      </c>
      <c r="H138" s="6" t="n">
        <v>27.3</v>
      </c>
      <c r="I138" s="6" t="n">
        <v>1031.52</v>
      </c>
      <c r="J138" s="6" t="n">
        <v>0.01</v>
      </c>
      <c r="K138" s="6" t="n">
        <v>9.6596</v>
      </c>
      <c r="L138" s="6" t="n">
        <v>8.64</v>
      </c>
      <c r="M138" s="6" t="n">
        <v>0.84</v>
      </c>
      <c r="N138" s="6" t="n">
        <v>0.31</v>
      </c>
    </row>
    <row collapsed="false" customFormat="false" customHeight="false" hidden="false" ht="12.1" outlineLevel="0" r="139">
      <c r="A139" s="33" t="n">
        <v>45667</v>
      </c>
      <c r="B139" s="16" t="s">
        <v>416</v>
      </c>
      <c r="C139" s="16" t="s">
        <v>54</v>
      </c>
      <c r="D139" s="16" t="s">
        <v>55</v>
      </c>
      <c r="E139" s="7" t="n">
        <v>1</v>
      </c>
      <c r="F139" s="16" t="s">
        <v>19</v>
      </c>
      <c r="G139" s="6" t="n">
        <v>28.4369</v>
      </c>
      <c r="H139" s="6" t="n">
        <v>22.18</v>
      </c>
      <c r="I139" s="6" t="n">
        <v>2315.34</v>
      </c>
      <c r="J139" s="6" t="n">
        <v>0.03</v>
      </c>
      <c r="K139" s="6" t="n">
        <v>28.4369</v>
      </c>
      <c r="L139" s="6" t="n">
        <v>25.37</v>
      </c>
      <c r="M139" s="6" t="n">
        <v>1.1</v>
      </c>
      <c r="N139" s="6" t="n">
        <v>1.12</v>
      </c>
    </row>
    <row collapsed="false" customFormat="false" customHeight="false" hidden="false" ht="12.1" outlineLevel="0" r="140">
      <c r="A140" s="33" t="n">
        <v>45708</v>
      </c>
      <c r="B140" s="16" t="s">
        <v>416</v>
      </c>
      <c r="C140" s="16" t="s">
        <v>16</v>
      </c>
      <c r="D140" s="16" t="s">
        <v>18</v>
      </c>
      <c r="E140" s="7" t="n">
        <v>1</v>
      </c>
      <c r="F140" s="16" t="s">
        <v>19</v>
      </c>
      <c r="G140" s="6" t="n">
        <v>75.0542</v>
      </c>
      <c r="H140" s="6" t="n">
        <v>414.77</v>
      </c>
      <c r="I140" s="6" t="n">
        <v>15410.11</v>
      </c>
      <c r="J140" s="6" t="n">
        <v>0.08</v>
      </c>
      <c r="K140" s="6" t="n">
        <v>75.0542</v>
      </c>
      <c r="L140" s="6" t="n">
        <v>67.82</v>
      </c>
      <c r="M140" s="6" t="n">
        <v>0.44</v>
      </c>
      <c r="N140" s="6" t="n">
        <v>0.18</v>
      </c>
    </row>
    <row collapsed="false" customFormat="false" customHeight="false" hidden="false" ht="12.1" outlineLevel="0" r="141">
      <c r="A141" s="33" t="n">
        <v>45728</v>
      </c>
      <c r="B141" s="16" t="s">
        <v>416</v>
      </c>
      <c r="C141" s="16" t="s">
        <v>28</v>
      </c>
      <c r="D141" s="16" t="s">
        <v>29</v>
      </c>
      <c r="E141" s="7" t="n">
        <v>5</v>
      </c>
      <c r="F141" s="16" t="s">
        <v>19</v>
      </c>
      <c r="G141" s="6" t="n">
        <v>25.0178</v>
      </c>
      <c r="H141" s="6" t="n">
        <v>28.62</v>
      </c>
      <c r="I141" s="6" t="n">
        <v>1233.04</v>
      </c>
      <c r="J141" s="6" t="n">
        <v>0.14</v>
      </c>
      <c r="K141" s="6" t="n">
        <v>125.0892</v>
      </c>
      <c r="L141" s="6" t="n">
        <v>112.97</v>
      </c>
      <c r="M141" s="6" t="n">
        <v>1.83</v>
      </c>
      <c r="N141" s="6" t="n">
        <v>0.91</v>
      </c>
    </row>
    <row collapsed="false" customFormat="false" customHeight="false" hidden="false" ht="12.1" outlineLevel="0" r="142">
      <c r="A142" s="33" t="n">
        <v>45747</v>
      </c>
      <c r="B142" s="16" t="s">
        <v>416</v>
      </c>
      <c r="C142" s="16" t="s">
        <v>57</v>
      </c>
      <c r="D142" s="16" t="s">
        <v>58</v>
      </c>
      <c r="E142" s="7" t="n">
        <v>4</v>
      </c>
      <c r="F142" s="16" t="s">
        <v>19</v>
      </c>
      <c r="G142" s="6" t="n">
        <v>10.4602</v>
      </c>
      <c r="H142" s="6" t="n">
        <v>5.13</v>
      </c>
      <c r="I142" s="6" t="n">
        <v>1351.29</v>
      </c>
      <c r="J142" s="6" t="n">
        <v>0.05</v>
      </c>
      <c r="K142" s="6" t="n">
        <v>41.8407</v>
      </c>
      <c r="L142" s="6" t="n">
        <v>37.66</v>
      </c>
      <c r="M142" s="6" t="n">
        <v>0.7</v>
      </c>
      <c r="N142" s="6" t="n">
        <v>2.19</v>
      </c>
    </row>
    <row collapsed="false" customFormat="false" customHeight="false" hidden="false" ht="12.1" outlineLevel="0" r="143">
      <c r="A143" s="33" t="n">
        <v>45750</v>
      </c>
      <c r="B143" s="16" t="s">
        <v>416</v>
      </c>
      <c r="C143" s="16" t="s">
        <v>43</v>
      </c>
      <c r="D143" s="16" t="s">
        <v>44</v>
      </c>
      <c r="E143" s="7" t="n">
        <v>2</v>
      </c>
      <c r="F143" s="16" t="s">
        <v>19</v>
      </c>
      <c r="G143" s="6" t="n">
        <v>532.6789</v>
      </c>
      <c r="H143" s="6" t="n">
        <v>55.3</v>
      </c>
      <c r="I143" s="6" t="n">
        <v>1299.63</v>
      </c>
      <c r="J143" s="6" t="n">
        <v>1.26</v>
      </c>
      <c r="K143" s="6" t="n">
        <v>1065.3577</v>
      </c>
      <c r="L143" s="6" t="n">
        <v>958.82</v>
      </c>
      <c r="M143" s="6" t="n">
        <v>36.89</v>
      </c>
      <c r="N143" s="6" t="n">
        <v>10.25</v>
      </c>
    </row>
    <row collapsed="false" customFormat="false" customHeight="false" hidden="false" ht="12.1" outlineLevel="0" r="144">
      <c r="A144" s="33" t="n">
        <v>45751</v>
      </c>
      <c r="B144" s="16" t="s">
        <v>416</v>
      </c>
      <c r="C144" s="16" t="s">
        <v>52</v>
      </c>
      <c r="D144" s="16" t="s">
        <v>53</v>
      </c>
      <c r="E144" s="7" t="n">
        <v>1</v>
      </c>
      <c r="F144" s="16" t="s">
        <v>19</v>
      </c>
      <c r="G144" s="6" t="n">
        <v>8.0164</v>
      </c>
      <c r="H144" s="6" t="n">
        <v>27.64</v>
      </c>
      <c r="I144" s="6" t="n">
        <v>1031.52</v>
      </c>
      <c r="J144" s="6" t="n">
        <v>0.01</v>
      </c>
      <c r="K144" s="6" t="n">
        <v>8.0164</v>
      </c>
      <c r="L144" s="6" t="n">
        <v>7.17</v>
      </c>
      <c r="M144" s="6" t="n">
        <v>0.7</v>
      </c>
      <c r="N144" s="6" t="n">
        <v>0.31</v>
      </c>
    </row>
    <row collapsed="false" customFormat="false" customHeight="false" hidden="false" ht="12.1" outlineLevel="0" r="145">
      <c r="A145" s="33" t="n">
        <v>45757</v>
      </c>
      <c r="B145" s="16" t="s">
        <v>416</v>
      </c>
      <c r="C145" s="16" t="s">
        <v>54</v>
      </c>
      <c r="D145" s="16" t="s">
        <v>55</v>
      </c>
      <c r="E145" s="7" t="n">
        <v>1</v>
      </c>
      <c r="F145" s="16" t="s">
        <v>19</v>
      </c>
      <c r="G145" s="6" t="n">
        <v>23.9337</v>
      </c>
      <c r="H145" s="6" t="n">
        <v>26.47</v>
      </c>
      <c r="I145" s="6" t="n">
        <v>2315.34</v>
      </c>
      <c r="J145" s="6" t="n">
        <v>0.03</v>
      </c>
      <c r="K145" s="6" t="n">
        <v>23.9337</v>
      </c>
      <c r="L145" s="6" t="n">
        <v>21.35</v>
      </c>
      <c r="M145" s="6" t="n">
        <v>0.92</v>
      </c>
      <c r="N145" s="6" t="n">
        <v>0.94</v>
      </c>
    </row>
    <row collapsed="false" customFormat="false" customHeight="false" hidden="false" ht="12.1" outlineLevel="0" r="146">
      <c r="A146" s="33" t="n">
        <v>45792</v>
      </c>
      <c r="B146" s="16" t="s">
        <v>416</v>
      </c>
      <c r="C146" s="16" t="s">
        <v>16</v>
      </c>
      <c r="D146" s="16" t="s">
        <v>18</v>
      </c>
      <c r="E146" s="7" t="n">
        <v>1</v>
      </c>
      <c r="F146" s="16" t="s">
        <v>19</v>
      </c>
      <c r="G146" s="6" t="n">
        <v>66.5857</v>
      </c>
      <c r="H146" s="6" t="n">
        <v>452.94</v>
      </c>
      <c r="I146" s="6" t="n">
        <v>15410.11</v>
      </c>
      <c r="J146" s="6" t="n">
        <v>0.08</v>
      </c>
      <c r="K146" s="6" t="n">
        <v>66.5857</v>
      </c>
      <c r="L146" s="6" t="n">
        <v>60.17</v>
      </c>
      <c r="M146" s="6" t="n">
        <v>0.39</v>
      </c>
      <c r="N146" s="6" t="n">
        <v>0.17</v>
      </c>
    </row>
    <row collapsed="false" customFormat="false" customHeight="false" hidden="false" ht="12.1" outlineLevel="0" r="147">
      <c r="A147" s="33" t="n">
        <v>45811</v>
      </c>
      <c r="B147" s="16" t="s">
        <v>416</v>
      </c>
      <c r="C147" s="16" t="s">
        <v>40</v>
      </c>
      <c r="D147" s="16" t="s">
        <v>41</v>
      </c>
      <c r="E147" s="7" t="n">
        <v>1</v>
      </c>
      <c r="F147" s="16" t="s">
        <v>23</v>
      </c>
      <c r="G147" s="6" t="n">
        <v>541</v>
      </c>
      <c r="H147" s="6" t="n">
        <v>6473</v>
      </c>
      <c r="I147" s="6" t="n">
        <v>5150.68</v>
      </c>
      <c r="J147" s="6" t="n">
        <v>70</v>
      </c>
      <c r="K147" s="6" t="n">
        <v>541</v>
      </c>
      <c r="L147" s="6" t="n">
        <v>471</v>
      </c>
      <c r="M147" s="6" t="n">
        <v>9.14</v>
      </c>
      <c r="N147" s="6" t="n">
        <v>7.28</v>
      </c>
    </row>
    <row collapsed="false" customFormat="false" customHeight="false" hidden="false" ht="12.1" outlineLevel="0" r="148">
      <c r="A148" s="33" t="n">
        <v>45819</v>
      </c>
      <c r="B148" s="16" t="s">
        <v>416</v>
      </c>
      <c r="C148" s="16" t="s">
        <v>28</v>
      </c>
      <c r="D148" s="16" t="s">
        <v>29</v>
      </c>
      <c r="E148" s="7" t="n">
        <v>5</v>
      </c>
      <c r="F148" s="16" t="s">
        <v>19</v>
      </c>
      <c r="G148" s="6" t="n">
        <v>22.7155</v>
      </c>
      <c r="H148" s="6" t="n">
        <v>25.56</v>
      </c>
      <c r="I148" s="6" t="n">
        <v>1233.04</v>
      </c>
      <c r="J148" s="6" t="n">
        <v>0.14</v>
      </c>
      <c r="K148" s="6" t="n">
        <v>113.5774</v>
      </c>
      <c r="L148" s="6" t="n">
        <v>102.57</v>
      </c>
      <c r="M148" s="6" t="n">
        <v>1.66</v>
      </c>
      <c r="N148" s="6" t="n">
        <v>1.02</v>
      </c>
    </row>
    <row collapsed="false" customFormat="false" customHeight="false" hidden="false" ht="12.1" outlineLevel="0" r="149">
      <c r="A149" s="33" t="n">
        <v>45838</v>
      </c>
      <c r="B149" s="16" t="s">
        <v>416</v>
      </c>
      <c r="C149" s="16" t="s">
        <v>57</v>
      </c>
      <c r="D149" s="16" t="s">
        <v>58</v>
      </c>
      <c r="E149" s="7" t="n">
        <v>4</v>
      </c>
      <c r="F149" s="16" t="s">
        <v>19</v>
      </c>
      <c r="G149" s="6" t="n">
        <v>1.9617</v>
      </c>
      <c r="H149" s="6" t="n">
        <v>5.28</v>
      </c>
      <c r="I149" s="6" t="n">
        <v>1351.29</v>
      </c>
      <c r="J149" s="6" t="n">
        <v>0.01</v>
      </c>
      <c r="K149" s="6" t="n">
        <v>7.8469</v>
      </c>
      <c r="L149" s="6" t="n">
        <v>7.06</v>
      </c>
      <c r="M149" s="6" t="n">
        <v>0.13</v>
      </c>
      <c r="N149" s="6" t="n">
        <v>0.43</v>
      </c>
    </row>
    <row collapsed="false" customFormat="false" customHeight="false" hidden="false" ht="12.1" outlineLevel="0" r="150">
      <c r="A150" s="33" t="n">
        <v>45841</v>
      </c>
      <c r="B150" s="16" t="s">
        <v>416</v>
      </c>
      <c r="C150" s="16" t="s">
        <v>52</v>
      </c>
      <c r="D150" s="16" t="s">
        <v>53</v>
      </c>
      <c r="E150" s="7" t="n">
        <v>1</v>
      </c>
      <c r="F150" s="16" t="s">
        <v>19</v>
      </c>
      <c r="G150" s="6" t="n">
        <v>7.4721</v>
      </c>
      <c r="H150" s="6" t="n">
        <v>26.43</v>
      </c>
      <c r="I150" s="6" t="n">
        <v>1031.52</v>
      </c>
      <c r="J150" s="6" t="n">
        <v>0.01</v>
      </c>
      <c r="K150" s="6" t="n">
        <v>7.4721</v>
      </c>
      <c r="L150" s="6" t="n">
        <v>6.69</v>
      </c>
      <c r="M150" s="6" t="n">
        <v>0.65</v>
      </c>
      <c r="N150" s="6" t="n">
        <v>0.32</v>
      </c>
    </row>
    <row collapsed="false" customFormat="false" customHeight="false" hidden="false" ht="12.1" outlineLevel="0" r="151">
      <c r="A151" s="33" t="n">
        <v>45845</v>
      </c>
      <c r="B151" s="16" t="s">
        <v>416</v>
      </c>
      <c r="C151" s="16" t="s">
        <v>49</v>
      </c>
      <c r="D151" s="16" t="s">
        <v>50</v>
      </c>
      <c r="E151" s="7" t="n">
        <v>10</v>
      </c>
      <c r="F151" s="16" t="s">
        <v>23</v>
      </c>
      <c r="G151" s="6" t="n">
        <v>35</v>
      </c>
      <c r="H151" s="6" t="n">
        <v>193.8</v>
      </c>
      <c r="I151" s="6" t="n">
        <v>320.56</v>
      </c>
      <c r="J151" s="6" t="n">
        <v>46</v>
      </c>
      <c r="K151" s="6" t="n">
        <v>350</v>
      </c>
      <c r="L151" s="6" t="n">
        <v>304</v>
      </c>
      <c r="M151" s="6" t="n">
        <v>9.48</v>
      </c>
      <c r="N151" s="6" t="n">
        <v>15.69</v>
      </c>
    </row>
    <row collapsed="false" customFormat="false" customHeight="false" hidden="false" ht="12.1" outlineLevel="0" r="152">
      <c r="A152" s="33" t="n">
        <v>45846</v>
      </c>
      <c r="B152" s="16" t="s">
        <v>416</v>
      </c>
      <c r="C152" s="16" t="s">
        <v>34</v>
      </c>
      <c r="D152" s="16" t="s">
        <v>35</v>
      </c>
      <c r="E152" s="7" t="n">
        <v>1</v>
      </c>
      <c r="F152" s="16" t="s">
        <v>23</v>
      </c>
      <c r="G152" s="6" t="n">
        <v>447.54</v>
      </c>
      <c r="H152" s="6" t="n">
        <v>7540</v>
      </c>
      <c r="I152" s="6" t="n">
        <v>20481.26</v>
      </c>
      <c r="J152" s="6" t="n">
        <v>58</v>
      </c>
      <c r="K152" s="6" t="n">
        <v>447.54</v>
      </c>
      <c r="L152" s="6" t="n">
        <v>389.54</v>
      </c>
      <c r="M152" s="6" t="n">
        <v>1.9</v>
      </c>
      <c r="N152" s="6" t="n">
        <v>5.17</v>
      </c>
    </row>
    <row collapsed="false" customFormat="false" customHeight="false" hidden="false" ht="12.1" outlineLevel="0" r="153">
      <c r="A153" s="33" t="n">
        <v>45848</v>
      </c>
      <c r="B153" s="16" t="s">
        <v>416</v>
      </c>
      <c r="C153" s="16" t="s">
        <v>54</v>
      </c>
      <c r="D153" s="16" t="s">
        <v>55</v>
      </c>
      <c r="E153" s="7" t="n">
        <v>1</v>
      </c>
      <c r="F153" s="16" t="s">
        <v>19</v>
      </c>
      <c r="G153" s="6" t="n">
        <v>21.732</v>
      </c>
      <c r="H153" s="6" t="n">
        <v>28.1</v>
      </c>
      <c r="I153" s="6" t="n">
        <v>2315.34</v>
      </c>
      <c r="J153" s="6" t="n">
        <v>0.03</v>
      </c>
      <c r="K153" s="6" t="n">
        <v>21.732</v>
      </c>
      <c r="L153" s="6" t="n">
        <v>19.39</v>
      </c>
      <c r="M153" s="6" t="n">
        <v>0.84</v>
      </c>
      <c r="N153" s="6" t="n">
        <v>0.88</v>
      </c>
    </row>
    <row collapsed="false" customFormat="false" customHeight="false" hidden="false" ht="12.1" outlineLevel="0" r="154">
      <c r="A154" s="33" t="n">
        <v>45889</v>
      </c>
      <c r="B154" s="16" t="s">
        <v>416</v>
      </c>
      <c r="C154" s="16" t="s">
        <v>43</v>
      </c>
      <c r="D154" s="16" t="s">
        <v>44</v>
      </c>
      <c r="E154" s="7" t="n">
        <v>2</v>
      </c>
      <c r="F154" s="16" t="s">
        <v>19</v>
      </c>
      <c r="G154" s="6" t="n">
        <v>168.7279</v>
      </c>
      <c r="H154" s="6" t="n">
        <v>47.79</v>
      </c>
      <c r="I154" s="6" t="n">
        <v>1299.63</v>
      </c>
      <c r="J154" s="6" t="n">
        <v>0.42</v>
      </c>
      <c r="K154" s="6" t="n">
        <v>337.4557</v>
      </c>
      <c r="L154" s="6" t="n">
        <v>303.71</v>
      </c>
      <c r="M154" s="6" t="n">
        <v>11.68</v>
      </c>
      <c r="N154" s="6" t="n">
        <v>3.95</v>
      </c>
    </row>
    <row collapsed="false" customFormat="false" customHeight="false" hidden="false" ht="12.1" outlineLevel="0" r="155">
      <c r="A155" s="33" t="n">
        <v>45890</v>
      </c>
      <c r="B155" s="16" t="s">
        <v>416</v>
      </c>
      <c r="C155" s="16" t="s">
        <v>16</v>
      </c>
      <c r="D155" s="16" t="s">
        <v>18</v>
      </c>
      <c r="E155" s="7" t="n">
        <v>1</v>
      </c>
      <c r="F155" s="16" t="s">
        <v>19</v>
      </c>
      <c r="G155" s="6" t="n">
        <v>66.4867</v>
      </c>
      <c r="H155" s="6" t="n">
        <v>505.72</v>
      </c>
      <c r="I155" s="6" t="n">
        <v>15410.11</v>
      </c>
      <c r="J155" s="6" t="n">
        <v>0.08</v>
      </c>
      <c r="K155" s="6" t="n">
        <v>66.4867</v>
      </c>
      <c r="L155" s="6" t="n">
        <v>60.08</v>
      </c>
      <c r="M155" s="6" t="n">
        <v>0.39</v>
      </c>
      <c r="N155" s="6" t="n">
        <v>0.15</v>
      </c>
    </row>
    <row collapsed="false" customFormat="false" customHeight="false" hidden="false" ht="12.1" outlineLevel="0" r="156">
      <c r="A156" s="33" t="n">
        <v>45910</v>
      </c>
      <c r="B156" s="16" t="s">
        <v>416</v>
      </c>
      <c r="C156" s="16" t="s">
        <v>28</v>
      </c>
      <c r="D156" s="16" t="s">
        <v>29</v>
      </c>
      <c r="E156" s="7" t="n">
        <v>5</v>
      </c>
      <c r="F156" s="16" t="s">
        <v>19</v>
      </c>
      <c r="G156" s="6" t="n">
        <v>24.0571</v>
      </c>
      <c r="H156" s="6" t="n">
        <v>29.04</v>
      </c>
      <c r="I156" s="6" t="n">
        <v>1233.04</v>
      </c>
      <c r="J156" s="6" t="n">
        <v>0.14</v>
      </c>
      <c r="K156" s="6" t="n">
        <v>120.2854</v>
      </c>
      <c r="L156" s="6" t="n">
        <v>108.63</v>
      </c>
      <c r="M156" s="6" t="n">
        <v>1.76</v>
      </c>
      <c r="N156" s="6" t="n">
        <v>0.9</v>
      </c>
    </row>
    <row collapsed="false" customFormat="false" customHeight="false" hidden="false" ht="12.1" outlineLevel="0" r="157">
      <c r="A157" s="33" t="n">
        <v>45930</v>
      </c>
      <c r="B157" s="16" t="s">
        <v>416</v>
      </c>
      <c r="C157" s="16" t="s">
        <v>57</v>
      </c>
      <c r="D157" s="16" t="s">
        <v>58</v>
      </c>
      <c r="E157" s="7" t="n">
        <v>4</v>
      </c>
      <c r="F157" s="16" t="s">
        <v>19</v>
      </c>
      <c r="G157" s="6" t="n">
        <v>2.0717</v>
      </c>
      <c r="H157" s="6" t="n">
        <v>3.76</v>
      </c>
      <c r="I157" s="6" t="n">
        <v>1351.29</v>
      </c>
      <c r="J157" s="6" t="n">
        <v>0.01</v>
      </c>
      <c r="K157" s="6" t="n">
        <v>8.2868</v>
      </c>
      <c r="L157" s="6" t="n">
        <v>7.46</v>
      </c>
      <c r="M157" s="6" t="n">
        <v>0.14</v>
      </c>
      <c r="N157" s="6" t="n">
        <v>0.6</v>
      </c>
    </row>
    <row collapsed="false" customFormat="false" customHeight="false" hidden="false" ht="12.1" outlineLevel="0" r="158">
      <c r="A158" s="33" t="n">
        <v>45940</v>
      </c>
      <c r="B158" s="16" t="s">
        <v>416</v>
      </c>
      <c r="C158" s="16" t="s">
        <v>54</v>
      </c>
      <c r="D158" s="16" t="s">
        <v>55</v>
      </c>
      <c r="E158" s="7" t="n">
        <v>1</v>
      </c>
      <c r="F158" s="16" t="s">
        <v>19</v>
      </c>
      <c r="G158" s="6" t="n">
        <v>22.6321</v>
      </c>
      <c r="H158" s="6" t="n">
        <v>26.1</v>
      </c>
      <c r="I158" s="6" t="n">
        <v>2315.34</v>
      </c>
      <c r="J158" s="6" t="n">
        <v>0.03</v>
      </c>
      <c r="K158" s="6" t="n">
        <v>22.6321</v>
      </c>
      <c r="L158" s="6" t="n">
        <v>20.19</v>
      </c>
      <c r="M158" s="6" t="n">
        <v>0.87</v>
      </c>
      <c r="N158" s="6" t="n">
        <v>0.95</v>
      </c>
    </row>
    <row collapsed="false" customFormat="false" customHeight="false" hidden="false" ht="12.1" outlineLevel="0" r="159">
      <c r="A159" s="33" t="n">
        <v>45981</v>
      </c>
      <c r="B159" s="16" t="s">
        <v>416</v>
      </c>
      <c r="C159" s="16" t="s">
        <v>16</v>
      </c>
      <c r="D159" s="16" t="s">
        <v>18</v>
      </c>
      <c r="E159" s="7" t="n">
        <v>1</v>
      </c>
      <c r="F159" s="16" t="s">
        <v>19</v>
      </c>
      <c r="G159" s="6" t="n">
        <v>73.6598</v>
      </c>
      <c r="H159" s="6" t="n">
        <v>486.21</v>
      </c>
      <c r="I159" s="6" t="n">
        <v>15410.11</v>
      </c>
      <c r="J159" s="6" t="n">
        <v>0.09</v>
      </c>
      <c r="K159" s="6" t="n">
        <v>73.6598</v>
      </c>
      <c r="L159" s="6" t="n">
        <v>66.37</v>
      </c>
      <c r="M159" s="6" t="n">
        <v>0.43</v>
      </c>
      <c r="N159" s="6" t="n">
        <v>0.17</v>
      </c>
    </row>
    <row collapsed="false" customFormat="false" customHeight="false" hidden="false" ht="12.1" outlineLevel="0" r="160">
      <c r="A160" s="33" t="n">
        <v>46002</v>
      </c>
      <c r="B160" s="16" t="s">
        <v>416</v>
      </c>
      <c r="C160" s="16" t="s">
        <v>28</v>
      </c>
      <c r="D160" s="16" t="s">
        <v>29</v>
      </c>
      <c r="E160" s="7" t="n">
        <v>5</v>
      </c>
      <c r="F160" s="16" t="s">
        <v>19</v>
      </c>
      <c r="G160" s="6" t="n">
        <v>23.3699</v>
      </c>
      <c r="H160" s="6" t="n">
        <v>25.19</v>
      </c>
      <c r="I160" s="6" t="n">
        <v>1233.04</v>
      </c>
      <c r="J160" s="6" t="n">
        <v>0.15</v>
      </c>
      <c r="K160" s="6" t="n">
        <v>116.8497</v>
      </c>
      <c r="L160" s="6" t="n">
        <v>105.16</v>
      </c>
      <c r="M160" s="6" t="n">
        <v>1.71</v>
      </c>
      <c r="N160" s="6" t="n">
        <v>1.07</v>
      </c>
    </row>
    <row collapsed="false" customFormat="false" customHeight="false" hidden="false" ht="12.1" outlineLevel="0" r="161">
      <c r="A161" s="33" t="n">
        <v>46022</v>
      </c>
      <c r="B161" s="16" t="s">
        <v>416</v>
      </c>
      <c r="C161" s="16" t="s">
        <v>57</v>
      </c>
      <c r="D161" s="16" t="s">
        <v>58</v>
      </c>
      <c r="E161" s="7" t="n">
        <v>4</v>
      </c>
      <c r="F161" s="16" t="s">
        <v>19</v>
      </c>
      <c r="G161" s="6" t="n">
        <v>1.9557</v>
      </c>
      <c r="H161" s="6" t="n">
        <v>2.455</v>
      </c>
      <c r="I161" s="6" t="n">
        <v>1351.29</v>
      </c>
      <c r="J161" s="6" t="n">
        <v>0.01</v>
      </c>
      <c r="K161" s="6" t="n">
        <v>7.8227</v>
      </c>
      <c r="L161" s="6" t="n">
        <v>7.04</v>
      </c>
      <c r="M161" s="6" t="n">
        <v>0.13</v>
      </c>
      <c r="N161" s="6" t="n">
        <v>0.92</v>
      </c>
    </row>
    <row collapsed="false" customFormat="false" customHeight="false" hidden="false" ht="12.1" outlineLevel="0" r="162">
      <c r="A162" s="33" t="n">
        <v>46034</v>
      </c>
      <c r="B162" s="16" t="s">
        <v>416</v>
      </c>
      <c r="C162" s="16" t="s">
        <v>40</v>
      </c>
      <c r="D162" s="16" t="s">
        <v>41</v>
      </c>
      <c r="E162" s="7" t="n">
        <v>1</v>
      </c>
      <c r="F162" s="16" t="s">
        <v>23</v>
      </c>
      <c r="G162" s="6" t="n">
        <v>397</v>
      </c>
      <c r="H162" s="6" t="n">
        <v>5393</v>
      </c>
      <c r="I162" s="6" t="n">
        <v>5150.68</v>
      </c>
      <c r="J162" s="6" t="n">
        <v>52</v>
      </c>
      <c r="K162" s="6" t="n">
        <v>397</v>
      </c>
      <c r="L162" s="6" t="n">
        <v>345</v>
      </c>
      <c r="M162" s="6" t="n">
        <v>6.7</v>
      </c>
      <c r="N162" s="6" t="n">
        <v>6.4</v>
      </c>
    </row>
    <row collapsed="false" customFormat="false" customHeight="false" hidden="false" ht="12.1" outlineLevel="0" r="163">
      <c r="A163" s="33" t="n">
        <v>46034</v>
      </c>
      <c r="B163" s="16" t="s">
        <v>416</v>
      </c>
      <c r="C163" s="16" t="s">
        <v>54</v>
      </c>
      <c r="D163" s="16" t="s">
        <v>55</v>
      </c>
      <c r="E163" s="7" t="n">
        <v>1</v>
      </c>
      <c r="F163" s="16" t="s">
        <v>19</v>
      </c>
      <c r="G163" s="6" t="n">
        <v>21.747</v>
      </c>
      <c r="H163" s="6" t="n">
        <v>23.99</v>
      </c>
      <c r="I163" s="6" t="n">
        <v>2315.34</v>
      </c>
      <c r="J163" s="6" t="n">
        <v>0.03</v>
      </c>
      <c r="K163" s="6" t="n">
        <v>21.747</v>
      </c>
      <c r="L163" s="6" t="n">
        <v>19.4</v>
      </c>
      <c r="M163" s="6" t="n">
        <v>0.84</v>
      </c>
      <c r="N163" s="6" t="n">
        <v>1.03</v>
      </c>
    </row>
    <row collapsed="false" customFormat="false" customHeight="false" hidden="false" ht="12.1" outlineLevel="0" r="164">
      <c r="A164" s="33" t="n">
        <v>46066</v>
      </c>
      <c r="B164" s="16" t="s">
        <v>416</v>
      </c>
      <c r="C164" s="16" t="s">
        <v>46</v>
      </c>
      <c r="D164" s="16" t="s">
        <v>47</v>
      </c>
      <c r="E164" s="7" t="n">
        <v>2</v>
      </c>
      <c r="F164" s="16" t="s">
        <v>19</v>
      </c>
      <c r="G164" s="6" t="n">
        <v>11.5782</v>
      </c>
      <c r="H164" s="6" t="n">
        <v>32.45</v>
      </c>
      <c r="I164" s="6" t="n">
        <v>1211.1</v>
      </c>
      <c r="J164" s="6" t="n">
        <v>0.03</v>
      </c>
      <c r="K164" s="6" t="n">
        <v>23.1564</v>
      </c>
      <c r="L164" s="6" t="n">
        <v>20.84</v>
      </c>
      <c r="M164" s="6" t="n">
        <v>0.86</v>
      </c>
      <c r="N164" s="6" t="n">
        <v>0.42</v>
      </c>
    </row>
    <row collapsed="false" customFormat="false" customHeight="false" hidden="false" ht="12.1" outlineLevel="0" r="165">
      <c r="A165" s="33" t="n">
        <v>46072</v>
      </c>
      <c r="B165" s="16" t="s">
        <v>416</v>
      </c>
      <c r="C165" s="16" t="s">
        <v>16</v>
      </c>
      <c r="D165" s="16" t="s">
        <v>18</v>
      </c>
      <c r="E165" s="7" t="n">
        <v>1</v>
      </c>
      <c r="F165" s="16" t="s">
        <v>19</v>
      </c>
      <c r="G165" s="6" t="n">
        <v>69.2987</v>
      </c>
      <c r="H165" s="6" t="n">
        <v>398.69</v>
      </c>
      <c r="I165" s="6" t="n">
        <v>15410.11</v>
      </c>
      <c r="J165" s="6" t="n">
        <v>0.09</v>
      </c>
      <c r="K165" s="6" t="n">
        <v>69.2987</v>
      </c>
      <c r="L165" s="6" t="n">
        <v>62.44</v>
      </c>
      <c r="M165" s="6" t="n">
        <v>0.41</v>
      </c>
      <c r="N165" s="6" t="n">
        <v>0.21</v>
      </c>
    </row>
    <row collapsed="false" customFormat="false" customHeight="false" hidden="false" ht="12.1" outlineLevel="0" r="166">
      <c r="A166" s="33" t="n">
        <v>46092</v>
      </c>
      <c r="B166" s="16" t="s">
        <v>416</v>
      </c>
      <c r="C166" s="16" t="s">
        <v>28</v>
      </c>
      <c r="D166" s="16" t="s">
        <v>29</v>
      </c>
      <c r="E166" s="7" t="n">
        <v>5</v>
      </c>
      <c r="F166" s="16" t="s">
        <v>19</v>
      </c>
      <c r="G166" s="6" t="n">
        <v>23.6219</v>
      </c>
      <c r="H166" s="6" t="n">
        <v>18.79</v>
      </c>
      <c r="I166" s="6" t="n">
        <v>1233.04</v>
      </c>
      <c r="J166" s="6" t="n">
        <v>0.15</v>
      </c>
      <c r="K166" s="6" t="n">
        <v>118.1094</v>
      </c>
      <c r="L166" s="6" t="n">
        <v>106.3</v>
      </c>
      <c r="M166" s="6" t="n">
        <v>1.72</v>
      </c>
      <c r="N166" s="6" t="n">
        <v>1.44</v>
      </c>
    </row>
    <row collapsed="false" customFormat="false" customHeight="false" hidden="false" ht="12.1" outlineLevel="0" r="167">
      <c r="A167" s="33" t="n">
        <v>46112</v>
      </c>
      <c r="B167" s="16" t="s">
        <v>416</v>
      </c>
      <c r="C167" s="16" t="s">
        <v>57</v>
      </c>
      <c r="D167" s="16" t="s">
        <v>58</v>
      </c>
      <c r="E167" s="7" t="n">
        <v>4</v>
      </c>
      <c r="F167" s="16" t="s">
        <v>19</v>
      </c>
      <c r="G167" s="6" t="n">
        <v>2.0324</v>
      </c>
      <c r="H167" s="6" t="n">
        <v>1.255</v>
      </c>
      <c r="I167" s="6" t="n">
        <v>1351.29</v>
      </c>
      <c r="J167" s="6" t="n">
        <v>0.01</v>
      </c>
      <c r="K167" s="6" t="n">
        <v>8.1296</v>
      </c>
      <c r="L167" s="6" t="n">
        <v>7.32</v>
      </c>
      <c r="M167" s="6" t="n">
        <v>0.14</v>
      </c>
      <c r="N167" s="6" t="n">
        <v>1.79</v>
      </c>
    </row>
    <row collapsed="false" customFormat="false" customHeight="false" hidden="false" ht="12.1" outlineLevel="0" r="168">
      <c r="A168" s="33" t="n">
        <v>46122</v>
      </c>
      <c r="B168" s="16" t="s">
        <v>416</v>
      </c>
      <c r="C168" s="16" t="s">
        <v>54</v>
      </c>
      <c r="D168" s="16" t="s">
        <v>55</v>
      </c>
      <c r="E168" s="7" t="n">
        <v>1</v>
      </c>
      <c r="F168" s="16" t="s">
        <v>19</v>
      </c>
      <c r="G168" s="6" t="n">
        <v>21.6386</v>
      </c>
      <c r="H168" s="6" t="n">
        <v>26.84</v>
      </c>
      <c r="I168" s="6" t="n">
        <v>2315.34</v>
      </c>
      <c r="J168" s="6" t="n">
        <v>0.03</v>
      </c>
      <c r="K168" s="6" t="n">
        <v>21.6386</v>
      </c>
      <c r="L168" s="6" t="n">
        <v>19.3</v>
      </c>
      <c r="M168" s="6" t="n">
        <v>0.83</v>
      </c>
      <c r="N168" s="6" t="n">
        <v>0.92</v>
      </c>
    </row>
    <row collapsed="false" customFormat="false" customHeight="false" hidden="false" ht="12.1" outlineLevel="0" r="169">
      <c r="A169" s="33" t="n">
        <v>46146</v>
      </c>
      <c r="B169" s="16" t="s">
        <v>416</v>
      </c>
      <c r="C169" s="16" t="s">
        <v>40</v>
      </c>
      <c r="D169" s="16" t="s">
        <v>41</v>
      </c>
      <c r="E169" s="7" t="n">
        <v>1</v>
      </c>
      <c r="F169" s="16" t="s">
        <v>23</v>
      </c>
      <c r="G169" s="6" t="n">
        <v>278</v>
      </c>
      <c r="H169" s="6" t="n">
        <v>5217</v>
      </c>
      <c r="I169" s="6" t="n">
        <v>5150.68</v>
      </c>
      <c r="J169" s="6" t="n">
        <v>36</v>
      </c>
      <c r="K169" s="6" t="n">
        <v>278</v>
      </c>
      <c r="L169" s="6" t="n">
        <v>242</v>
      </c>
      <c r="M169" s="6" t="n">
        <v>4.7</v>
      </c>
      <c r="N169" s="6" t="n">
        <v>4.64</v>
      </c>
    </row>
    <row collapsed="false" customFormat="false" customHeight="false" hidden="false" ht="12.1" outlineLevel="0" r="170">
      <c r="A170" s="33"/>
      <c r="B170" s="16"/>
      <c r="C170" s="16"/>
      <c r="D170" s="16"/>
      <c r="E170" s="7"/>
      <c r="F170" s="16"/>
      <c r="G170" s="6"/>
      <c r="H170" s="6"/>
      <c r="I170" s="6"/>
      <c r="J170" s="6"/>
      <c r="K170" s="6"/>
      <c r="L170" s="6"/>
      <c r="M170" s="6"/>
      <c r="N170" s="6"/>
    </row>
    <row collapsed="false" customFormat="false" customHeight="false" hidden="false" ht="12.1" outlineLevel="0" r="171">
      <c r="A171" s="33" t="n">
        <v>46160</v>
      </c>
      <c r="B171" s="16" t="s">
        <v>416</v>
      </c>
      <c r="C171" s="16" t="s">
        <v>46</v>
      </c>
      <c r="D171" s="16" t="s">
        <v>47</v>
      </c>
      <c r="E171" s="7" t="n">
        <v>2</v>
      </c>
      <c r="F171" s="16" t="s">
        <v>19</v>
      </c>
      <c r="G171" s="6" t="n">
        <v>10.9691</v>
      </c>
      <c r="H171" s="6" t="n">
        <v>24.64</v>
      </c>
      <c r="I171" s="6" t="n">
        <v>1211.1</v>
      </c>
      <c r="J171" s="6" t="n">
        <v>0.03</v>
      </c>
      <c r="K171" s="6" t="n">
        <v>21.9383</v>
      </c>
      <c r="L171" s="6" t="n">
        <v>19.74</v>
      </c>
      <c r="M171" s="6" t="n">
        <v>0.81</v>
      </c>
      <c r="N171" s="6" t="n">
        <v>0.55</v>
      </c>
    </row>
    <row collapsed="false" customFormat="false" customHeight="false" hidden="false" ht="12.1" outlineLevel="0" r="172">
      <c r="A172" s="33" t="n">
        <v>46163</v>
      </c>
      <c r="B172" s="16" t="s">
        <v>416</v>
      </c>
      <c r="C172" s="16" t="s">
        <v>16</v>
      </c>
      <c r="D172" s="16" t="s">
        <v>18</v>
      </c>
      <c r="E172" s="7" t="n">
        <v>1</v>
      </c>
      <c r="F172" s="16" t="s">
        <v>19</v>
      </c>
      <c r="G172" s="6" t="n">
        <v>64.5653</v>
      </c>
      <c r="H172" s="6" t="n">
        <v>420.15</v>
      </c>
      <c r="I172" s="6" t="n">
        <v>15410.11</v>
      </c>
      <c r="J172" s="6" t="n">
        <v>0.09</v>
      </c>
      <c r="K172" s="6" t="n">
        <v>64.5653</v>
      </c>
      <c r="L172" s="6" t="n">
        <v>58.18</v>
      </c>
      <c r="M172" s="6" t="n">
        <v>0.38</v>
      </c>
      <c r="N172" s="6" t="n">
        <v>0.2</v>
      </c>
    </row>
    <row collapsed="false" customFormat="false" customHeight="false" hidden="false" ht="12.1" outlineLevel="0" r="173">
      <c r="A173" s="33" t="n">
        <v>46211</v>
      </c>
      <c r="B173" s="16" t="s">
        <v>416</v>
      </c>
      <c r="C173" s="16" t="s">
        <v>34</v>
      </c>
      <c r="D173" s="16" t="s">
        <v>35</v>
      </c>
      <c r="E173" s="7" t="n">
        <v>1</v>
      </c>
      <c r="F173" s="16" t="s">
        <v>23</v>
      </c>
      <c r="G173" s="6" t="n">
        <v>309.63</v>
      </c>
      <c r="H173" s="6" t="n">
        <v>6740</v>
      </c>
      <c r="I173" s="6" t="n">
        <v>20481.26</v>
      </c>
      <c r="J173" s="6" t="n">
        <v>40</v>
      </c>
      <c r="K173" s="6" t="n">
        <v>309.63</v>
      </c>
      <c r="L173" s="6" t="n">
        <v>269.63</v>
      </c>
      <c r="M173" s="6" t="n">
        <v>1.32</v>
      </c>
      <c r="N173" s="6" t="n">
        <v>4</v>
      </c>
    </row>
    <row collapsed="false" customFormat="false" customHeight="false" hidden="false" ht="12.1" outlineLevel="0" r="174">
      <c r="A174" s="33" t="n">
        <v>46212</v>
      </c>
      <c r="B174" s="16" t="s">
        <v>416</v>
      </c>
      <c r="C174" s="16" t="s">
        <v>49</v>
      </c>
      <c r="D174" s="16" t="s">
        <v>50</v>
      </c>
      <c r="E174" s="7" t="n">
        <v>10</v>
      </c>
      <c r="F174" s="16" t="s">
        <v>23</v>
      </c>
      <c r="G174" s="6" t="n">
        <v>35</v>
      </c>
      <c r="H174" s="6" t="n">
        <v>231</v>
      </c>
      <c r="I174" s="6" t="n">
        <v>320.56</v>
      </c>
      <c r="J174" s="6" t="n">
        <v>46</v>
      </c>
      <c r="K174" s="6" t="n">
        <v>350</v>
      </c>
      <c r="L174" s="6" t="n">
        <v>304</v>
      </c>
      <c r="M174" s="6" t="n">
        <v>9.48</v>
      </c>
      <c r="N174" s="6" t="n">
        <v>13.16</v>
      </c>
    </row>
  </sheetData>
  <autoFilter ref="A1:N174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</cols>
  <sheetData>
    <row collapsed="false" customFormat="false" customHeight="false" hidden="false" ht="12.1" outlineLevel="0" r="1">
      <c r="A1" s="34" t="s">
        <v>80</v>
      </c>
      <c r="B1" s="34" t="s">
        <v>406</v>
      </c>
      <c r="C1" s="34" t="s">
        <v>0</v>
      </c>
      <c r="D1" s="34" t="s">
        <v>2</v>
      </c>
      <c r="E1" s="34" t="s">
        <v>6</v>
      </c>
      <c r="F1" s="34" t="s">
        <v>407</v>
      </c>
      <c r="G1" s="34" t="s">
        <v>419</v>
      </c>
      <c r="H1" s="34" t="s">
        <v>411</v>
      </c>
      <c r="I1" s="34" t="s">
        <v>412</v>
      </c>
      <c r="J1" s="34" t="s">
        <v>413</v>
      </c>
    </row>
    <row collapsed="false" customFormat="false" customHeight="false" hidden="false" ht="12.1" outlineLevel="0" r="2">
      <c r="A2" s="35" t="n">
        <v>44040</v>
      </c>
      <c r="B2" s="16" t="s">
        <v>416</v>
      </c>
      <c r="C2" s="16" t="s">
        <v>275</v>
      </c>
      <c r="D2" s="16" t="s">
        <v>420</v>
      </c>
      <c r="E2" s="6" t="n">
        <v>1000</v>
      </c>
      <c r="F2" s="7" t="n">
        <v>10</v>
      </c>
      <c r="G2" s="6" t="n">
        <v>34.9</v>
      </c>
      <c r="H2" s="6" t="n">
        <v>0</v>
      </c>
      <c r="I2" s="6" t="n">
        <v>349</v>
      </c>
      <c r="J2" s="6" t="n">
        <v>349</v>
      </c>
    </row>
    <row collapsed="false" customFormat="false" customHeight="false" hidden="false" ht="12.1" outlineLevel="0" r="3">
      <c r="A3" s="35" t="n">
        <v>44222</v>
      </c>
      <c r="B3" s="16" t="s">
        <v>416</v>
      </c>
      <c r="C3" s="16" t="s">
        <v>275</v>
      </c>
      <c r="D3" s="16" t="s">
        <v>420</v>
      </c>
      <c r="E3" s="6" t="n">
        <v>1000</v>
      </c>
      <c r="F3" s="7" t="n">
        <v>10</v>
      </c>
      <c r="G3" s="6" t="n">
        <v>34.9</v>
      </c>
      <c r="H3" s="6" t="n">
        <v>45</v>
      </c>
      <c r="I3" s="6" t="n">
        <v>349</v>
      </c>
      <c r="J3" s="6" t="n">
        <v>304</v>
      </c>
    </row>
    <row collapsed="false" customFormat="false" customHeight="false" hidden="false" ht="12.1" outlineLevel="0" r="4">
      <c r="A4" s="35" t="n">
        <v>44404</v>
      </c>
      <c r="B4" s="16" t="s">
        <v>416</v>
      </c>
      <c r="C4" s="16" t="s">
        <v>275</v>
      </c>
      <c r="D4" s="16" t="s">
        <v>420</v>
      </c>
      <c r="E4" s="6" t="n">
        <v>1000</v>
      </c>
      <c r="F4" s="7" t="n">
        <v>10</v>
      </c>
      <c r="G4" s="6" t="n">
        <v>34.9</v>
      </c>
      <c r="H4" s="6" t="n">
        <v>45</v>
      </c>
      <c r="I4" s="6" t="n">
        <v>349</v>
      </c>
      <c r="J4" s="6" t="n">
        <v>304</v>
      </c>
    </row>
    <row collapsed="false" customFormat="false" customHeight="false" hidden="false" ht="12.1" outlineLevel="0" r="5">
      <c r="A5" s="35" t="n">
        <v>44586</v>
      </c>
      <c r="B5" s="16" t="s">
        <v>416</v>
      </c>
      <c r="C5" s="16" t="s">
        <v>275</v>
      </c>
      <c r="D5" s="16" t="s">
        <v>420</v>
      </c>
      <c r="E5" s="6" t="n">
        <v>1000</v>
      </c>
      <c r="F5" s="7" t="n">
        <v>10</v>
      </c>
      <c r="G5" s="6" t="n">
        <v>34.9</v>
      </c>
      <c r="H5" s="6" t="n">
        <v>45</v>
      </c>
      <c r="I5" s="6" t="n">
        <v>349</v>
      </c>
      <c r="J5" s="6" t="n">
        <v>304</v>
      </c>
    </row>
    <row collapsed="false" customFormat="false" customHeight="false" hidden="false" ht="12.1" outlineLevel="0" r="6">
      <c r="A6" s="35" t="n">
        <v>44768</v>
      </c>
      <c r="B6" s="16" t="s">
        <v>416</v>
      </c>
      <c r="C6" s="16" t="s">
        <v>275</v>
      </c>
      <c r="D6" s="16" t="s">
        <v>420</v>
      </c>
      <c r="E6" s="6" t="n">
        <v>1000</v>
      </c>
      <c r="F6" s="7" t="n">
        <v>10</v>
      </c>
      <c r="G6" s="6" t="n">
        <v>34.9</v>
      </c>
      <c r="H6" s="6" t="n">
        <v>45</v>
      </c>
      <c r="I6" s="6" t="n">
        <v>349</v>
      </c>
      <c r="J6" s="6" t="n">
        <v>304</v>
      </c>
    </row>
    <row collapsed="false" customFormat="false" customHeight="false" hidden="false" ht="12.1" outlineLevel="0" r="7">
      <c r="A7" s="35" t="n">
        <v>44950</v>
      </c>
      <c r="B7" s="16" t="s">
        <v>416</v>
      </c>
      <c r="C7" s="16" t="s">
        <v>275</v>
      </c>
      <c r="D7" s="16" t="s">
        <v>420</v>
      </c>
      <c r="E7" s="6" t="n">
        <v>1000</v>
      </c>
      <c r="F7" s="7" t="n">
        <v>10</v>
      </c>
      <c r="G7" s="6" t="n">
        <v>34.9</v>
      </c>
      <c r="H7" s="6" t="n">
        <v>45</v>
      </c>
      <c r="I7" s="6" t="n">
        <v>349</v>
      </c>
      <c r="J7" s="6" t="n">
        <v>304</v>
      </c>
    </row>
  </sheetData>
  <autoFilter ref="A1:J7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3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5" customWidth="1"/>
    <col min="7" max="7" width="5" customWidth="1"/>
    <col min="8" max="8" width="5" customWidth="1"/>
    <col min="9" max="9" width="10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  <col min="15" max="15" width="15" customWidth="1"/>
  </cols>
  <sheetData>
    <row collapsed="false" customFormat="false" customHeight="false" hidden="false" ht="12.1" outlineLevel="0" r="1">
      <c r="A1" s="34" t="s">
        <v>80</v>
      </c>
      <c r="B1" s="34" t="s">
        <v>406</v>
      </c>
      <c r="C1" s="34" t="s">
        <v>0</v>
      </c>
      <c r="D1" s="34" t="s">
        <v>2</v>
      </c>
      <c r="E1" s="34" t="s">
        <v>407</v>
      </c>
      <c r="F1" s="34" t="s">
        <v>421</v>
      </c>
      <c r="G1" s="34" t="s">
        <v>422</v>
      </c>
      <c r="H1" s="34" t="s">
        <v>84</v>
      </c>
      <c r="I1" s="34" t="s">
        <v>423</v>
      </c>
      <c r="J1" s="34" t="s">
        <v>424</v>
      </c>
      <c r="K1" s="34" t="s">
        <v>425</v>
      </c>
      <c r="L1" s="34" t="s">
        <v>426</v>
      </c>
      <c r="M1" s="34" t="s">
        <v>427</v>
      </c>
      <c r="N1" s="34" t="s">
        <v>428</v>
      </c>
      <c r="O1" s="34" t="s">
        <v>429</v>
      </c>
    </row>
    <row collapsed="false" customFormat="false" customHeight="false" hidden="false" ht="12.1" outlineLevel="0" r="2">
      <c r="A2" s="36" t="n">
        <v>44033</v>
      </c>
      <c r="B2" s="16" t="s">
        <v>416</v>
      </c>
      <c r="C2" s="16" t="s">
        <v>16</v>
      </c>
      <c r="D2" s="16" t="s">
        <v>18</v>
      </c>
      <c r="E2" s="17" t="n">
        <v>1</v>
      </c>
      <c r="F2" s="7" t="s">
        <f>=DATEDIF(A2,$O$2,"y")</f>
      </c>
      <c r="G2" s="7" t="s">
        <f>=DATEDIF(A2,$O$2,"ym")</f>
      </c>
      <c r="H2" s="7" t="s">
        <f>=DATEDIF(A2,$O$2,"md")</f>
      </c>
      <c r="I2" s="7" t="n">
        <v>2138</v>
      </c>
      <c r="J2" s="17" t="n">
        <v>15410.113992</v>
      </c>
      <c r="K2" s="6" t="s">
        <f>=Портфель!F2*Портфель!$Q$17</f>
      </c>
      <c r="L2" s="6" t="s">
        <f>=E2*K2</f>
      </c>
      <c r="M2" s="6" t="s">
        <f>=(K2-J2)*E2</f>
      </c>
      <c r="N2" s="6" t="s">
        <f>=MAX(0,M2*0.13)</f>
      </c>
      <c r="O2" s="13" t="s">
        <f>=TODAY()</f>
      </c>
    </row>
    <row collapsed="false" customFormat="false" customHeight="false" hidden="false" ht="12.1" outlineLevel="0" r="3">
      <c r="A3" s="36" t="n">
        <v>43871</v>
      </c>
      <c r="B3" s="16" t="s">
        <v>416</v>
      </c>
      <c r="C3" s="16" t="s">
        <v>21</v>
      </c>
      <c r="D3" s="16" t="s">
        <v>22</v>
      </c>
      <c r="E3" s="17" t="n">
        <v>2</v>
      </c>
      <c r="F3" s="7" t="s">
        <f>=DATEDIF(A3,$O$2,"y")</f>
      </c>
      <c r="G3" s="7" t="s">
        <f>=DATEDIF(A3,$O$2,"ym")</f>
      </c>
      <c r="H3" s="7" t="s">
        <f>=DATEDIF(A3,$O$2,"md")</f>
      </c>
      <c r="I3" s="7" t="n">
        <v>2300</v>
      </c>
      <c r="J3" s="17" t="n">
        <v>3145.41</v>
      </c>
      <c r="K3" s="6" t="s">
        <f>=Портфель!F3*Портфель!$Q$13</f>
      </c>
      <c r="L3" s="6" t="s">
        <f>=E3*K3</f>
      </c>
      <c r="M3" s="6" t="s">
        <f>=(K3-J3)*E3</f>
      </c>
      <c r="N3" s="6" t="s">
        <f>=MAX(0,M3*0.13)</f>
      </c>
    </row>
    <row collapsed="false" customFormat="false" customHeight="false" hidden="false" ht="12.1" outlineLevel="0" r="4">
      <c r="A4" s="36" t="n">
        <v>43879</v>
      </c>
      <c r="B4" s="16" t="s">
        <v>416</v>
      </c>
      <c r="C4" s="16" t="s">
        <v>21</v>
      </c>
      <c r="D4" s="16" t="s">
        <v>22</v>
      </c>
      <c r="E4" s="17" t="n">
        <v>1</v>
      </c>
      <c r="F4" s="7" t="s">
        <f>=DATEDIF(A4,$O$2,"y")</f>
      </c>
      <c r="G4" s="7" t="s">
        <f>=DATEDIF(A4,$O$2,"ym")</f>
      </c>
      <c r="H4" s="7" t="s">
        <f>=DATEDIF(A4,$O$2,"md")</f>
      </c>
      <c r="I4" s="7" t="n">
        <v>2291</v>
      </c>
      <c r="J4" s="17" t="n">
        <v>2943.6</v>
      </c>
      <c r="K4" s="6" t="s">
        <f>=Портфель!F3*Портфель!$Q$13</f>
      </c>
      <c r="L4" s="6" t="s">
        <f>=E4*K4</f>
      </c>
      <c r="M4" s="6" t="s">
        <f>=(K4-J4)*E4</f>
      </c>
      <c r="N4" s="6" t="s">
        <f>=MAX(0,M4*0.13)</f>
      </c>
    </row>
    <row collapsed="false" customFormat="false" customHeight="false" hidden="false" ht="12.1" outlineLevel="0" r="5">
      <c r="A5" s="36" t="n">
        <v>44033</v>
      </c>
      <c r="B5" s="16" t="s">
        <v>416</v>
      </c>
      <c r="C5" s="16" t="s">
        <v>21</v>
      </c>
      <c r="D5" s="16" t="s">
        <v>22</v>
      </c>
      <c r="E5" s="17" t="n">
        <v>1</v>
      </c>
      <c r="F5" s="7" t="s">
        <f>=DATEDIF(A5,$O$2,"y")</f>
      </c>
      <c r="G5" s="7" t="s">
        <f>=DATEDIF(A5,$O$2,"ym")</f>
      </c>
      <c r="H5" s="7" t="s">
        <f>=DATEDIF(A5,$O$2,"md")</f>
      </c>
      <c r="I5" s="7" t="n">
        <v>2138</v>
      </c>
      <c r="J5" s="17" t="n">
        <v>4196.75</v>
      </c>
      <c r="K5" s="6" t="s">
        <f>=Портфель!F3*Портфель!$Q$13</f>
      </c>
      <c r="L5" s="6" t="s">
        <f>=E5*K5</f>
      </c>
      <c r="M5" s="6" t="s">
        <f>=(K5-J5)*E5</f>
      </c>
      <c r="N5" s="6" t="s">
        <f>=MAX(0,M5*0.13)</f>
      </c>
    </row>
    <row collapsed="false" customFormat="false" customHeight="false" hidden="false" ht="12.1" outlineLevel="0" r="6">
      <c r="A6" s="36" t="n">
        <v>43985</v>
      </c>
      <c r="B6" s="16" t="s">
        <v>416</v>
      </c>
      <c r="C6" s="16" t="s">
        <v>25</v>
      </c>
      <c r="D6" s="16" t="s">
        <v>26</v>
      </c>
      <c r="E6" s="17" t="n">
        <v>100</v>
      </c>
      <c r="F6" s="7" t="s">
        <f>=DATEDIF(A6,$O$2,"y")</f>
      </c>
      <c r="G6" s="7" t="s">
        <f>=DATEDIF(A6,$O$2,"ym")</f>
      </c>
      <c r="H6" s="7" t="s">
        <f>=DATEDIF(A6,$O$2,"md")</f>
      </c>
      <c r="I6" s="7" t="n">
        <v>2186</v>
      </c>
      <c r="J6" s="17" t="n">
        <v>220.11</v>
      </c>
      <c r="K6" s="6" t="s">
        <f>=Портфель!F4*Портфель!$Q$13</f>
      </c>
      <c r="L6" s="6" t="s">
        <f>=E6*K6</f>
      </c>
      <c r="M6" s="6" t="s">
        <f>=(K6-J6)*E6</f>
      </c>
      <c r="N6" s="6" t="s">
        <f>=MAX(0,M6*0.13)</f>
      </c>
    </row>
    <row collapsed="false" customFormat="false" customHeight="false" hidden="false" ht="12.1" outlineLevel="0" r="7">
      <c r="A7" s="36" t="n">
        <v>43991</v>
      </c>
      <c r="B7" s="16" t="s">
        <v>416</v>
      </c>
      <c r="C7" s="16" t="s">
        <v>28</v>
      </c>
      <c r="D7" s="16" t="s">
        <v>29</v>
      </c>
      <c r="E7" s="17" t="n">
        <v>1</v>
      </c>
      <c r="F7" s="7" t="s">
        <f>=DATEDIF(A7,$O$2,"y")</f>
      </c>
      <c r="G7" s="7" t="s">
        <f>=DATEDIF(A7,$O$2,"ym")</f>
      </c>
      <c r="H7" s="7" t="s">
        <f>=DATEDIF(A7,$O$2,"md")</f>
      </c>
      <c r="I7" s="7" t="n">
        <v>2180</v>
      </c>
      <c r="J7" s="17" t="n">
        <v>1233.037015</v>
      </c>
      <c r="K7" s="6" t="s">
        <f>=Портфель!F5*Портфель!$Q$17</f>
      </c>
      <c r="L7" s="6" t="s">
        <f>=E7*K7</f>
      </c>
      <c r="M7" s="6" t="s">
        <f>=(K7-J7)*E7</f>
      </c>
      <c r="N7" s="6" t="s">
        <f>=MAX(0,M7*0.13)</f>
      </c>
    </row>
    <row collapsed="false" customFormat="false" customHeight="false" hidden="false" ht="12.1" outlineLevel="0" r="8">
      <c r="A8" s="36" t="n">
        <v>43991</v>
      </c>
      <c r="B8" s="16" t="s">
        <v>416</v>
      </c>
      <c r="C8" s="16" t="s">
        <v>28</v>
      </c>
      <c r="D8" s="16" t="s">
        <v>29</v>
      </c>
      <c r="E8" s="17" t="n">
        <v>2</v>
      </c>
      <c r="F8" s="7" t="s">
        <f>=DATEDIF(A8,$O$2,"y")</f>
      </c>
      <c r="G8" s="7" t="s">
        <f>=DATEDIF(A8,$O$2,"ym")</f>
      </c>
      <c r="H8" s="7" t="s">
        <f>=DATEDIF(A8,$O$2,"md")</f>
      </c>
      <c r="I8" s="7" t="n">
        <v>2180</v>
      </c>
      <c r="J8" s="17" t="n">
        <v>1233.037015</v>
      </c>
      <c r="K8" s="6" t="s">
        <f>=Портфель!F5*Портфель!$Q$17</f>
      </c>
      <c r="L8" s="6" t="s">
        <f>=E8*K8</f>
      </c>
      <c r="M8" s="6" t="s">
        <f>=(K8-J8)*E8</f>
      </c>
      <c r="N8" s="6" t="s">
        <f>=MAX(0,M8*0.13)</f>
      </c>
    </row>
    <row collapsed="false" customFormat="false" customHeight="false" hidden="false" ht="12.1" outlineLevel="0" r="9">
      <c r="A9" s="36" t="n">
        <v>43991</v>
      </c>
      <c r="B9" s="16" t="s">
        <v>416</v>
      </c>
      <c r="C9" s="16" t="s">
        <v>28</v>
      </c>
      <c r="D9" s="16" t="s">
        <v>29</v>
      </c>
      <c r="E9" s="17" t="n">
        <v>2</v>
      </c>
      <c r="F9" s="7" t="s">
        <f>=DATEDIF(A9,$O$2,"y")</f>
      </c>
      <c r="G9" s="7" t="s">
        <f>=DATEDIF(A9,$O$2,"ym")</f>
      </c>
      <c r="H9" s="7" t="s">
        <f>=DATEDIF(A9,$O$2,"md")</f>
      </c>
      <c r="I9" s="7" t="n">
        <v>2180</v>
      </c>
      <c r="J9" s="17" t="n">
        <v>1233.037015</v>
      </c>
      <c r="K9" s="6" t="s">
        <f>=Портфель!F5*Портфель!$Q$17</f>
      </c>
      <c r="L9" s="6" t="s">
        <f>=E9*K9</f>
      </c>
      <c r="M9" s="6" t="s">
        <f>=(K9-J9)*E9</f>
      </c>
      <c r="N9" s="6" t="s">
        <f>=MAX(0,M9*0.13)</f>
      </c>
    </row>
    <row collapsed="false" customFormat="false" customHeight="false" hidden="false" ht="12.1" outlineLevel="0" r="10">
      <c r="A10" s="36" t="n">
        <v>44036</v>
      </c>
      <c r="B10" s="16" t="s">
        <v>416</v>
      </c>
      <c r="C10" s="16" t="s">
        <v>31</v>
      </c>
      <c r="D10" s="16" t="s">
        <v>32</v>
      </c>
      <c r="E10" s="17" t="n">
        <v>1</v>
      </c>
      <c r="F10" s="7" t="s">
        <f>=DATEDIF(A10,$O$2,"y")</f>
      </c>
      <c r="G10" s="7" t="s">
        <f>=DATEDIF(A10,$O$2,"ym")</f>
      </c>
      <c r="H10" s="7" t="s">
        <f>=DATEDIF(A10,$O$2,"md")</f>
      </c>
      <c r="I10" s="7" t="n">
        <v>2135</v>
      </c>
      <c r="J10" s="17" t="n">
        <v>3934.89835</v>
      </c>
      <c r="K10" s="6" t="s">
        <f>=Портфель!F6*Портфель!$Q$17</f>
      </c>
      <c r="L10" s="6" t="s">
        <f>=E10*K10</f>
      </c>
      <c r="M10" s="6" t="s">
        <f>=(K10-J10)*E10</f>
      </c>
      <c r="N10" s="6" t="s">
        <f>=MAX(0,M10*0.13)</f>
      </c>
    </row>
    <row collapsed="false" customFormat="false" customHeight="false" hidden="false" ht="12.1" outlineLevel="0" r="11">
      <c r="A11" s="36" t="n">
        <v>43978</v>
      </c>
      <c r="B11" s="16" t="s">
        <v>416</v>
      </c>
      <c r="C11" s="16" t="s">
        <v>34</v>
      </c>
      <c r="D11" s="16" t="s">
        <v>35</v>
      </c>
      <c r="E11" s="17" t="n">
        <v>1</v>
      </c>
      <c r="F11" s="7" t="s">
        <f>=DATEDIF(A11,$O$2,"y")</f>
      </c>
      <c r="G11" s="7" t="s">
        <f>=DATEDIF(A11,$O$2,"ym")</f>
      </c>
      <c r="H11" s="7" t="s">
        <f>=DATEDIF(A11,$O$2,"md")</f>
      </c>
      <c r="I11" s="7" t="n">
        <v>2193</v>
      </c>
      <c r="J11" s="17" t="n">
        <v>20481.26</v>
      </c>
      <c r="K11" s="6" t="s">
        <f>=Портфель!F7*Портфель!$Q$13</f>
      </c>
      <c r="L11" s="6" t="s">
        <f>=E11*K11</f>
      </c>
      <c r="M11" s="6" t="s">
        <f>=(K11-J11)*E11</f>
      </c>
      <c r="N11" s="6" t="s">
        <f>=MAX(0,M11*0.13)</f>
      </c>
    </row>
    <row collapsed="false" customFormat="false" customHeight="false" hidden="false" ht="12.1" outlineLevel="0" r="12">
      <c r="A12" s="36" t="n">
        <v>43993</v>
      </c>
      <c r="B12" s="16" t="s">
        <v>416</v>
      </c>
      <c r="C12" s="16" t="s">
        <v>37</v>
      </c>
      <c r="D12" s="16" t="s">
        <v>38</v>
      </c>
      <c r="E12" s="17" t="n">
        <v>1</v>
      </c>
      <c r="F12" s="7" t="s">
        <f>=DATEDIF(A12,$O$2,"y")</f>
      </c>
      <c r="G12" s="7" t="s">
        <f>=DATEDIF(A12,$O$2,"ym")</f>
      </c>
      <c r="H12" s="7" t="s">
        <f>=DATEDIF(A12,$O$2,"md")</f>
      </c>
      <c r="I12" s="7" t="n">
        <v>2178</v>
      </c>
      <c r="J12" s="17" t="n">
        <v>1953.563001</v>
      </c>
      <c r="K12" s="6" t="s">
        <f>=Портфель!F8*Портфель!$Q$17</f>
      </c>
      <c r="L12" s="6" t="s">
        <f>=E12*K12</f>
      </c>
      <c r="M12" s="6" t="s">
        <f>=(K12-J12)*E12</f>
      </c>
      <c r="N12" s="6" t="s">
        <f>=MAX(0,M12*0.13)</f>
      </c>
    </row>
    <row collapsed="false" customFormat="false" customHeight="false" hidden="false" ht="12.1" outlineLevel="0" r="13">
      <c r="A13" s="36" t="n">
        <v>44005</v>
      </c>
      <c r="B13" s="16" t="s">
        <v>416</v>
      </c>
      <c r="C13" s="16" t="s">
        <v>37</v>
      </c>
      <c r="D13" s="16" t="s">
        <v>38</v>
      </c>
      <c r="E13" s="17" t="n">
        <v>1</v>
      </c>
      <c r="F13" s="7" t="s">
        <f>=DATEDIF(A13,$O$2,"y")</f>
      </c>
      <c r="G13" s="7" t="s">
        <f>=DATEDIF(A13,$O$2,"ym")</f>
      </c>
      <c r="H13" s="7" t="s">
        <f>=DATEDIF(A13,$O$2,"md")</f>
      </c>
      <c r="I13" s="7" t="n">
        <v>2166</v>
      </c>
      <c r="J13" s="17" t="n">
        <v>1868.411315</v>
      </c>
      <c r="K13" s="6" t="s">
        <f>=Портфель!F8*Портфель!$Q$17</f>
      </c>
      <c r="L13" s="6" t="s">
        <f>=E13*K13</f>
      </c>
      <c r="M13" s="6" t="s">
        <f>=(K13-J13)*E13</f>
      </c>
      <c r="N13" s="6" t="s">
        <f>=MAX(0,M13*0.13)</f>
      </c>
    </row>
    <row collapsed="false" customFormat="false" customHeight="false" hidden="false" ht="12.1" outlineLevel="0" r="14">
      <c r="A14" s="36" t="n">
        <v>44021</v>
      </c>
      <c r="B14" s="16" t="s">
        <v>416</v>
      </c>
      <c r="C14" s="16" t="s">
        <v>40</v>
      </c>
      <c r="D14" s="16" t="s">
        <v>41</v>
      </c>
      <c r="E14" s="17" t="n">
        <v>1</v>
      </c>
      <c r="F14" s="7" t="s">
        <f>=DATEDIF(A14,$O$2,"y")</f>
      </c>
      <c r="G14" s="7" t="s">
        <f>=DATEDIF(A14,$O$2,"ym")</f>
      </c>
      <c r="H14" s="7" t="s">
        <f>=DATEDIF(A14,$O$2,"md")</f>
      </c>
      <c r="I14" s="7" t="n">
        <v>2150</v>
      </c>
      <c r="J14" s="17" t="n">
        <v>5150.68</v>
      </c>
      <c r="K14" s="6" t="s">
        <f>=Портфель!F9*Портфель!$Q$13</f>
      </c>
      <c r="L14" s="6" t="s">
        <f>=E14*K14</f>
      </c>
      <c r="M14" s="6" t="s">
        <f>=(K14-J14)*E14</f>
      </c>
      <c r="N14" s="6" t="s">
        <f>=MAX(0,M14*0.13)</f>
      </c>
    </row>
    <row collapsed="false" customFormat="false" customHeight="false" hidden="false" ht="12.1" outlineLevel="0" r="15">
      <c r="A15" s="36" t="n">
        <v>43993</v>
      </c>
      <c r="B15" s="16" t="s">
        <v>416</v>
      </c>
      <c r="C15" s="16" t="s">
        <v>43</v>
      </c>
      <c r="D15" s="16" t="s">
        <v>44</v>
      </c>
      <c r="E15" s="17" t="n">
        <v>2</v>
      </c>
      <c r="F15" s="7" t="s">
        <f>=DATEDIF(A15,$O$2,"y")</f>
      </c>
      <c r="G15" s="7" t="s">
        <f>=DATEDIF(A15,$O$2,"ym")</f>
      </c>
      <c r="H15" s="7" t="s">
        <f>=DATEDIF(A15,$O$2,"md")</f>
      </c>
      <c r="I15" s="7" t="n">
        <v>2178</v>
      </c>
      <c r="J15" s="17" t="n">
        <v>1299.630602</v>
      </c>
      <c r="K15" s="6" t="s">
        <f>=Портфель!F10*Портфель!$Q$17</f>
      </c>
      <c r="L15" s="6" t="s">
        <f>=E15*K15</f>
      </c>
      <c r="M15" s="6" t="s">
        <f>=(K15-J15)*E15</f>
      </c>
      <c r="N15" s="6" t="s">
        <f>=MAX(0,M15*0.13)</f>
      </c>
    </row>
    <row collapsed="false" customFormat="false" customHeight="false" hidden="false" ht="12.1" outlineLevel="0" r="16">
      <c r="A16" s="36" t="n">
        <v>44005</v>
      </c>
      <c r="B16" s="16" t="s">
        <v>416</v>
      </c>
      <c r="C16" s="16" t="s">
        <v>46</v>
      </c>
      <c r="D16" s="16" t="s">
        <v>47</v>
      </c>
      <c r="E16" s="17" t="n">
        <v>2</v>
      </c>
      <c r="F16" s="7" t="s">
        <f>=DATEDIF(A16,$O$2,"y")</f>
      </c>
      <c r="G16" s="7" t="s">
        <f>=DATEDIF(A16,$O$2,"ym")</f>
      </c>
      <c r="H16" s="7" t="s">
        <f>=DATEDIF(A16,$O$2,"md")</f>
      </c>
      <c r="I16" s="7" t="n">
        <v>2166</v>
      </c>
      <c r="J16" s="17" t="n">
        <v>1211.097405</v>
      </c>
      <c r="K16" s="6" t="s">
        <f>=Портфель!F11*Портфель!$Q$17</f>
      </c>
      <c r="L16" s="6" t="s">
        <f>=E16*K16</f>
      </c>
      <c r="M16" s="6" t="s">
        <f>=(K16-J16)*E16</f>
      </c>
      <c r="N16" s="6" t="s">
        <f>=MAX(0,M16*0.13)</f>
      </c>
    </row>
    <row collapsed="false" customFormat="false" customHeight="false" hidden="false" ht="12.1" outlineLevel="0" r="17">
      <c r="A17" s="36" t="n">
        <v>44021</v>
      </c>
      <c r="B17" s="16" t="s">
        <v>416</v>
      </c>
      <c r="C17" s="16" t="s">
        <v>49</v>
      </c>
      <c r="D17" s="16" t="s">
        <v>50</v>
      </c>
      <c r="E17" s="17" t="n">
        <v>10</v>
      </c>
      <c r="F17" s="7" t="s">
        <f>=DATEDIF(A17,$O$2,"y")</f>
      </c>
      <c r="G17" s="7" t="s">
        <f>=DATEDIF(A17,$O$2,"ym")</f>
      </c>
      <c r="H17" s="7" t="s">
        <f>=DATEDIF(A17,$O$2,"md")</f>
      </c>
      <c r="I17" s="7" t="n">
        <v>2150</v>
      </c>
      <c r="J17" s="17" t="n">
        <v>320.561</v>
      </c>
      <c r="K17" s="6" t="s">
        <f>=Портфель!F12*Портфель!$Q$13</f>
      </c>
      <c r="L17" s="6" t="s">
        <f>=E17*K17</f>
      </c>
      <c r="M17" s="6" t="s">
        <f>=(K17-J17)*E17</f>
      </c>
      <c r="N17" s="6" t="s">
        <f>=MAX(0,M17*0.13)</f>
      </c>
    </row>
    <row collapsed="false" customFormat="false" customHeight="false" hidden="false" ht="12.1" outlineLevel="0" r="18">
      <c r="A18" s="36" t="n">
        <v>43991</v>
      </c>
      <c r="B18" s="16" t="s">
        <v>416</v>
      </c>
      <c r="C18" s="16" t="s">
        <v>52</v>
      </c>
      <c r="D18" s="16" t="s">
        <v>53</v>
      </c>
      <c r="E18" s="17" t="n">
        <v>1</v>
      </c>
      <c r="F18" s="7" t="s">
        <f>=DATEDIF(A18,$O$2,"y")</f>
      </c>
      <c r="G18" s="7" t="s">
        <f>=DATEDIF(A18,$O$2,"ym")</f>
      </c>
      <c r="H18" s="7" t="s">
        <f>=DATEDIF(A18,$O$2,"md")</f>
      </c>
      <c r="I18" s="7" t="n">
        <v>2180</v>
      </c>
      <c r="J18" s="17" t="n">
        <v>1031.51573</v>
      </c>
      <c r="K18" s="6" t="s">
        <f>=Портфель!F13*Портфель!$Q$17</f>
      </c>
      <c r="L18" s="6" t="s">
        <f>=E18*K18</f>
      </c>
      <c r="M18" s="6" t="s">
        <f>=(K18-J18)*E18</f>
      </c>
      <c r="N18" s="6" t="s">
        <f>=MAX(0,M18*0.13)</f>
      </c>
    </row>
    <row collapsed="false" customFormat="false" customHeight="false" hidden="false" ht="12.1" outlineLevel="0" r="19">
      <c r="A19" s="36" t="n">
        <v>43949</v>
      </c>
      <c r="B19" s="16" t="s">
        <v>416</v>
      </c>
      <c r="C19" s="16" t="s">
        <v>54</v>
      </c>
      <c r="D19" s="16" t="s">
        <v>55</v>
      </c>
      <c r="E19" s="17" t="n">
        <v>1</v>
      </c>
      <c r="F19" s="7" t="s">
        <f>=DATEDIF(A19,$O$2,"y")</f>
      </c>
      <c r="G19" s="7" t="s">
        <f>=DATEDIF(A19,$O$2,"ym")</f>
      </c>
      <c r="H19" s="7" t="s">
        <f>=DATEDIF(A19,$O$2,"md")</f>
      </c>
      <c r="I19" s="7" t="n">
        <v>2221</v>
      </c>
      <c r="J19" s="17" t="n">
        <v>2315.33568</v>
      </c>
      <c r="K19" s="6" t="s">
        <f>=Портфель!F14*Портфель!$Q$17</f>
      </c>
      <c r="L19" s="6" t="s">
        <f>=E19*K19</f>
      </c>
      <c r="M19" s="6" t="s">
        <f>=(K19-J19)*E19</f>
      </c>
      <c r="N19" s="6" t="s">
        <f>=MAX(0,M19*0.13)</f>
      </c>
    </row>
    <row collapsed="false" customFormat="false" customHeight="false" hidden="false" ht="12.1" outlineLevel="0" r="20">
      <c r="A20" s="36" t="n">
        <v>43991</v>
      </c>
      <c r="B20" s="16" t="s">
        <v>416</v>
      </c>
      <c r="C20" s="16" t="s">
        <v>57</v>
      </c>
      <c r="D20" s="16" t="s">
        <v>58</v>
      </c>
      <c r="E20" s="17" t="n">
        <v>1</v>
      </c>
      <c r="F20" s="7" t="s">
        <f>=DATEDIF(A20,$O$2,"y")</f>
      </c>
      <c r="G20" s="7" t="s">
        <f>=DATEDIF(A20,$O$2,"ym")</f>
      </c>
      <c r="H20" s="7" t="s">
        <f>=DATEDIF(A20,$O$2,"md")</f>
      </c>
      <c r="I20" s="7" t="n">
        <v>2180</v>
      </c>
      <c r="J20" s="17" t="n">
        <v>1417.480225</v>
      </c>
      <c r="K20" s="6" t="s">
        <f>=Портфель!F15*Портфель!$Q$17</f>
      </c>
      <c r="L20" s="6" t="s">
        <f>=E20*K20</f>
      </c>
      <c r="M20" s="6" t="s">
        <f>=(K20-J20)*E20</f>
      </c>
      <c r="N20" s="6" t="s">
        <f>=MAX(0,M20*0.13)</f>
      </c>
    </row>
    <row collapsed="false" customFormat="false" customHeight="false" hidden="false" ht="12.1" outlineLevel="0" r="21">
      <c r="A21" s="36" t="n">
        <v>43991</v>
      </c>
      <c r="B21" s="16" t="s">
        <v>416</v>
      </c>
      <c r="C21" s="16" t="s">
        <v>57</v>
      </c>
      <c r="D21" s="16" t="s">
        <v>58</v>
      </c>
      <c r="E21" s="17" t="n">
        <v>2</v>
      </c>
      <c r="F21" s="7" t="s">
        <f>=DATEDIF(A21,$O$2,"y")</f>
      </c>
      <c r="G21" s="7" t="s">
        <f>=DATEDIF(A21,$O$2,"ym")</f>
      </c>
      <c r="H21" s="7" t="s">
        <f>=DATEDIF(A21,$O$2,"md")</f>
      </c>
      <c r="I21" s="7" t="n">
        <v>2180</v>
      </c>
      <c r="J21" s="17" t="n">
        <v>1417.480225</v>
      </c>
      <c r="K21" s="6" t="s">
        <f>=Портфель!F15*Портфель!$Q$17</f>
      </c>
      <c r="L21" s="6" t="s">
        <f>=E21*K21</f>
      </c>
      <c r="M21" s="6" t="s">
        <f>=(K21-J21)*E21</f>
      </c>
      <c r="N21" s="6" t="s">
        <f>=MAX(0,M21*0.13)</f>
      </c>
    </row>
    <row collapsed="false" customFormat="false" customHeight="false" hidden="false" ht="12.1" outlineLevel="0" r="22">
      <c r="A22" s="36" t="n">
        <v>44005</v>
      </c>
      <c r="B22" s="16" t="s">
        <v>416</v>
      </c>
      <c r="C22" s="16" t="s">
        <v>57</v>
      </c>
      <c r="D22" s="16" t="s">
        <v>58</v>
      </c>
      <c r="E22" s="17" t="n">
        <v>1</v>
      </c>
      <c r="F22" s="7" t="s">
        <f>=DATEDIF(A22,$O$2,"y")</f>
      </c>
      <c r="G22" s="7" t="s">
        <f>=DATEDIF(A22,$O$2,"ym")</f>
      </c>
      <c r="H22" s="7" t="s">
        <f>=DATEDIF(A22,$O$2,"md")</f>
      </c>
      <c r="I22" s="7" t="n">
        <v>2166</v>
      </c>
      <c r="J22" s="17" t="n">
        <v>1152.731265</v>
      </c>
      <c r="K22" s="6" t="s">
        <f>=Портфель!F15*Портфель!$Q$17</f>
      </c>
      <c r="L22" s="6" t="s">
        <f>=E22*K22</f>
      </c>
      <c r="M22" s="6" t="s">
        <f>=(K22-J22)*E22</f>
      </c>
      <c r="N22" s="6" t="s">
        <f>=MAX(0,M22*0.13)</f>
      </c>
    </row>
    <row collapsed="false" customFormat="false" customHeight="false" hidden="false" ht="12.1" outlineLevel="0" r="23">
      <c r="A23" s="36" t="n">
        <v>43943</v>
      </c>
      <c r="B23" s="16" t="s">
        <v>416</v>
      </c>
      <c r="C23" s="16" t="s">
        <v>62</v>
      </c>
      <c r="D23" s="16" t="s">
        <v>64</v>
      </c>
      <c r="E23" s="17" t="n">
        <v>1</v>
      </c>
      <c r="F23" s="7" t="s">
        <f>=DATEDIF(A23,$O$2,"y")</f>
      </c>
      <c r="G23" s="7" t="s">
        <f>=DATEDIF(A23,$O$2,"ym")</f>
      </c>
      <c r="H23" s="7" t="s">
        <f>=DATEDIF(A23,$O$2,"md")</f>
      </c>
      <c r="I23" s="7" t="n">
        <v>2227</v>
      </c>
      <c r="J23" s="17" t="n">
        <v>6457.31</v>
      </c>
      <c r="K23" s="6" t="s">
        <f>=Портфель!F17*Портфель!$Q$13</f>
      </c>
      <c r="L23" s="6" t="s">
        <f>=E23*K23</f>
      </c>
      <c r="M23" s="6" t="s">
        <f>=(K23-J23)*E23</f>
      </c>
      <c r="N23" s="6" t="s">
        <f>=MAX(0,M23*0.13)</f>
      </c>
    </row>
    <row collapsed="false" customFormat="false" customHeight="false" hidden="false" ht="12.1" outlineLevel="0" r="24">
      <c r="A24" s="36" t="n">
        <v>43992</v>
      </c>
      <c r="B24" s="16" t="s">
        <v>416</v>
      </c>
      <c r="C24" s="16" t="s">
        <v>65</v>
      </c>
      <c r="D24" s="16" t="s">
        <v>66</v>
      </c>
      <c r="E24" s="17" t="n">
        <v>50</v>
      </c>
      <c r="F24" s="7" t="s">
        <f>=DATEDIF(A24,$O$2,"y")</f>
      </c>
      <c r="G24" s="7" t="s">
        <f>=DATEDIF(A24,$O$2,"ym")</f>
      </c>
      <c r="H24" s="7" t="s">
        <f>=DATEDIF(A24,$O$2,"md")</f>
      </c>
      <c r="I24" s="7" t="n">
        <v>2179</v>
      </c>
      <c r="J24" s="17" t="n">
        <v>80.9828</v>
      </c>
      <c r="K24" s="6" t="s">
        <f>=Портфель!F18*Портфель!$Q$13</f>
      </c>
      <c r="L24" s="6" t="s">
        <f>=E24*K24</f>
      </c>
      <c r="M24" s="6" t="s">
        <f>=(K24-J24)*E24</f>
      </c>
      <c r="N24" s="6" t="s">
        <f>=MAX(0,M24*0.13)</f>
      </c>
    </row>
    <row collapsed="false" customFormat="false" customHeight="false" hidden="false" ht="12.1" outlineLevel="0" r="25">
      <c r="A25" s="36" t="n">
        <v>44004</v>
      </c>
      <c r="B25" s="16" t="s">
        <v>416</v>
      </c>
      <c r="C25" s="16" t="s">
        <v>65</v>
      </c>
      <c r="D25" s="16" t="s">
        <v>66</v>
      </c>
      <c r="E25" s="17" t="n">
        <v>50</v>
      </c>
      <c r="F25" s="7" t="s">
        <f>=DATEDIF(A25,$O$2,"y")</f>
      </c>
      <c r="G25" s="7" t="s">
        <f>=DATEDIF(A25,$O$2,"ym")</f>
      </c>
      <c r="H25" s="7" t="s">
        <f>=DATEDIF(A25,$O$2,"md")</f>
      </c>
      <c r="I25" s="7" t="n">
        <v>2167</v>
      </c>
      <c r="J25" s="17" t="n">
        <v>83.3028</v>
      </c>
      <c r="K25" s="6" t="s">
        <f>=Портфель!F18*Портфель!$Q$13</f>
      </c>
      <c r="L25" s="6" t="s">
        <f>=E25*K25</f>
      </c>
      <c r="M25" s="6" t="s">
        <f>=(K25-J25)*E25</f>
      </c>
      <c r="N25" s="6" t="s">
        <f>=MAX(0,M25*0.13)</f>
      </c>
    </row>
    <row collapsed="false" customFormat="false" customHeight="false" hidden="false" ht="12.1" outlineLevel="0" r="26">
      <c r="A26" s="36" t="n">
        <v>43992</v>
      </c>
      <c r="B26" s="16" t="s">
        <v>416</v>
      </c>
      <c r="C26" s="16" t="s">
        <v>67</v>
      </c>
      <c r="D26" s="16" t="s">
        <v>68</v>
      </c>
      <c r="E26" s="17" t="n">
        <v>100</v>
      </c>
      <c r="F26" s="7" t="s">
        <f>=DATEDIF(A26,$O$2,"y")</f>
      </c>
      <c r="G26" s="7" t="s">
        <f>=DATEDIF(A26,$O$2,"ym")</f>
      </c>
      <c r="H26" s="7" t="s">
        <f>=DATEDIF(A26,$O$2,"md")</f>
      </c>
      <c r="I26" s="7" t="n">
        <v>2179</v>
      </c>
      <c r="J26" s="17" t="n">
        <v>39.8214</v>
      </c>
      <c r="K26" s="6" t="s">
        <f>=Портфель!F19*Портфель!$Q$13</f>
      </c>
      <c r="L26" s="6" t="s">
        <f>=E26*K26</f>
      </c>
      <c r="M26" s="6" t="s">
        <f>=(K26-J26)*E26</f>
      </c>
      <c r="N26" s="6" t="s">
        <f>=MAX(0,M26*0.13)</f>
      </c>
    </row>
    <row collapsed="false" customFormat="false" customHeight="false" hidden="false" ht="12.1" outlineLevel="0" r="27">
      <c r="A27" s="36" t="n">
        <v>43943</v>
      </c>
      <c r="B27" s="16" t="s">
        <v>416</v>
      </c>
      <c r="C27" s="16" t="s">
        <v>69</v>
      </c>
      <c r="D27" s="16" t="s">
        <v>70</v>
      </c>
      <c r="E27" s="17" t="n">
        <v>1000</v>
      </c>
      <c r="F27" s="7" t="s">
        <f>=DATEDIF(A27,$O$2,"y")</f>
      </c>
      <c r="G27" s="7" t="s">
        <f>=DATEDIF(A27,$O$2,"ym")</f>
      </c>
      <c r="H27" s="7" t="s">
        <f>=DATEDIF(A27,$O$2,"md")</f>
      </c>
      <c r="I27" s="7" t="n">
        <v>2227</v>
      </c>
      <c r="J27" s="17" t="n">
        <v>1.29658</v>
      </c>
      <c r="K27" s="6" t="s">
        <f>=Портфель!F20*Портфель!$Q$13</f>
      </c>
      <c r="L27" s="6" t="s">
        <f>=E27*K27</f>
      </c>
      <c r="M27" s="6" t="s">
        <f>=(K27-J27)*E27</f>
      </c>
      <c r="N27" s="6" t="s">
        <f>=MAX(0,M27*0.13)</f>
      </c>
    </row>
    <row collapsed="false" customFormat="false" customHeight="false" hidden="false" ht="12.1" outlineLevel="0" r="28">
      <c r="A28" s="36" t="n">
        <v>44012</v>
      </c>
      <c r="B28" s="16" t="s">
        <v>416</v>
      </c>
      <c r="C28" s="16" t="s">
        <v>71</v>
      </c>
      <c r="D28" s="16" t="s">
        <v>72</v>
      </c>
      <c r="E28" s="17" t="n">
        <v>400</v>
      </c>
      <c r="F28" s="7" t="s">
        <f>=DATEDIF(A28,$O$2,"y")</f>
      </c>
      <c r="G28" s="7" t="s">
        <f>=DATEDIF(A28,$O$2,"ym")</f>
      </c>
      <c r="H28" s="7" t="s">
        <f>=DATEDIF(A28,$O$2,"md")</f>
      </c>
      <c r="I28" s="7" t="n">
        <v>2159</v>
      </c>
      <c r="J28" s="17" t="n">
        <v>1.0755012375</v>
      </c>
      <c r="K28" s="6" t="s">
        <f>=Портфель!F21*Портфель!$Q$13</f>
      </c>
      <c r="L28" s="6" t="s">
        <f>=E28*K28</f>
      </c>
      <c r="M28" s="6" t="s">
        <f>=(K28-J28)*E28</f>
      </c>
      <c r="N28" s="6" t="s">
        <f>=MAX(0,M28*0.13)</f>
      </c>
    </row>
    <row collapsed="false" customFormat="false" customHeight="false" hidden="false" ht="12.1" outlineLevel="0" r="29">
      <c r="A29" s="36" t="n">
        <v>44012</v>
      </c>
      <c r="B29" s="16" t="s">
        <v>416</v>
      </c>
      <c r="C29" s="16" t="s">
        <v>71</v>
      </c>
      <c r="D29" s="16" t="s">
        <v>72</v>
      </c>
      <c r="E29" s="17" t="n">
        <v>200</v>
      </c>
      <c r="F29" s="7" t="s">
        <f>=DATEDIF(A29,$O$2,"y")</f>
      </c>
      <c r="G29" s="7" t="s">
        <f>=DATEDIF(A29,$O$2,"ym")</f>
      </c>
      <c r="H29" s="7" t="s">
        <f>=DATEDIF(A29,$O$2,"md")</f>
      </c>
      <c r="I29" s="7" t="n">
        <v>2159</v>
      </c>
      <c r="J29" s="17" t="n">
        <v>1.073752455</v>
      </c>
      <c r="K29" s="6" t="s">
        <f>=Портфель!F21*Портфель!$Q$13</f>
      </c>
      <c r="L29" s="6" t="s">
        <f>=E29*K29</f>
      </c>
      <c r="M29" s="6" t="s">
        <f>=(K29-J29)*E29</f>
      </c>
      <c r="N29" s="6" t="s">
        <f>=MAX(0,M29*0.13)</f>
      </c>
    </row>
    <row collapsed="false" customFormat="false" customHeight="false" hidden="false" ht="12.1" outlineLevel="0" r="30">
      <c r="A30" s="36" t="n">
        <v>43969</v>
      </c>
      <c r="B30" s="16" t="s">
        <v>416</v>
      </c>
      <c r="C30" s="16" t="s">
        <v>73</v>
      </c>
      <c r="D30" s="16" t="s">
        <v>74</v>
      </c>
      <c r="E30" s="17" t="n">
        <v>135</v>
      </c>
      <c r="F30" s="7" t="s">
        <f>=DATEDIF(A30,$O$2,"y")</f>
      </c>
      <c r="G30" s="7" t="s">
        <f>=DATEDIF(A30,$O$2,"ym")</f>
      </c>
      <c r="H30" s="7" t="s">
        <f>=DATEDIF(A30,$O$2,"md")</f>
      </c>
      <c r="I30" s="7" t="n">
        <v>2202</v>
      </c>
      <c r="J30" s="17" t="n">
        <v>7.168726162963</v>
      </c>
      <c r="K30" s="6" t="s">
        <f>=Портфель!F22*Портфель!$Q$13</f>
      </c>
      <c r="L30" s="6" t="s">
        <f>=E30*K30</f>
      </c>
      <c r="M30" s="6" t="s">
        <f>=(K30-J30)*E30</f>
      </c>
      <c r="N30" s="6" t="s">
        <f>=MAX(0,M30*0.13)</f>
      </c>
    </row>
    <row collapsed="false" customFormat="false" customHeight="false" hidden="false" ht="12.1" outlineLevel="0" r="31">
      <c r="A31" s="36"/>
      <c r="B31" s="16"/>
      <c r="C31" s="16"/>
      <c r="D31" s="16"/>
      <c r="E31" s="17"/>
      <c r="F31" s="7"/>
      <c r="G31" s="17"/>
      <c r="H31" s="16"/>
      <c r="I31" s="7"/>
      <c r="J31" s="17"/>
      <c r="K31" s="4" t="s">
        <v>79</v>
      </c>
      <c r="L31" s="8" t="s">
        <f>=SUBTOTAL(109,L2:L30)</f>
      </c>
      <c r="M31" s="8" t="s">
        <f>=SUBTOTAL(109,M2:M30)</f>
      </c>
      <c r="N31" s="8" t="s">
        <f>=MAX(0,M31*0.13)</f>
      </c>
    </row>
  </sheetData>
  <autoFilter ref="A1:O29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2026-05-28T14:50:53.00Z</dcterms:created>
  <dc:creator>izi-invest.ru</dc:creator>
  <cp:revision>0</cp:revision>
</cp:coreProperties>
</file>