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всех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<sst xmlns="http://schemas.openxmlformats.org/spreadsheetml/2006/main" count="990" uniqueCount="153">
  <si>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</si>
  <si>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</si>
  <si>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</si>
  <si>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</si>
  <si>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</si>
  <si>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</si>
  <si>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</si>
  <si>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</si>
  <si>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</si>
  <si>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</si>
  <si>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</si>
  <si>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</si>
  <si>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</si>
  <si>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</si>
  <si>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</si>
  <si>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</si>
  <si>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</si>
  <si>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</si>
  <si>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</si>
  <si>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</si>
  <si>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</si>
  <si>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</si>
  <si>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</si>
  <si>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</si>
  <si>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</si>
  <si>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</si>
  <si>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</si>
  <si>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</si>
  <si>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</si>
  <si>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</si>
  <si>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</si>
  <si>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</si>
  <si>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</si>
  <si>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</si>
  <si>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</si>
  <si>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</si>
  <si>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</si>
  <si>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</si>
  <si>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</si>
  <si>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</si>
  <si>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</si>
  <si>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</si>
  <si>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</si>
  <si>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</si>
  <si>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</si>
  <si>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</si>
  <si>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</si>
  <si>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</si>
  <si>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</si>
  <si>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</si>
  <si>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</si>
  <si>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</si>
  <si>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</si>
  <si>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</si>
  <si>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</si>
  <si>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</si>
  <si>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</si>
  <si>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</si>
  <si>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</si>
  <si>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</si>
  <si>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</si>
  <si>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</si>
  <si>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</si>
  <si>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</si>
  <si>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</si>
  <si>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</si>
  <si>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</si>
  <si>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</si>
  <si>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</si>
  <si>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</si>
  <si>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Дивиденд: Сбербанк</t>
  </si>
  <si>
    <t>Купон: ВЭБ ПБО1Р9</t>
  </si>
  <si>
    <t>Дивиденд: НЛМК ао</t>
  </si>
  <si>
    <t>Дивиденд: ММК</t>
  </si>
  <si>
    <t>Налоговый вычет</t>
  </si>
  <si>
    <t>Дивиденд: ГАЗПРОМ ао</t>
  </si>
  <si>
    <t>Вывод ДС</t>
  </si>
  <si>
    <t>Дивиденд: Башнефт ап</t>
  </si>
  <si>
    <t>Дивиденд: ЛУКОЙЛ</t>
  </si>
  <si>
    <t>Купон: VTB Eur</t>
  </si>
  <si>
    <t>Дивиденд: Ross Stores Inc</t>
  </si>
  <si>
    <t>Амортизация ВЭБ ПБО1Р9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</si>
  <si>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</si>
  <si>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</si>
  <si>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</si>
  <si>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</si>
  <si>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</si>
  <si>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</si>
  <si>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Дивиденд</t>
  </si>
  <si>
    <t>Стоимость сейчас</t>
  </si>
  <si>
    <t>Купон</t>
  </si>
  <si>
    <t>sell</t>
  </si>
  <si>
    <t>Полный доход</t>
  </si>
  <si>
    <t>RU000A0JXU71</t>
  </si>
  <si>
    <t>Амортизация </t>
  </si>
  <si>
    <t>LKOH
ЛУКОЙЛ</t>
  </si>
  <si>
    <t>NLMK
НЛМК ао</t>
  </si>
  <si>
    <t>SBER
Сбербанк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</si>
  <si>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</si>
  <si>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</si>
  <si>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</si>
  <si>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</si>
  <si>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</si>
  <si>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</si>
  <si>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</si>
  <si>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</si>
  <si>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</si>
  <si>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</si>
  <si>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</si>
  <si>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</si>
  <si>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</si>
  <si>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</si>
  <si>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</si>
  <si>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money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</si>
  <si>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</si>
  <si>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</si>
  <si>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</si>
  <si>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</si>
  <si>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</si>
  <si>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Пользовательская сделка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</si>
  <si>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</si>
  <si>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</si>
  <si>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</si>
  <si>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</si>
  <si>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</si>
  <si>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</si>
  <si>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Остаток:</t>
  </si>
  <si>
    <t>Портфель</t>
  </si>
  <si>
    <t>Кол.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</si>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</sst>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4320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-0.0093</v>
      </c>
      <c r="L2" s="17" t="n">
        <v>5980.26</v>
      </c>
      <c r="M2" s="17" t="n">
        <v>25.5</v>
      </c>
      <c r="N2" s="2"/>
      <c r="O2" s="2" t="s">
        <v>21</v>
      </c>
      <c r="P2" s="17" t="n">
        <v>0.201625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127.54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0.0946</v>
      </c>
      <c r="L3" s="17" t="n">
        <v>146</v>
      </c>
      <c r="M3" s="17" t="n">
        <v>7.5</v>
      </c>
      <c r="N3" s="2"/>
      <c r="O3" s="2" t="s">
        <v>24</v>
      </c>
      <c r="P3" s="17" t="n">
        <v>26.845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214.03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0.0629</v>
      </c>
      <c r="L4" s="17" t="n">
        <v>221.57</v>
      </c>
      <c r="M4" s="17" t="n">
        <v>5.1</v>
      </c>
      <c r="N4" s="2"/>
      <c r="O4" s="2" t="s">
        <v>27</v>
      </c>
      <c r="P4" s="17" t="n">
        <v>55.390436229473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171.07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0.1846</v>
      </c>
      <c r="L5" s="17" t="n">
        <v>182.38</v>
      </c>
      <c r="M5" s="17" t="n">
        <v>5.1</v>
      </c>
      <c r="N5" s="2"/>
      <c r="O5" s="2" t="s">
        <v>30</v>
      </c>
      <c r="P5" s="17" t="n">
        <v>83.5693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39.15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0.0693</v>
      </c>
      <c r="L6" s="17" t="n">
        <v>44</v>
      </c>
      <c r="M6" s="17" t="n">
        <v>4.6</v>
      </c>
      <c r="N6" s="2"/>
      <c r="O6" s="2" t="s">
        <v>33</v>
      </c>
      <c r="P6" s="17" t="n">
        <v>11.1098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952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-0.1251</v>
      </c>
      <c r="L7" s="17" t="n">
        <v>1725</v>
      </c>
      <c r="M7" s="17" t="n">
        <v>2.8</v>
      </c>
      <c r="N7" s="2"/>
      <c r="O7" s="2" t="s">
        <v>36</v>
      </c>
      <c r="P7" s="17" t="n">
        <v>82.2913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100.63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5.8019</v>
      </c>
      <c r="L8" s="17" t="n">
        <v>50</v>
      </c>
      <c r="M8" s="17" t="n">
        <v>2.3</v>
      </c>
      <c r="N8" s="2"/>
      <c r="O8" s="2" t="s">
        <v>40</v>
      </c>
      <c r="P8" s="17" t="n">
        <v>93.5945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69.6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0.039</v>
      </c>
      <c r="L9" s="17" t="n">
        <v>62.8</v>
      </c>
      <c r="M9" s="17" t="n">
        <v>0</v>
      </c>
      <c r="N9" s="2"/>
      <c r="O9" s="2" t="s">
        <v>42</v>
      </c>
      <c r="P9" s="17" t="n">
        <v>4879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500</v>
      </c>
      <c r="F10" s="6" t="n">
        <v>100.59334812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0.1561</v>
      </c>
      <c r="L10" s="17" t="n">
        <v>61.4</v>
      </c>
      <c r="M10" s="17" t="n">
        <v>14.9</v>
      </c>
      <c r="N10" s="2"/>
      <c r="O10" s="2" t="s">
        <v>45</v>
      </c>
      <c r="P10" s="17" t="n">
        <v>9.95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51</v>
      </c>
      <c r="J12" s="6" t="s">
        <f>=E12*((F12/100*G12)*Портфель!$Q$17 + H12*Портфель!$Q$13) </f>
      </c>
      <c r="K12" s="9" t="n">
        <v>-0.1733</v>
      </c>
      <c r="L12" s="17" t="n">
        <v>80593.86</v>
      </c>
      <c r="M12" s="17" t="n">
        <v>11.3</v>
      </c>
      <c r="N12" s="2"/>
      <c r="O12" s="2" t="s">
        <v>52</v>
      </c>
      <c r="P12" s="17" t="n">
        <v>0.169475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39763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78.44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56</v>
      </c>
      <c r="D15" s="2" t="s">
        <v>20</v>
      </c>
      <c r="E15" s="7" t="n">
        <v>408</v>
      </c>
      <c r="F15" s="6" t="n">
        <v>76.5662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4.026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76.5662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73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70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72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73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75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72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73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71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73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76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73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69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77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78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75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73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70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72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-3068.01</v>
      </c>
      <c r="C32" s="6" t="n">
        <v>-3068.01</v>
      </c>
      <c r="D32" s="2" t="s">
        <v>79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78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72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73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-19.64</v>
      </c>
      <c r="C37" s="6" t="n">
        <v>-19.64</v>
      </c>
      <c r="D37" s="2" t="s">
        <v>80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72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70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-3028.42</v>
      </c>
      <c r="C40" s="6" t="n">
        <v>-3028.42</v>
      </c>
      <c r="D40" s="2" t="s">
        <v>79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-19.64</v>
      </c>
      <c r="C41" s="6" t="n">
        <v>-19.64</v>
      </c>
      <c r="D41" s="2" t="s">
        <v>80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73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73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44365</v>
      </c>
      <c r="B44" s="6" t="n">
        <v>-1897.5</v>
      </c>
      <c r="C44" s="6" t="n">
        <v>-1897.5</v>
      </c>
      <c r="D44" s="2" t="s">
        <v>71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-50000</v>
      </c>
      <c r="C45" s="6" t="n">
        <v>-50000</v>
      </c>
      <c r="D45" s="2" t="s">
        <v>81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72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78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77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75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-19.64</v>
      </c>
      <c r="C50" s="6" t="n">
        <v>-19.64</v>
      </c>
      <c r="D50" s="2" t="s">
        <v>80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72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73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-3047.77</v>
      </c>
      <c r="C53" s="6" t="n">
        <v>-3047.77</v>
      </c>
      <c r="D53" s="2" t="s">
        <v>79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-19.64</v>
      </c>
      <c r="C54" s="6" t="n">
        <v>-19.64</v>
      </c>
      <c r="D54" s="2" t="s">
        <v>80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72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78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73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-21.37</v>
      </c>
      <c r="C58" s="6" t="n">
        <v>-21.37</v>
      </c>
      <c r="D58" s="2" t="s">
        <v>80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-21.37</v>
      </c>
      <c r="C59" s="6" t="n">
        <v>-21.37</v>
      </c>
      <c r="D59" s="2" t="s">
        <v>80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-2560.38</v>
      </c>
      <c r="C60" s="6" t="n">
        <v>-2560.38</v>
      </c>
      <c r="D60" s="2" t="s">
        <v>79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77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-21.37</v>
      </c>
      <c r="C62" s="6" t="n">
        <v>-21.37</v>
      </c>
      <c r="D62" s="2" t="s">
        <v>80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75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-21.37</v>
      </c>
      <c r="C64" s="6" t="n">
        <v>-21.37</v>
      </c>
      <c r="D64" s="2" t="s">
        <v>80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-2569.78</v>
      </c>
      <c r="C65" s="6" t="n">
        <v>-2569.78</v>
      </c>
      <c r="D65" s="2" t="s">
        <v>79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78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78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-23.09</v>
      </c>
      <c r="C68" s="6" t="n">
        <v>-23.09</v>
      </c>
      <c r="D68" s="2" t="s">
        <v>80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2" t="n">
        <v>45013</v>
      </c>
      <c r="B69" s="5" t="n">
        <v>-338673.640366</v>
      </c>
      <c r="C69" s="5" t="n">
        <v>-338673.640366</v>
      </c>
      <c r="D69" s="15" t="s">
        <v>82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/>
      <c r="B70" s="9" t="s">
        <f>=XIRR(B2:B69,A2:A69)</f>
      </c>
      <c r="C70" s="9" t="s">
        <f>=XIRR(C2:C69,A2:A69)</f>
      </c>
      <c r="D70" s="2" t="s">
        <v>83</v>
      </c>
      <c r="E70" s="2"/>
      <c r="F70" s="2"/>
      <c r="G70" s="7"/>
      <c r="H70" s="2" t="s">
        <v>84</v>
      </c>
      <c r="I70" s="6" t="s">
        <f>=SUM(I2:I69)/365</f>
      </c>
    </row>
    <row collapsed="false" customFormat="false" customHeight="false" hidden="false" ht="12.1" outlineLevel="0" r="71">
      <c r="A71" s="14"/>
      <c r="B71" s="5" t="s">
        <f>=-SUM(B2:B69)</f>
      </c>
      <c r="C71" s="5" t="s">
        <f>=-SUM(C2:C69)</f>
      </c>
      <c r="D71" s="2" t="s">
        <v>85</v>
      </c>
      <c r="E71" s="2"/>
      <c r="F71" s="2"/>
      <c r="G71" s="7"/>
      <c r="H71" s="15" t="s">
        <v>86</v>
      </c>
      <c r="I71" s="9" t="s">
        <f>=B71/I70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48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87</v>
      </c>
      <c r="D2" s="11" t="n">
        <v>43490</v>
      </c>
      <c r="E2" s="6" t="n">
        <v>29200</v>
      </c>
      <c r="F2" s="0" t="s">
        <v>87</v>
      </c>
      <c r="G2" s="11" t="n">
        <v>43261</v>
      </c>
      <c r="H2" s="6" t="n">
        <v>22800</v>
      </c>
      <c r="I2" s="0" t="s">
        <v>87</v>
      </c>
      <c r="J2" s="11" t="n">
        <v>43389</v>
      </c>
      <c r="K2" s="6" t="n">
        <v>25137.000274658</v>
      </c>
      <c r="L2" s="0" t="s">
        <v>87</v>
      </c>
      <c r="M2" s="11" t="n">
        <v>43497</v>
      </c>
      <c r="N2" s="6" t="n">
        <v>17600</v>
      </c>
      <c r="O2" s="0" t="s">
        <v>87</v>
      </c>
      <c r="P2" s="11" t="n">
        <v>43810</v>
      </c>
      <c r="Q2" s="6" t="n">
        <v>17250</v>
      </c>
      <c r="R2" s="0" t="s">
        <v>87</v>
      </c>
      <c r="S2" s="11" t="n">
        <v>43999</v>
      </c>
      <c r="T2" s="6" t="n">
        <v>50</v>
      </c>
      <c r="U2" s="0" t="s">
        <v>87</v>
      </c>
      <c r="V2" s="11" t="n">
        <v>43999</v>
      </c>
      <c r="W2" s="6" t="n">
        <v>62.8</v>
      </c>
      <c r="X2" s="0" t="s">
        <v>87</v>
      </c>
      <c r="Y2" s="11" t="n">
        <v>43521</v>
      </c>
      <c r="Z2" s="6" t="n">
        <v>30700</v>
      </c>
      <c r="AA2" s="0" t="s">
        <v>87</v>
      </c>
      <c r="AB2" s="11" t="n">
        <v>44075</v>
      </c>
      <c r="AC2" s="6" t="s">
        <f>=80593.8588</f>
      </c>
      <c r="AD2" s="0" t="s">
        <v>87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87</v>
      </c>
      <c r="D3" s="11" t="n">
        <v>43591</v>
      </c>
      <c r="E3" s="6" t="n">
        <v>-1009</v>
      </c>
      <c r="F3" s="0" t="s">
        <v>88</v>
      </c>
      <c r="G3" s="11" t="n">
        <v>43277</v>
      </c>
      <c r="H3" s="6" t="n">
        <v>-1044</v>
      </c>
      <c r="I3" s="0" t="s">
        <v>88</v>
      </c>
      <c r="J3" s="11" t="n">
        <v>43664</v>
      </c>
      <c r="K3" s="6" t="n">
        <v>-2167.5</v>
      </c>
      <c r="L3" s="0" t="s">
        <v>88</v>
      </c>
      <c r="M3" s="11" t="n">
        <v>43627</v>
      </c>
      <c r="N3" s="6" t="n">
        <v>-486.2</v>
      </c>
      <c r="O3" s="0" t="s">
        <v>88</v>
      </c>
      <c r="P3" s="11" t="n">
        <v>44018</v>
      </c>
      <c r="Q3" s="6" t="n">
        <v>-938.1</v>
      </c>
      <c r="R3" s="0" t="s">
        <v>88</v>
      </c>
      <c r="S3" s="11" t="n">
        <v>44270</v>
      </c>
      <c r="T3" s="6" t="n">
        <v>-19.64</v>
      </c>
      <c r="U3" s="0" t="s">
        <v>88</v>
      </c>
      <c r="V3" s="11" t="n">
        <v>45013</v>
      </c>
      <c r="W3" s="8" t="s">
        <f>=-Портфель!J9</f>
      </c>
      <c r="X3" s="0" t="s">
        <v>89</v>
      </c>
      <c r="Y3" s="11" t="n">
        <v>45013</v>
      </c>
      <c r="Z3" s="8" t="s">
        <f>=-Портфель!J10</f>
      </c>
      <c r="AA3" s="0" t="s">
        <v>89</v>
      </c>
      <c r="AB3" s="11" t="n">
        <v>44171</v>
      </c>
      <c r="AC3" s="6" t="s">
        <f>=-3068.01</f>
      </c>
      <c r="AD3" s="0" t="s">
        <v>90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88</v>
      </c>
      <c r="G4" s="11" t="n">
        <v>43629</v>
      </c>
      <c r="H4" s="6" t="n">
        <v>-1392</v>
      </c>
      <c r="I4" s="0" t="s">
        <v>88</v>
      </c>
      <c r="J4" s="11" t="n">
        <v>43881</v>
      </c>
      <c r="K4" s="6" t="n">
        <v>-23400</v>
      </c>
      <c r="L4" s="0" t="s">
        <v>91</v>
      </c>
      <c r="M4" s="11" t="n">
        <v>43636</v>
      </c>
      <c r="N4" s="6" t="n">
        <v>-518.2</v>
      </c>
      <c r="O4" s="0" t="s">
        <v>88</v>
      </c>
      <c r="P4" s="11" t="n">
        <v>44391</v>
      </c>
      <c r="Q4" s="6" t="n">
        <v>-1</v>
      </c>
      <c r="R4" s="0" t="s">
        <v>88</v>
      </c>
      <c r="S4" s="11" t="n">
        <v>44354</v>
      </c>
      <c r="T4" s="6" t="n">
        <v>-19.64</v>
      </c>
      <c r="U4" s="0" t="s">
        <v>88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=-3028.42</f>
      </c>
      <c r="AD4" s="0" t="s">
        <v>90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88</v>
      </c>
      <c r="D5" s="11" t="n">
        <v>43748</v>
      </c>
      <c r="E5" s="6" t="n">
        <v>-640</v>
      </c>
      <c r="F5" s="0" t="s">
        <v>88</v>
      </c>
      <c r="G5" s="11" t="n">
        <v>43886</v>
      </c>
      <c r="H5" s="6" t="n">
        <v>-12250</v>
      </c>
      <c r="I5" s="0" t="s">
        <v>91</v>
      </c>
      <c r="J5" s="11" t="n">
        <v>44016</v>
      </c>
      <c r="K5" s="6" t="n">
        <v>9858.5</v>
      </c>
      <c r="L5" s="0" t="s">
        <v>87</v>
      </c>
      <c r="M5" s="11" t="n">
        <v>43753</v>
      </c>
      <c r="N5" s="6" t="n">
        <v>-240</v>
      </c>
      <c r="O5" s="0" t="s">
        <v>88</v>
      </c>
      <c r="P5" s="11" t="n">
        <v>44753</v>
      </c>
      <c r="Q5" s="6" t="n">
        <v>-1020.9</v>
      </c>
      <c r="R5" s="0" t="s">
        <v>88</v>
      </c>
      <c r="S5" s="11" t="n">
        <v>44442</v>
      </c>
      <c r="T5" s="6" t="n">
        <v>-19.64</v>
      </c>
      <c r="U5" s="0" t="s">
        <v>88</v>
      </c>
      <c r="V5" s="0"/>
      <c r="W5" s="8" t="s">
        <f>=-SUM(W2:W3)</f>
      </c>
      <c r="X5" s="0" t="s">
        <v>92</v>
      </c>
      <c r="Y5" s="0"/>
      <c r="Z5" s="8" t="s">
        <f>=-SUM(Z2:Z3)</f>
      </c>
      <c r="AA5" s="0" t="s">
        <v>92</v>
      </c>
      <c r="AB5" s="11" t="n">
        <v>44536</v>
      </c>
      <c r="AC5" s="6" t="s">
        <f>=-3047.77</f>
      </c>
      <c r="AD5" s="0" t="s">
        <v>90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88</v>
      </c>
      <c r="D6" s="11" t="n">
        <v>43839</v>
      </c>
      <c r="E6" s="6" t="n">
        <v>-560</v>
      </c>
      <c r="F6" s="0" t="s">
        <v>88</v>
      </c>
      <c r="G6" s="11" t="n">
        <v>44015</v>
      </c>
      <c r="H6" s="6" t="n">
        <v>6325.5</v>
      </c>
      <c r="I6" s="0" t="s">
        <v>87</v>
      </c>
      <c r="J6" s="11" t="n">
        <v>44028</v>
      </c>
      <c r="K6" s="6" t="n">
        <v>-1326</v>
      </c>
      <c r="L6" s="0" t="s">
        <v>88</v>
      </c>
      <c r="M6" s="11" t="n">
        <v>43845</v>
      </c>
      <c r="N6" s="6" t="n">
        <v>-574</v>
      </c>
      <c r="O6" s="0" t="s">
        <v>88</v>
      </c>
      <c r="P6" s="11" t="n">
        <v>45013</v>
      </c>
      <c r="Q6" s="8" t="s">
        <f>=-Портфель!J7</f>
      </c>
      <c r="R6" s="0" t="s">
        <v>89</v>
      </c>
      <c r="S6" s="11" t="n">
        <v>44536</v>
      </c>
      <c r="T6" s="6" t="n">
        <v>-19.64</v>
      </c>
      <c r="U6" s="0" t="s">
        <v>88</v>
      </c>
      <c r="V6" s="0"/>
      <c r="W6" s="0"/>
      <c r="X6" s="0"/>
      <c r="Y6" s="0"/>
      <c r="Z6" s="0"/>
      <c r="AA6" s="0"/>
      <c r="AB6" s="11" t="n">
        <v>44718</v>
      </c>
      <c r="AC6" s="6" t="s">
        <f>=-2560.38</f>
      </c>
      <c r="AD6" s="0" t="s">
        <v>90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88</v>
      </c>
      <c r="D7" s="11" t="n">
        <v>43991</v>
      </c>
      <c r="E7" s="6" t="n">
        <v>-543</v>
      </c>
      <c r="F7" s="0" t="s">
        <v>88</v>
      </c>
      <c r="G7" s="11" t="n">
        <v>44109</v>
      </c>
      <c r="H7" s="6" t="n">
        <v>-1302</v>
      </c>
      <c r="I7" s="0" t="s">
        <v>88</v>
      </c>
      <c r="J7" s="11" t="n">
        <v>44392</v>
      </c>
      <c r="K7" s="6" t="n">
        <v>-1092</v>
      </c>
      <c r="L7" s="0" t="s">
        <v>88</v>
      </c>
      <c r="M7" s="11" t="n">
        <v>43999</v>
      </c>
      <c r="N7" s="6" t="n">
        <v>-524.8</v>
      </c>
      <c r="O7" s="0" t="s">
        <v>88</v>
      </c>
      <c r="P7" s="0"/>
      <c r="Q7" s="10" t="s">
        <f>=XIRR(Q2:Q6,P2:P6)</f>
      </c>
      <c r="R7" s="0"/>
      <c r="S7" s="11" t="n">
        <v>44634</v>
      </c>
      <c r="T7" s="6" t="n">
        <v>-21.37</v>
      </c>
      <c r="U7" s="0" t="s">
        <v>88</v>
      </c>
      <c r="V7" s="0"/>
      <c r="W7" s="0"/>
      <c r="X7" s="0"/>
      <c r="Y7" s="0"/>
      <c r="Z7" s="0"/>
      <c r="AA7" s="0"/>
      <c r="AB7" s="11" t="n">
        <v>44901</v>
      </c>
      <c r="AC7" s="6" t="s">
        <f>=-2569.78</f>
      </c>
      <c r="AD7" s="0" t="s">
        <v>90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88</v>
      </c>
      <c r="D8" s="11" t="n">
        <v>44025</v>
      </c>
      <c r="E8" s="6" t="n">
        <v>-559</v>
      </c>
      <c r="F8" s="0" t="s">
        <v>88</v>
      </c>
      <c r="G8" s="11" t="n">
        <v>44328</v>
      </c>
      <c r="H8" s="6" t="n">
        <v>-1302</v>
      </c>
      <c r="I8" s="0" t="s">
        <v>88</v>
      </c>
      <c r="J8" s="11" t="n">
        <v>44845</v>
      </c>
      <c r="K8" s="6" t="n">
        <v>-4440</v>
      </c>
      <c r="L8" s="0" t="s">
        <v>88</v>
      </c>
      <c r="M8" s="11" t="n">
        <v>44097</v>
      </c>
      <c r="N8" s="6" t="n">
        <v>-210.8</v>
      </c>
      <c r="O8" s="0" t="s">
        <v>88</v>
      </c>
      <c r="P8" s="0"/>
      <c r="Q8" s="8" t="s">
        <f>=-SUM(Q2:Q6)</f>
      </c>
      <c r="R8" s="0" t="s">
        <v>92</v>
      </c>
      <c r="S8" s="11" t="n">
        <v>44718</v>
      </c>
      <c r="T8" s="6" t="n">
        <v>-21.37</v>
      </c>
      <c r="U8" s="0" t="s">
        <v>88</v>
      </c>
      <c r="V8" s="0"/>
      <c r="W8" s="0"/>
      <c r="X8" s="0"/>
      <c r="Y8" s="0"/>
      <c r="Z8" s="0"/>
      <c r="AA8" s="0"/>
      <c r="AB8" s="11" t="n">
        <v>45013</v>
      </c>
      <c r="AC8" s="8" t="s">
        <f>=-Портфель!J12</f>
      </c>
      <c r="AD8" s="0" t="s">
        <v>89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88</v>
      </c>
      <c r="D9" s="11" t="n">
        <v>44116</v>
      </c>
      <c r="E9" s="6" t="n">
        <v>-826</v>
      </c>
      <c r="F9" s="0" t="s">
        <v>88</v>
      </c>
      <c r="G9" s="11" t="n">
        <v>45013</v>
      </c>
      <c r="H9" s="8" t="s">
        <f>=-Портфель!J4</f>
      </c>
      <c r="I9" s="0" t="s">
        <v>89</v>
      </c>
      <c r="J9" s="11" t="n">
        <v>45013</v>
      </c>
      <c r="K9" s="8" t="s">
        <f>=-Портфель!J5</f>
      </c>
      <c r="L9" s="0" t="s">
        <v>89</v>
      </c>
      <c r="M9" s="11" t="n">
        <v>44210</v>
      </c>
      <c r="N9" s="6" t="n">
        <v>-832.4</v>
      </c>
      <c r="O9" s="0" t="s">
        <v>88</v>
      </c>
      <c r="P9" s="0"/>
      <c r="Q9" s="0"/>
      <c r="R9" s="0"/>
      <c r="S9" s="11" t="n">
        <v>44806</v>
      </c>
      <c r="T9" s="6" t="n">
        <v>-21.37</v>
      </c>
      <c r="U9" s="0" t="s">
        <v>88</v>
      </c>
      <c r="V9" s="0"/>
      <c r="W9" s="0"/>
      <c r="X9" s="0"/>
      <c r="Y9" s="0"/>
      <c r="Z9" s="0"/>
      <c r="AA9" s="0"/>
      <c r="AB9" s="0"/>
      <c r="AC9" s="10" t="s">
        <f>=XIRR(AC2:AC8,AB2:AB8)</f>
      </c>
      <c r="AD9" s="0"/>
    </row>
    <row collapsed="false" customFormat="false" customHeight="false" hidden="false" ht="12.1" outlineLevel="0" r="10">
      <c r="A10" s="11" t="n">
        <v>45013</v>
      </c>
      <c r="B10" s="8" t="s">
        <f>=-Портфель!J2</f>
      </c>
      <c r="C10" s="0" t="s">
        <v>89</v>
      </c>
      <c r="D10" s="11" t="n">
        <v>44194</v>
      </c>
      <c r="E10" s="6" t="n">
        <v>-1119</v>
      </c>
      <c r="F10" s="0" t="s">
        <v>88</v>
      </c>
      <c r="G10" s="0"/>
      <c r="H10" s="10" t="s">
        <f>=XIRR(H2:H9,G2:G9)</f>
      </c>
      <c r="I10" s="0"/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88</v>
      </c>
      <c r="P10" s="0"/>
      <c r="Q10" s="0"/>
      <c r="R10" s="0"/>
      <c r="S10" s="11" t="n">
        <v>44900</v>
      </c>
      <c r="T10" s="6" t="n">
        <v>-21.37</v>
      </c>
      <c r="U10" s="0" t="s">
        <v>88</v>
      </c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92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44327</v>
      </c>
      <c r="E11" s="6" t="n">
        <v>-1261</v>
      </c>
      <c r="F11" s="0" t="s">
        <v>88</v>
      </c>
      <c r="G11" s="0"/>
      <c r="H11" s="8" t="s">
        <f>=-SUM(H2:H9)</f>
      </c>
      <c r="I11" s="0" t="s">
        <v>92</v>
      </c>
      <c r="J11" s="0"/>
      <c r="K11" s="8" t="s">
        <f>=-SUM(K2:K9)</f>
      </c>
      <c r="L11" s="0" t="s">
        <v>92</v>
      </c>
      <c r="M11" s="11" t="n">
        <v>44364</v>
      </c>
      <c r="N11" s="6" t="n">
        <v>-625</v>
      </c>
      <c r="O11" s="0" t="s">
        <v>88</v>
      </c>
      <c r="P11" s="0"/>
      <c r="Q11" s="0"/>
      <c r="R11" s="0"/>
      <c r="S11" s="11" t="n">
        <v>44998</v>
      </c>
      <c r="T11" s="6" t="n">
        <v>-23.09</v>
      </c>
      <c r="U11" s="0" t="s">
        <v>88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92</v>
      </c>
      <c r="D12" s="11" t="n">
        <v>44370</v>
      </c>
      <c r="E12" s="6" t="n">
        <v>-1342</v>
      </c>
      <c r="F12" s="0" t="s">
        <v>88</v>
      </c>
      <c r="G12" s="0"/>
      <c r="H12" s="0"/>
      <c r="I12" s="0"/>
      <c r="J12" s="0"/>
      <c r="K12" s="0"/>
      <c r="L12" s="0"/>
      <c r="M12" s="11" t="n">
        <v>44466</v>
      </c>
      <c r="N12" s="6" t="n">
        <v>-1228</v>
      </c>
      <c r="O12" s="0" t="s">
        <v>88</v>
      </c>
      <c r="P12" s="0"/>
      <c r="Q12" s="0"/>
      <c r="R12" s="0"/>
      <c r="S12" s="11" t="n">
        <v>45013</v>
      </c>
      <c r="T12" s="8" t="s">
        <f>=-Портфель!J8</f>
      </c>
      <c r="U12" s="0" t="s">
        <v>89</v>
      </c>
    </row>
    <row collapsed="false" customFormat="false" customHeight="false" hidden="false" ht="12.1" outlineLevel="0" r="13">
      <c r="A13" s="0"/>
      <c r="B13" s="0"/>
      <c r="C13" s="0"/>
      <c r="D13" s="11" t="n">
        <v>44446</v>
      </c>
      <c r="E13" s="6" t="n">
        <v>-2370</v>
      </c>
      <c r="F13" s="0" t="s">
        <v>88</v>
      </c>
      <c r="G13" s="0"/>
      <c r="H13" s="0"/>
      <c r="I13" s="0"/>
      <c r="J13" s="0"/>
      <c r="K13" s="0"/>
      <c r="L13" s="0"/>
      <c r="M13" s="11" t="n">
        <v>44574</v>
      </c>
      <c r="N13" s="6" t="n">
        <v>-927.2</v>
      </c>
      <c r="O13" s="0" t="s">
        <v>88</v>
      </c>
      <c r="P13" s="0"/>
      <c r="Q13" s="0"/>
      <c r="R13" s="0"/>
      <c r="S13" s="0"/>
      <c r="T13" s="10" t="s">
        <f>=XIRR(T2:T12,S2:S12)</f>
      </c>
      <c r="U13" s="0"/>
    </row>
    <row collapsed="false" customFormat="false" customHeight="false" hidden="false" ht="12.1" outlineLevel="0" r="14">
      <c r="A14" s="0"/>
      <c r="B14" s="0"/>
      <c r="C14" s="0"/>
      <c r="D14" s="11" t="n">
        <v>44537</v>
      </c>
      <c r="E14" s="6" t="n">
        <v>-2319</v>
      </c>
      <c r="F14" s="0" t="s">
        <v>88</v>
      </c>
      <c r="G14" s="0"/>
      <c r="H14" s="0"/>
      <c r="I14" s="0"/>
      <c r="J14" s="0"/>
      <c r="K14" s="0"/>
      <c r="L14" s="0"/>
      <c r="M14" s="11" t="n">
        <v>45013</v>
      </c>
      <c r="N14" s="8" t="s">
        <f>=-Портфель!J6</f>
      </c>
      <c r="O14" s="0" t="s">
        <v>89</v>
      </c>
      <c r="P14" s="0"/>
      <c r="Q14" s="0"/>
      <c r="R14" s="0"/>
      <c r="S14" s="0"/>
      <c r="T14" s="8" t="s">
        <f>=-SUM(T2:T12)</f>
      </c>
      <c r="U14" s="0" t="s">
        <v>92</v>
      </c>
    </row>
    <row collapsed="false" customFormat="false" customHeight="false" hidden="false" ht="12.1" outlineLevel="0" r="15">
      <c r="A15" s="0"/>
      <c r="B15" s="0"/>
      <c r="C15" s="0"/>
      <c r="D15" s="11" t="n">
        <v>45013</v>
      </c>
      <c r="E15" s="8" t="s">
        <f>=-Портфель!J3</f>
      </c>
      <c r="F15" s="0" t="s">
        <v>89</v>
      </c>
      <c r="G15" s="0"/>
      <c r="H15" s="0"/>
      <c r="I15" s="0"/>
      <c r="J15" s="0"/>
      <c r="K15" s="0"/>
      <c r="L15" s="0"/>
      <c r="M15" s="0"/>
      <c r="N15" s="10" t="s">
        <f>=XIRR(N2:N14,M2:M14)</f>
      </c>
      <c r="O15" s="0"/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  <c r="G16" s="0"/>
      <c r="H16" s="0"/>
      <c r="I16" s="0"/>
      <c r="J16" s="0"/>
      <c r="K16" s="0"/>
      <c r="L16" s="0"/>
      <c r="M16" s="0"/>
      <c r="N16" s="8" t="s">
        <f>=-SUM(N2:N14)</f>
      </c>
      <c r="O16" s="0" t="s">
        <v>92</v>
      </c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</v>
      </c>
      <c r="C1" s="0"/>
      <c r="D1" s="0"/>
      <c r="E1" s="4" t="s">
        <v>28</v>
      </c>
      <c r="F1" s="0"/>
      <c r="G1" s="0"/>
      <c r="H1" s="4" t="s">
        <v>93</v>
      </c>
      <c r="I1" s="0"/>
      <c r="J1" s="0"/>
      <c r="K1" s="4" t="s">
        <v>22</v>
      </c>
      <c r="L1" s="0"/>
      <c r="M1" s="0"/>
      <c r="N1" s="4" t="s">
        <v>31</v>
      </c>
      <c r="O1" s="0"/>
      <c r="P1" s="0"/>
      <c r="Q1" s="4" t="s">
        <v>43</v>
      </c>
      <c r="R1" s="0"/>
      <c r="S1" s="0"/>
      <c r="T1" s="4" t="s">
        <v>34</v>
      </c>
      <c r="U1" s="0"/>
      <c r="V1" s="0"/>
      <c r="W1" s="4" t="s">
        <v>17</v>
      </c>
      <c r="X1" s="0"/>
      <c r="Y1" s="0"/>
      <c r="Z1" s="4" t="s">
        <v>37</v>
      </c>
      <c r="AA1" s="0"/>
      <c r="AB1" s="0"/>
      <c r="AC1" s="4" t="s">
        <v>37</v>
      </c>
      <c r="AD1" s="0"/>
      <c r="AE1" s="0"/>
      <c r="AF1" s="4" t="s">
        <v>48</v>
      </c>
      <c r="AG1" s="0"/>
    </row>
    <row collapsed="false" customFormat="false" customHeight="false" hidden="false" ht="12.1" outlineLevel="0" r="2">
      <c r="A2" s="11" t="n">
        <v>43261</v>
      </c>
      <c r="B2" s="6" t="n">
        <v>22800</v>
      </c>
      <c r="C2" s="0" t="s">
        <v>87</v>
      </c>
      <c r="D2" s="11" t="n">
        <v>43389</v>
      </c>
      <c r="E2" s="6" t="n">
        <v>25137.000274658</v>
      </c>
      <c r="F2" s="0" t="s">
        <v>87</v>
      </c>
      <c r="G2" s="11" t="n">
        <v>43454</v>
      </c>
      <c r="H2" s="6" t="n">
        <v>49000</v>
      </c>
      <c r="I2" s="0" t="s">
        <v>87</v>
      </c>
      <c r="J2" s="11" t="n">
        <v>43490</v>
      </c>
      <c r="K2" s="6" t="n">
        <v>29200</v>
      </c>
      <c r="L2" s="0" t="s">
        <v>87</v>
      </c>
      <c r="M2" s="11" t="n">
        <v>43497</v>
      </c>
      <c r="N2" s="6" t="n">
        <v>17600</v>
      </c>
      <c r="O2" s="0" t="s">
        <v>87</v>
      </c>
      <c r="P2" s="11" t="n">
        <v>43521</v>
      </c>
      <c r="Q2" s="6" t="n">
        <v>30700</v>
      </c>
      <c r="R2" s="0" t="s">
        <v>87</v>
      </c>
      <c r="S2" s="11" t="n">
        <v>43810</v>
      </c>
      <c r="T2" s="6" t="n">
        <v>17250</v>
      </c>
      <c r="U2" s="0" t="s">
        <v>87</v>
      </c>
      <c r="V2" s="11" t="n">
        <v>43881</v>
      </c>
      <c r="W2" s="6" t="n">
        <v>65430</v>
      </c>
      <c r="X2" s="0" t="s">
        <v>87</v>
      </c>
      <c r="Y2" s="11" t="n">
        <v>43999</v>
      </c>
      <c r="Z2" s="6" t="n">
        <v>50</v>
      </c>
      <c r="AA2" s="0" t="s">
        <v>87</v>
      </c>
      <c r="AB2" s="11" t="n">
        <v>43999</v>
      </c>
      <c r="AC2" s="6" t="n">
        <v>62.8</v>
      </c>
      <c r="AD2" s="0" t="s">
        <v>87</v>
      </c>
      <c r="AE2" s="11" t="n">
        <v>44075</v>
      </c>
      <c r="AF2" s="6" t="n">
        <v>80593.8588</v>
      </c>
      <c r="AG2" s="0" t="s">
        <v>87</v>
      </c>
    </row>
    <row collapsed="false" customFormat="false" customHeight="false" hidden="false" ht="12.1" outlineLevel="0" r="3">
      <c r="A3" s="11" t="n">
        <v>43886</v>
      </c>
      <c r="B3" s="6" t="n">
        <v>-12250</v>
      </c>
      <c r="C3" s="0" t="s">
        <v>91</v>
      </c>
      <c r="D3" s="11" t="n">
        <v>43881</v>
      </c>
      <c r="E3" s="6" t="n">
        <v>-23400</v>
      </c>
      <c r="F3" s="0" t="s">
        <v>91</v>
      </c>
      <c r="G3" s="11" t="n">
        <v>43455</v>
      </c>
      <c r="H3" s="6" t="n">
        <v>-2181.5</v>
      </c>
      <c r="I3" s="0" t="s">
        <v>90</v>
      </c>
      <c r="J3" s="11" t="n">
        <v>43591</v>
      </c>
      <c r="K3" s="6" t="n">
        <v>-1009</v>
      </c>
      <c r="L3" s="0" t="s">
        <v>88</v>
      </c>
      <c r="M3" s="11" t="n">
        <v>43627</v>
      </c>
      <c r="N3" s="6" t="n">
        <v>-486.2</v>
      </c>
      <c r="O3" s="0" t="s">
        <v>88</v>
      </c>
      <c r="P3" s="11" t="n">
        <v>45013</v>
      </c>
      <c r="Q3" s="6" t="n">
        <v>-50296.67406</v>
      </c>
      <c r="R3" s="0" t="s">
        <v>89</v>
      </c>
      <c r="S3" s="11" t="n">
        <v>44018</v>
      </c>
      <c r="T3" s="6" t="n">
        <v>-938.1</v>
      </c>
      <c r="U3" s="0" t="s">
        <v>88</v>
      </c>
      <c r="V3" s="11" t="n">
        <v>44016</v>
      </c>
      <c r="W3" s="6" t="n">
        <v>54175.2</v>
      </c>
      <c r="X3" s="0" t="s">
        <v>87</v>
      </c>
      <c r="Y3" s="11" t="n">
        <v>44270</v>
      </c>
      <c r="Z3" s="6" t="n">
        <v>-19.64</v>
      </c>
      <c r="AA3" s="0" t="s">
        <v>88</v>
      </c>
      <c r="AB3" s="11" t="n">
        <v>45013</v>
      </c>
      <c r="AC3" s="6" t="n">
        <v>-69.6</v>
      </c>
      <c r="AD3" s="0" t="s">
        <v>89</v>
      </c>
      <c r="AE3" s="11" t="n">
        <v>44171</v>
      </c>
      <c r="AF3" s="6" t="n">
        <v>-3068.01</v>
      </c>
      <c r="AG3" s="0" t="s">
        <v>90</v>
      </c>
    </row>
    <row collapsed="false" customFormat="false" customHeight="false" hidden="false" ht="12.1" outlineLevel="0" r="4">
      <c r="A4" s="11" t="n">
        <v>44015</v>
      </c>
      <c r="B4" s="6" t="n">
        <v>6325.5</v>
      </c>
      <c r="C4" s="0" t="s">
        <v>87</v>
      </c>
      <c r="D4" s="11" t="n">
        <v>44016</v>
      </c>
      <c r="E4" s="6" t="n">
        <v>9858.5</v>
      </c>
      <c r="F4" s="0" t="s">
        <v>87</v>
      </c>
      <c r="G4" s="11" t="n">
        <v>43637</v>
      </c>
      <c r="H4" s="6" t="n">
        <v>-2181.5</v>
      </c>
      <c r="I4" s="0" t="s">
        <v>90</v>
      </c>
      <c r="J4" s="11" t="n">
        <v>43635</v>
      </c>
      <c r="K4" s="6" t="n">
        <v>-1277</v>
      </c>
      <c r="L4" s="0" t="s">
        <v>88</v>
      </c>
      <c r="M4" s="11" t="n">
        <v>43636</v>
      </c>
      <c r="N4" s="6" t="n">
        <v>-518.2</v>
      </c>
      <c r="O4" s="0" t="s">
        <v>88</v>
      </c>
      <c r="P4" s="0"/>
      <c r="Q4" s="10" t="s">
        <f>=XIRR(Q2:Q3,P2:P3)</f>
      </c>
      <c r="R4" s="0"/>
      <c r="S4" s="11" t="n">
        <v>44391</v>
      </c>
      <c r="T4" s="6" t="n">
        <v>-1</v>
      </c>
      <c r="U4" s="0" t="s">
        <v>88</v>
      </c>
      <c r="V4" s="11" t="n">
        <v>44022</v>
      </c>
      <c r="W4" s="6" t="n">
        <v>-6090</v>
      </c>
      <c r="X4" s="0" t="s">
        <v>88</v>
      </c>
      <c r="Y4" s="11" t="n">
        <v>44354</v>
      </c>
      <c r="Z4" s="6" t="n">
        <v>-19.64</v>
      </c>
      <c r="AA4" s="0" t="s">
        <v>88</v>
      </c>
      <c r="AB4" s="0"/>
      <c r="AC4" s="10" t="s">
        <f>=XIRR(AC2:AC3,AB2:AB3)</f>
      </c>
      <c r="AD4" s="0"/>
      <c r="AE4" s="11" t="n">
        <v>44353</v>
      </c>
      <c r="AF4" s="6" t="n">
        <v>-3028.42</v>
      </c>
      <c r="AG4" s="0" t="s">
        <v>90</v>
      </c>
    </row>
    <row collapsed="false" customFormat="false" customHeight="false" hidden="false" ht="12.1" outlineLevel="0" r="5">
      <c r="A5" s="11" t="n">
        <v>43277</v>
      </c>
      <c r="B5" s="6" t="n">
        <v>-1044</v>
      </c>
      <c r="C5" s="0" t="s">
        <v>88</v>
      </c>
      <c r="D5" s="11" t="n">
        <v>43664</v>
      </c>
      <c r="E5" s="6" t="n">
        <v>-2167.5</v>
      </c>
      <c r="F5" s="0" t="s">
        <v>88</v>
      </c>
      <c r="G5" s="11" t="n">
        <v>43819</v>
      </c>
      <c r="H5" s="6" t="n">
        <v>-2181.5</v>
      </c>
      <c r="I5" s="0" t="s">
        <v>90</v>
      </c>
      <c r="J5" s="11" t="n">
        <v>43748</v>
      </c>
      <c r="K5" s="6" t="n">
        <v>-640</v>
      </c>
      <c r="L5" s="0" t="s">
        <v>88</v>
      </c>
      <c r="M5" s="11" t="n">
        <v>43753</v>
      </c>
      <c r="N5" s="6" t="n">
        <v>-240</v>
      </c>
      <c r="O5" s="0" t="s">
        <v>88</v>
      </c>
      <c r="P5" s="0"/>
      <c r="Q5" s="8" t="s">
        <f>=-SUM(Q2:Q3)</f>
      </c>
      <c r="R5" s="0" t="s">
        <v>92</v>
      </c>
      <c r="S5" s="11" t="n">
        <v>44753</v>
      </c>
      <c r="T5" s="6" t="n">
        <v>-1020.9</v>
      </c>
      <c r="U5" s="0" t="s">
        <v>88</v>
      </c>
      <c r="V5" s="11" t="n">
        <v>44183</v>
      </c>
      <c r="W5" s="6" t="n">
        <v>-800</v>
      </c>
      <c r="X5" s="0" t="s">
        <v>88</v>
      </c>
      <c r="Y5" s="11" t="n">
        <v>44442</v>
      </c>
      <c r="Z5" s="6" t="n">
        <v>-19.64</v>
      </c>
      <c r="AA5" s="0" t="s">
        <v>88</v>
      </c>
      <c r="AB5" s="0"/>
      <c r="AC5" s="8" t="s">
        <f>=-SUM(AC2:AC3)</f>
      </c>
      <c r="AD5" s="0" t="s">
        <v>92</v>
      </c>
      <c r="AE5" s="11" t="n">
        <v>44536</v>
      </c>
      <c r="AF5" s="6" t="n">
        <v>-3047.77</v>
      </c>
      <c r="AG5" s="0" t="s">
        <v>90</v>
      </c>
    </row>
    <row collapsed="false" customFormat="false" customHeight="false" hidden="false" ht="12.1" outlineLevel="0" r="6">
      <c r="A6" s="11" t="n">
        <v>43629</v>
      </c>
      <c r="B6" s="6" t="n">
        <v>-1392</v>
      </c>
      <c r="C6" s="0" t="s">
        <v>88</v>
      </c>
      <c r="D6" s="11" t="n">
        <v>44028</v>
      </c>
      <c r="E6" s="6" t="n">
        <v>-1326</v>
      </c>
      <c r="F6" s="0" t="s">
        <v>88</v>
      </c>
      <c r="G6" s="11" t="n">
        <v>44001</v>
      </c>
      <c r="H6" s="6" t="n">
        <v>-2181.5</v>
      </c>
      <c r="I6" s="0" t="s">
        <v>90</v>
      </c>
      <c r="J6" s="11" t="n">
        <v>43839</v>
      </c>
      <c r="K6" s="6" t="n">
        <v>-560</v>
      </c>
      <c r="L6" s="0" t="s">
        <v>88</v>
      </c>
      <c r="M6" s="11" t="n">
        <v>43845</v>
      </c>
      <c r="N6" s="6" t="n">
        <v>-574</v>
      </c>
      <c r="O6" s="0" t="s">
        <v>88</v>
      </c>
      <c r="P6" s="0"/>
      <c r="Q6" s="0"/>
      <c r="R6" s="0"/>
      <c r="S6" s="11" t="n">
        <v>45013</v>
      </c>
      <c r="T6" s="6" t="n">
        <v>-9520</v>
      </c>
      <c r="U6" s="0" t="s">
        <v>89</v>
      </c>
      <c r="V6" s="11" t="n">
        <v>44382</v>
      </c>
      <c r="W6" s="6" t="n">
        <v>-3706</v>
      </c>
      <c r="X6" s="0" t="s">
        <v>88</v>
      </c>
      <c r="Y6" s="11" t="n">
        <v>44536</v>
      </c>
      <c r="Z6" s="6" t="n">
        <v>-19.64</v>
      </c>
      <c r="AA6" s="0" t="s">
        <v>88</v>
      </c>
      <c r="AB6" s="0"/>
      <c r="AC6" s="0"/>
      <c r="AD6" s="0"/>
      <c r="AE6" s="11" t="n">
        <v>44718</v>
      </c>
      <c r="AF6" s="6" t="n">
        <v>-2560.38</v>
      </c>
      <c r="AG6" s="0" t="s">
        <v>90</v>
      </c>
    </row>
    <row collapsed="false" customFormat="false" customHeight="false" hidden="false" ht="12.1" outlineLevel="0" r="7">
      <c r="A7" s="11" t="n">
        <v>44109</v>
      </c>
      <c r="B7" s="6" t="n">
        <v>-1302</v>
      </c>
      <c r="C7" s="0" t="s">
        <v>88</v>
      </c>
      <c r="D7" s="11" t="n">
        <v>44392</v>
      </c>
      <c r="E7" s="6" t="n">
        <v>-1092</v>
      </c>
      <c r="F7" s="0" t="s">
        <v>88</v>
      </c>
      <c r="G7" s="11" t="n">
        <v>44183</v>
      </c>
      <c r="H7" s="6" t="n">
        <v>-2181.5</v>
      </c>
      <c r="I7" s="0" t="s">
        <v>90</v>
      </c>
      <c r="J7" s="11" t="n">
        <v>43991</v>
      </c>
      <c r="K7" s="6" t="n">
        <v>-543</v>
      </c>
      <c r="L7" s="0" t="s">
        <v>88</v>
      </c>
      <c r="M7" s="11" t="n">
        <v>43999</v>
      </c>
      <c r="N7" s="6" t="n">
        <v>-524.8</v>
      </c>
      <c r="O7" s="0" t="s">
        <v>88</v>
      </c>
      <c r="P7" s="0"/>
      <c r="Q7" s="0"/>
      <c r="R7" s="0"/>
      <c r="S7" s="0"/>
      <c r="T7" s="10" t="s">
        <f>=XIRR(T2:T6,S2:S6)</f>
      </c>
      <c r="U7" s="0"/>
      <c r="V7" s="11" t="n">
        <v>44551</v>
      </c>
      <c r="W7" s="6" t="n">
        <v>-5916</v>
      </c>
      <c r="X7" s="0" t="s">
        <v>88</v>
      </c>
      <c r="Y7" s="11" t="n">
        <v>44634</v>
      </c>
      <c r="Z7" s="6" t="n">
        <v>-21.37</v>
      </c>
      <c r="AA7" s="0" t="s">
        <v>88</v>
      </c>
      <c r="AB7" s="0"/>
      <c r="AC7" s="0"/>
      <c r="AD7" s="0"/>
      <c r="AE7" s="11" t="n">
        <v>44901</v>
      </c>
      <c r="AF7" s="6" t="n">
        <v>-2569.78</v>
      </c>
      <c r="AG7" s="0" t="s">
        <v>90</v>
      </c>
    </row>
    <row collapsed="false" customFormat="false" customHeight="false" hidden="false" ht="12.1" outlineLevel="0" r="8">
      <c r="A8" s="11" t="n">
        <v>44328</v>
      </c>
      <c r="B8" s="6" t="n">
        <v>-1302</v>
      </c>
      <c r="C8" s="0" t="s">
        <v>88</v>
      </c>
      <c r="D8" s="11" t="n">
        <v>44845</v>
      </c>
      <c r="E8" s="6" t="n">
        <v>-4440</v>
      </c>
      <c r="F8" s="0" t="s">
        <v>88</v>
      </c>
      <c r="G8" s="11" t="n">
        <v>44365</v>
      </c>
      <c r="H8" s="6" t="n">
        <v>-50000</v>
      </c>
      <c r="I8" s="0" t="s">
        <v>94</v>
      </c>
      <c r="J8" s="11" t="n">
        <v>44025</v>
      </c>
      <c r="K8" s="6" t="n">
        <v>-559</v>
      </c>
      <c r="L8" s="0" t="s">
        <v>88</v>
      </c>
      <c r="M8" s="11" t="n">
        <v>44097</v>
      </c>
      <c r="N8" s="6" t="n">
        <v>-210.8</v>
      </c>
      <c r="O8" s="0" t="s">
        <v>88</v>
      </c>
      <c r="P8" s="0"/>
      <c r="Q8" s="0"/>
      <c r="R8" s="0"/>
      <c r="S8" s="0"/>
      <c r="T8" s="8" t="s">
        <f>=-SUM(T2:T6)</f>
      </c>
      <c r="U8" s="0" t="s">
        <v>92</v>
      </c>
      <c r="V8" s="11" t="n">
        <v>44916</v>
      </c>
      <c r="W8" s="6" t="n">
        <v>-4454</v>
      </c>
      <c r="X8" s="0" t="s">
        <v>88</v>
      </c>
      <c r="Y8" s="11" t="n">
        <v>44718</v>
      </c>
      <c r="Z8" s="6" t="n">
        <v>-21.37</v>
      </c>
      <c r="AA8" s="0" t="s">
        <v>88</v>
      </c>
      <c r="AB8" s="0"/>
      <c r="AC8" s="0"/>
      <c r="AD8" s="0"/>
      <c r="AE8" s="11" t="n">
        <v>45013</v>
      </c>
      <c r="AF8" s="6" t="n">
        <v>-38283.1</v>
      </c>
      <c r="AG8" s="0" t="s">
        <v>89</v>
      </c>
    </row>
    <row collapsed="false" customFormat="false" customHeight="false" hidden="false" ht="12.1" outlineLevel="0" r="9">
      <c r="A9" s="11" t="n">
        <v>45013</v>
      </c>
      <c r="B9" s="6" t="n">
        <v>-17122.4</v>
      </c>
      <c r="C9" s="0" t="s">
        <v>89</v>
      </c>
      <c r="D9" s="11" t="n">
        <v>45013</v>
      </c>
      <c r="E9" s="6" t="n">
        <v>-17107</v>
      </c>
      <c r="F9" s="0" t="s">
        <v>89</v>
      </c>
      <c r="G9" s="11" t="n">
        <v>44365</v>
      </c>
      <c r="H9" s="6" t="n">
        <v>-1897.5</v>
      </c>
      <c r="I9" s="0" t="s">
        <v>90</v>
      </c>
      <c r="J9" s="11" t="n">
        <v>44116</v>
      </c>
      <c r="K9" s="6" t="n">
        <v>-826</v>
      </c>
      <c r="L9" s="0" t="s">
        <v>88</v>
      </c>
      <c r="M9" s="11" t="n">
        <v>44210</v>
      </c>
      <c r="N9" s="6" t="n">
        <v>-832.4</v>
      </c>
      <c r="O9" s="0" t="s">
        <v>88</v>
      </c>
      <c r="P9" s="0"/>
      <c r="Q9" s="0"/>
      <c r="R9" s="0"/>
      <c r="S9" s="0"/>
      <c r="T9" s="0"/>
      <c r="U9" s="0"/>
      <c r="V9" s="11" t="n">
        <v>44916</v>
      </c>
      <c r="W9" s="6" t="n">
        <v>-9344</v>
      </c>
      <c r="X9" s="0" t="s">
        <v>88</v>
      </c>
      <c r="Y9" s="11" t="n">
        <v>44806</v>
      </c>
      <c r="Z9" s="6" t="n">
        <v>-21.37</v>
      </c>
      <c r="AA9" s="0" t="s">
        <v>88</v>
      </c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10" t="s">
        <f>=XIRR(H2:H9,G2:G9)</f>
      </c>
      <c r="I10" s="0"/>
      <c r="J10" s="11" t="n">
        <v>44194</v>
      </c>
      <c r="K10" s="6" t="n">
        <v>-1119</v>
      </c>
      <c r="L10" s="0" t="s">
        <v>88</v>
      </c>
      <c r="M10" s="11" t="n">
        <v>44364</v>
      </c>
      <c r="N10" s="6" t="n">
        <v>-329</v>
      </c>
      <c r="O10" s="0" t="s">
        <v>88</v>
      </c>
      <c r="P10" s="0"/>
      <c r="Q10" s="0"/>
      <c r="R10" s="0"/>
      <c r="S10" s="0"/>
      <c r="T10" s="0"/>
      <c r="U10" s="0"/>
      <c r="V10" s="11" t="n">
        <v>45013</v>
      </c>
      <c r="W10" s="6" t="n">
        <v>-86400</v>
      </c>
      <c r="X10" s="0" t="s">
        <v>89</v>
      </c>
      <c r="Y10" s="11" t="n">
        <v>44900</v>
      </c>
      <c r="Z10" s="6" t="n">
        <v>-21.37</v>
      </c>
      <c r="AA10" s="0" t="s">
        <v>88</v>
      </c>
      <c r="AB10" s="0"/>
      <c r="AC10" s="0"/>
      <c r="AD10" s="0"/>
      <c r="AE10" s="0"/>
      <c r="AF10" s="8" t="s">
        <f>=-SUM(AF2:AF8)</f>
      </c>
      <c r="AG10" s="0" t="s">
        <v>92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92</v>
      </c>
      <c r="D11" s="0"/>
      <c r="E11" s="8" t="s">
        <f>=-SUM(E2:E9)</f>
      </c>
      <c r="F11" s="0" t="s">
        <v>92</v>
      </c>
      <c r="G11" s="0"/>
      <c r="H11" s="8" t="s">
        <f>=-SUM(H2:H9)</f>
      </c>
      <c r="I11" s="0" t="s">
        <v>92</v>
      </c>
      <c r="J11" s="11" t="n">
        <v>44327</v>
      </c>
      <c r="K11" s="6" t="n">
        <v>-1261</v>
      </c>
      <c r="L11" s="0" t="s">
        <v>88</v>
      </c>
      <c r="M11" s="11" t="n">
        <v>44364</v>
      </c>
      <c r="N11" s="6" t="n">
        <v>-625</v>
      </c>
      <c r="O11" s="0" t="s">
        <v>88</v>
      </c>
      <c r="P11" s="0"/>
      <c r="Q11" s="0"/>
      <c r="R11" s="0"/>
      <c r="S11" s="0"/>
      <c r="T11" s="0"/>
      <c r="U11" s="0"/>
      <c r="V11" s="0"/>
      <c r="W11" s="10" t="s">
        <f>=XIRR(W2:W10,V2:V10)</f>
      </c>
      <c r="X11" s="0"/>
      <c r="Y11" s="11" t="n">
        <v>44998</v>
      </c>
      <c r="Z11" s="6" t="n">
        <v>-23.09</v>
      </c>
      <c r="AA11" s="0" t="s">
        <v>88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44370</v>
      </c>
      <c r="K12" s="6" t="n">
        <v>-1342</v>
      </c>
      <c r="L12" s="0" t="s">
        <v>88</v>
      </c>
      <c r="M12" s="11" t="n">
        <v>44466</v>
      </c>
      <c r="N12" s="6" t="n">
        <v>-1228</v>
      </c>
      <c r="O12" s="0" t="s">
        <v>88</v>
      </c>
      <c r="P12" s="0"/>
      <c r="Q12" s="0"/>
      <c r="R12" s="0"/>
      <c r="S12" s="0"/>
      <c r="T12" s="0"/>
      <c r="U12" s="0"/>
      <c r="V12" s="0"/>
      <c r="W12" s="8" t="s">
        <f>=-SUM(W2:W10)</f>
      </c>
      <c r="X12" s="0" t="s">
        <v>92</v>
      </c>
      <c r="Y12" s="11" t="n">
        <v>45013</v>
      </c>
      <c r="Z12" s="6" t="n">
        <v>-7704.856706</v>
      </c>
      <c r="AA12" s="0" t="s">
        <v>89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44446</v>
      </c>
      <c r="K13" s="6" t="n">
        <v>-2370</v>
      </c>
      <c r="L13" s="0" t="s">
        <v>88</v>
      </c>
      <c r="M13" s="11" t="n">
        <v>44574</v>
      </c>
      <c r="N13" s="6" t="n">
        <v>-927.2</v>
      </c>
      <c r="O13" s="0" t="s">
        <v>88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10" t="s">
        <f>=XIRR(Z2:Z12,Y2:Y12)</f>
      </c>
      <c r="AA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44537</v>
      </c>
      <c r="K14" s="6" t="n">
        <v>-2319</v>
      </c>
      <c r="L14" s="0" t="s">
        <v>88</v>
      </c>
      <c r="M14" s="11" t="n">
        <v>45013</v>
      </c>
      <c r="N14" s="6" t="n">
        <v>-15660</v>
      </c>
      <c r="O14" s="0" t="s">
        <v>89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8" t="s">
        <f>=-SUM(Z2:Z12)</f>
      </c>
      <c r="AA14" s="0" t="s">
        <v>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45013</v>
      </c>
      <c r="K15" s="6" t="n">
        <v>-25508</v>
      </c>
      <c r="L15" s="0" t="s">
        <v>89</v>
      </c>
      <c r="M15" s="0"/>
      <c r="N15" s="10" t="s">
        <f>=XIRR(N2:N14,M2:M14)</f>
      </c>
      <c r="O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0"/>
      <c r="N16" s="8" t="s">
        <f>=-SUM(N2:N14)</f>
      </c>
      <c r="O16" s="0" t="s">
        <v>92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95</v>
      </c>
      <c r="C1" s="0"/>
      <c r="D1" s="0"/>
      <c r="E1" s="3" t="s">
        <v>96</v>
      </c>
      <c r="F1" s="0"/>
      <c r="G1" s="0"/>
      <c r="H1" s="3" t="s">
        <v>97</v>
      </c>
      <c r="I1" s="0"/>
      <c r="J1" s="0"/>
      <c r="K1" s="3" t="s">
        <v>98</v>
      </c>
      <c r="L1" s="0"/>
      <c r="M1" s="0"/>
      <c r="N1" s="3" t="s">
        <v>99</v>
      </c>
      <c r="O1" s="0"/>
      <c r="P1" s="0"/>
      <c r="Q1" s="3" t="s">
        <v>100</v>
      </c>
      <c r="R1" s="0"/>
      <c r="S1" s="0"/>
      <c r="T1" s="3" t="s">
        <v>101</v>
      </c>
      <c r="U1" s="0"/>
      <c r="V1" s="0"/>
      <c r="W1" s="3" t="s">
        <v>102</v>
      </c>
      <c r="X1" s="0"/>
      <c r="Y1" s="0"/>
      <c r="Z1" s="3" t="s">
        <v>103</v>
      </c>
      <c r="AA1" s="0"/>
      <c r="AB1" s="0"/>
      <c r="AC1" s="3" t="s">
        <v>104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127.54</v>
      </c>
      <c r="F4" s="0" t="s">
        <v>105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39.15</v>
      </c>
      <c r="O4" s="0" t="s">
        <v>105</v>
      </c>
      <c r="P4" s="0"/>
      <c r="Q4" s="6" t="n">
        <v>952</v>
      </c>
      <c r="R4" s="0" t="s">
        <v>105</v>
      </c>
      <c r="S4" s="0"/>
      <c r="T4" s="6" t="n">
        <v>7704.856706</v>
      </c>
      <c r="U4" s="0" t="s">
        <v>105</v>
      </c>
      <c r="V4" s="0"/>
      <c r="W4" s="6" t="n">
        <v>69.6</v>
      </c>
      <c r="X4" s="0" t="s">
        <v>105</v>
      </c>
      <c r="Y4" s="0"/>
      <c r="Z4" s="6" t="n">
        <v>100.59334812</v>
      </c>
      <c r="AA4" s="0" t="s">
        <v>105</v>
      </c>
      <c r="AB4" s="0"/>
      <c r="AC4" s="6" t="n">
        <v>50</v>
      </c>
      <c r="AD4" s="0" t="s">
        <v>105</v>
      </c>
    </row>
    <row collapsed="false" customFormat="false" customHeight="false" hidden="false" ht="12.1" outlineLevel="0" r="5">
      <c r="A5" s="0"/>
      <c r="B5" s="6" t="n">
        <v>4320</v>
      </c>
      <c r="C5" s="0" t="s">
        <v>105</v>
      </c>
      <c r="D5" s="0"/>
      <c r="E5" s="6" t="n">
        <v>200</v>
      </c>
      <c r="F5" s="0" t="s">
        <v>106</v>
      </c>
      <c r="G5" s="0"/>
      <c r="H5" s="6" t="n">
        <v>214.03</v>
      </c>
      <c r="I5" s="0" t="s">
        <v>105</v>
      </c>
      <c r="J5" s="0"/>
      <c r="K5" s="6" t="n">
        <v>171.07</v>
      </c>
      <c r="L5" s="0" t="s">
        <v>105</v>
      </c>
      <c r="M5" s="0"/>
      <c r="N5" s="6" t="n">
        <v>400</v>
      </c>
      <c r="O5" s="0" t="s">
        <v>106</v>
      </c>
      <c r="P5" s="0"/>
      <c r="Q5" s="6" t="n">
        <v>10</v>
      </c>
      <c r="R5" s="0" t="s">
        <v>106</v>
      </c>
      <c r="S5" s="0"/>
      <c r="T5" s="6" t="n">
        <v>1</v>
      </c>
      <c r="U5" s="0" t="s">
        <v>106</v>
      </c>
      <c r="V5" s="0"/>
      <c r="W5" s="6" t="n">
        <v>1</v>
      </c>
      <c r="X5" s="0" t="s">
        <v>106</v>
      </c>
      <c r="Y5" s="0"/>
      <c r="Z5" s="6" t="n">
        <v>500</v>
      </c>
      <c r="AA5" s="0" t="s">
        <v>106</v>
      </c>
      <c r="AB5" s="0"/>
      <c r="AC5" s="6" t="n">
        <v>1</v>
      </c>
      <c r="AD5" s="0" t="s">
        <v>106</v>
      </c>
    </row>
    <row collapsed="false" customFormat="false" customHeight="false" hidden="false" ht="12.1" outlineLevel="0" r="6">
      <c r="A6" s="0"/>
      <c r="B6" s="6" t="n">
        <v>20</v>
      </c>
      <c r="C6" s="0" t="s">
        <v>106</v>
      </c>
      <c r="D6" s="0"/>
      <c r="E6" s="5" t="s">
        <f>=E5*(ABS(E4)-ABS(E3))</f>
      </c>
      <c r="F6" s="0" t="s">
        <v>107</v>
      </c>
      <c r="G6" s="0"/>
      <c r="H6" s="6" t="n">
        <v>80</v>
      </c>
      <c r="I6" s="0" t="s">
        <v>106</v>
      </c>
      <c r="J6" s="0"/>
      <c r="K6" s="6" t="n">
        <v>100</v>
      </c>
      <c r="L6" s="0" t="s">
        <v>106</v>
      </c>
      <c r="M6" s="0"/>
      <c r="N6" s="5" t="s">
        <f>=N5*(ABS(N4)-ABS(N3))</f>
      </c>
      <c r="O6" s="0" t="s">
        <v>107</v>
      </c>
      <c r="P6" s="0"/>
      <c r="Q6" s="5" t="s">
        <f>=Q5*(ABS(Q4)-ABS(Q3))</f>
      </c>
      <c r="R6" s="0" t="s">
        <v>107</v>
      </c>
      <c r="S6" s="0"/>
      <c r="T6" s="5" t="s">
        <f>=T5*(ABS(T4)-ABS(T3))</f>
      </c>
      <c r="U6" s="0" t="s">
        <v>107</v>
      </c>
      <c r="V6" s="0"/>
      <c r="W6" s="5" t="s">
        <f>=W5*(ABS(W4)-ABS(W3))</f>
      </c>
      <c r="X6" s="0" t="s">
        <v>107</v>
      </c>
      <c r="Y6" s="0"/>
      <c r="Z6" s="5" t="s">
        <f>=Z5*(ABS(Z4)-ABS(Z3))</f>
      </c>
      <c r="AA6" s="0" t="s">
        <v>107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107</v>
      </c>
      <c r="D7" s="0"/>
      <c r="E7" s="0"/>
      <c r="F7" s="0"/>
      <c r="G7" s="0"/>
      <c r="H7" s="5" t="s">
        <f>=H6*(ABS(H5)-ABS(H4))</f>
      </c>
      <c r="I7" s="0" t="s">
        <v>107</v>
      </c>
      <c r="J7" s="0"/>
      <c r="K7" s="5" t="s">
        <f>=K6*(ABS(K5)-ABS(K4))</f>
      </c>
      <c r="L7" s="0" t="s">
        <v>107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108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109</v>
      </c>
      <c r="L1" s="18" t="s">
        <v>110</v>
      </c>
      <c r="M1" s="18" t="s">
        <v>20</v>
      </c>
      <c r="N1" s="18" t="s">
        <v>39</v>
      </c>
      <c r="O1" s="18" t="s">
        <v>111</v>
      </c>
    </row>
    <row collapsed="false" customFormat="false" customHeight="false" hidden="false" ht="12.1" outlineLevel="0" r="2">
      <c r="A2" s="21" t="n">
        <v>43260.427083333</v>
      </c>
      <c r="B2" s="22" t="s">
        <v>112</v>
      </c>
      <c r="C2" s="22" t="s">
        <v>69</v>
      </c>
      <c r="D2" s="22" t="s">
        <v>112</v>
      </c>
      <c r="E2" s="22" t="s">
        <v>113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 t="s">
        <v>114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115</v>
      </c>
      <c r="D3" s="2" t="s">
        <v>87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116</v>
      </c>
      <c r="D4" s="2" t="s">
        <v>87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43454</v>
      </c>
      <c r="B5" s="2" t="s">
        <v>93</v>
      </c>
      <c r="C5" s="2" t="s">
        <v>115</v>
      </c>
      <c r="D5" s="2" t="s">
        <v>87</v>
      </c>
      <c r="E5" s="2" t="s">
        <v>49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1" t="n">
        <v>43486</v>
      </c>
      <c r="B6" s="22" t="s">
        <v>112</v>
      </c>
      <c r="C6" s="22" t="s">
        <v>69</v>
      </c>
      <c r="D6" s="22" t="s">
        <v>112</v>
      </c>
      <c r="E6" s="22" t="s">
        <v>113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5" t="n">
        <v>43487</v>
      </c>
      <c r="B7" s="26" t="s">
        <v>117</v>
      </c>
      <c r="C7" s="26" t="s">
        <v>118</v>
      </c>
      <c r="D7" s="26" t="s">
        <v>117</v>
      </c>
      <c r="E7" s="26" t="s">
        <v>113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6" t="s">
        <f>=I7+J7+K7+L7</f>
      </c>
      <c r="N7" s="28"/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115</v>
      </c>
      <c r="D8" s="2" t="s">
        <v>87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115</v>
      </c>
      <c r="D9" s="2" t="s">
        <v>87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115</v>
      </c>
      <c r="D10" s="2" t="s">
        <v>87</v>
      </c>
      <c r="E10" s="2" t="s">
        <v>18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9" t="n">
        <v>43606</v>
      </c>
      <c r="B11" s="30" t="s">
        <v>117</v>
      </c>
      <c r="C11" s="30" t="s">
        <v>118</v>
      </c>
      <c r="D11" s="30" t="s">
        <v>117</v>
      </c>
      <c r="E11" s="30" t="s">
        <v>113</v>
      </c>
      <c r="F11" s="30" t="s">
        <v>20</v>
      </c>
      <c r="G11" s="31" t="n">
        <v>1</v>
      </c>
      <c r="H11" s="32" t="n">
        <v>-149</v>
      </c>
      <c r="I11" s="32" t="n">
        <v>-149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43678.6375</v>
      </c>
      <c r="B12" s="30" t="s">
        <v>39</v>
      </c>
      <c r="C12" s="30" t="s">
        <v>119</v>
      </c>
      <c r="D12" s="30" t="s">
        <v>87</v>
      </c>
      <c r="E12" s="30" t="s">
        <v>113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6" t="n">
        <v>1500</v>
      </c>
      <c r="O12" s="30"/>
    </row>
    <row collapsed="false" customFormat="false" customHeight="false" hidden="false" ht="12.1" outlineLevel="0" r="13">
      <c r="A13" s="21" t="n">
        <v>43809</v>
      </c>
      <c r="B13" s="22" t="s">
        <v>112</v>
      </c>
      <c r="C13" s="22" t="s">
        <v>69</v>
      </c>
      <c r="D13" s="22" t="s">
        <v>112</v>
      </c>
      <c r="E13" s="22" t="s">
        <v>113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115</v>
      </c>
      <c r="D14" s="2" t="s">
        <v>87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116</v>
      </c>
      <c r="D15" s="34" t="s">
        <v>91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6" t="s">
        <f>=I15+J15+K15+L15</f>
      </c>
      <c r="N15" s="36"/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120</v>
      </c>
      <c r="D16" s="2" t="s">
        <v>87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121</v>
      </c>
      <c r="D17" s="34" t="s">
        <v>91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6"/>
      <c r="O17" s="34"/>
    </row>
    <row collapsed="false" customFormat="false" customHeight="false" hidden="false" ht="12.1" outlineLevel="0" r="18">
      <c r="A18" s="37" t="n">
        <v>43910</v>
      </c>
      <c r="B18" s="38" t="s">
        <v>122</v>
      </c>
      <c r="C18" s="38" t="s">
        <v>76</v>
      </c>
      <c r="D18" s="38" t="s">
        <v>122</v>
      </c>
      <c r="E18" s="38" t="s">
        <v>113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6" t="s">
        <f>=I18+J18+K18+L18</f>
      </c>
      <c r="N18" s="40"/>
      <c r="O18" s="38" t="s">
        <v>123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87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124</v>
      </c>
      <c r="D20" s="2" t="s">
        <v>87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1" t="n">
        <v>44013</v>
      </c>
      <c r="B21" s="22" t="s">
        <v>112</v>
      </c>
      <c r="C21" s="22" t="s">
        <v>69</v>
      </c>
      <c r="D21" s="22" t="s">
        <v>112</v>
      </c>
      <c r="E21" s="22" t="s">
        <v>113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4"/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121</v>
      </c>
      <c r="D22" s="2" t="s">
        <v>87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116</v>
      </c>
      <c r="D23" s="2" t="s">
        <v>87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120</v>
      </c>
      <c r="D24" s="2" t="s">
        <v>87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44075</v>
      </c>
      <c r="B25" s="2" t="s">
        <v>48</v>
      </c>
      <c r="C25" s="2" t="s">
        <v>125</v>
      </c>
      <c r="D25" s="2" t="s">
        <v>87</v>
      </c>
      <c r="E25" s="2" t="s">
        <v>49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126</v>
      </c>
      <c r="M26" s="5" t="s">
        <f>=SUM(M2:M25)</f>
      </c>
      <c r="N26" s="5" t="s">
        <f>=SUM(N2:N25)</f>
      </c>
      <c r="O26" s="4"/>
    </row>
  </sheetData>
  <autoFilter ref="A1:O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128</v>
      </c>
      <c r="F1" s="42" t="s">
        <v>3</v>
      </c>
      <c r="G1" s="42" t="s">
        <v>88</v>
      </c>
      <c r="H1" s="42" t="s">
        <v>129</v>
      </c>
      <c r="I1" s="42" t="s">
        <v>130</v>
      </c>
      <c r="J1" s="42" t="s">
        <v>131</v>
      </c>
      <c r="K1" s="42" t="s">
        <v>132</v>
      </c>
      <c r="L1" s="42" t="s">
        <v>133</v>
      </c>
      <c r="M1" s="42" t="s">
        <v>134</v>
      </c>
      <c r="N1" s="42" t="s">
        <v>135</v>
      </c>
    </row>
    <row collapsed="false" customFormat="false" customHeight="false" hidden="false" ht="12.1" outlineLevel="0" r="2">
      <c r="A2" s="41" t="n">
        <v>43277</v>
      </c>
      <c r="B2" s="2" t="s">
        <v>136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5.22</v>
      </c>
      <c r="N2" s="6" t="n">
        <v>4.58</v>
      </c>
    </row>
    <row collapsed="false" customFormat="false" customHeight="false" hidden="false" ht="12.1" outlineLevel="0" r="3">
      <c r="A3" s="41" t="n">
        <v>43591</v>
      </c>
      <c r="B3" s="2" t="s">
        <v>136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2.96</v>
      </c>
      <c r="N3" s="6" t="n">
        <v>3.46</v>
      </c>
    </row>
    <row collapsed="false" customFormat="false" customHeight="false" hidden="false" ht="12.1" outlineLevel="0" r="4">
      <c r="A4" s="41" t="n">
        <v>43627</v>
      </c>
      <c r="B4" s="2" t="s">
        <v>136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2.64</v>
      </c>
      <c r="N4" s="6" t="n">
        <v>2.76</v>
      </c>
    </row>
    <row collapsed="false" customFormat="false" customHeight="false" hidden="false" ht="12.1" outlineLevel="0" r="5">
      <c r="A5" s="41" t="n">
        <v>43629</v>
      </c>
      <c r="B5" s="2" t="s">
        <v>136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5.79</v>
      </c>
      <c r="N5" s="6" t="n">
        <v>6.11</v>
      </c>
    </row>
    <row collapsed="false" customFormat="false" customHeight="false" hidden="false" ht="12.1" outlineLevel="0" r="6">
      <c r="A6" s="41" t="n">
        <v>43635</v>
      </c>
      <c r="B6" s="2" t="s">
        <v>136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3.69</v>
      </c>
      <c r="N6" s="6" t="n">
        <v>4.37</v>
      </c>
    </row>
    <row collapsed="false" customFormat="false" customHeight="false" hidden="false" ht="12.1" outlineLevel="0" r="7">
      <c r="A7" s="41" t="n">
        <v>43636</v>
      </c>
      <c r="B7" s="2" t="s">
        <v>136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2.87</v>
      </c>
      <c r="N7" s="6" t="n">
        <v>2.94</v>
      </c>
    </row>
    <row collapsed="false" customFormat="false" customHeight="false" hidden="false" ht="12.1" outlineLevel="0" r="8">
      <c r="A8" s="41" t="n">
        <v>43664</v>
      </c>
      <c r="B8" s="2" t="s">
        <v>136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167.58000183105</v>
      </c>
      <c r="J8" s="6" t="n">
        <v>324</v>
      </c>
      <c r="K8" s="6" t="n">
        <v>2491.5</v>
      </c>
      <c r="L8" s="6" t="n">
        <v>2167.5</v>
      </c>
      <c r="M8" s="6" t="n">
        <v>6.62</v>
      </c>
      <c r="N8" s="6" t="n">
        <v>8.62</v>
      </c>
    </row>
    <row collapsed="false" customFormat="false" customHeight="false" hidden="false" ht="12.1" outlineLevel="0" r="9">
      <c r="A9" s="41" t="n">
        <v>43748</v>
      </c>
      <c r="B9" s="2" t="s">
        <v>136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2.44</v>
      </c>
      <c r="N9" s="6" t="n">
        <v>2.19</v>
      </c>
    </row>
    <row collapsed="false" customFormat="false" customHeight="false" hidden="false" ht="12.1" outlineLevel="0" r="10">
      <c r="A10" s="41" t="n">
        <v>43753</v>
      </c>
      <c r="B10" s="2" t="s">
        <v>136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1.66</v>
      </c>
      <c r="N10" s="6" t="n">
        <v>1.36</v>
      </c>
    </row>
    <row collapsed="false" customFormat="false" customHeight="false" hidden="false" ht="12.1" outlineLevel="0" r="11">
      <c r="A11" s="41" t="n">
        <v>43839</v>
      </c>
      <c r="B11" s="2" t="s">
        <v>136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1.97</v>
      </c>
      <c r="N11" s="6" t="n">
        <v>1.92</v>
      </c>
    </row>
    <row collapsed="false" customFormat="false" customHeight="false" hidden="false" ht="12.1" outlineLevel="0" r="12">
      <c r="A12" s="41" t="n">
        <v>43845</v>
      </c>
      <c r="B12" s="2" t="s">
        <v>136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3.23</v>
      </c>
      <c r="N12" s="6" t="n">
        <v>3.26</v>
      </c>
    </row>
    <row collapsed="false" customFormat="false" customHeight="false" hidden="false" ht="12.1" outlineLevel="0" r="13">
      <c r="A13" s="41" t="n">
        <v>43991</v>
      </c>
      <c r="B13" s="2" t="s">
        <v>136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1.98</v>
      </c>
      <c r="N13" s="6" t="n">
        <v>1.86</v>
      </c>
    </row>
    <row collapsed="false" customFormat="false" customHeight="false" hidden="false" ht="12.1" outlineLevel="0" r="14">
      <c r="A14" s="41" t="n">
        <v>43999</v>
      </c>
      <c r="B14" s="2" t="s">
        <v>136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3.34</v>
      </c>
      <c r="N14" s="6" t="n">
        <v>2.98</v>
      </c>
    </row>
    <row collapsed="false" customFormat="false" customHeight="false" hidden="false" ht="12.1" outlineLevel="0" r="15">
      <c r="A15" s="41" t="n">
        <v>44018</v>
      </c>
      <c r="B15" s="2" t="s">
        <v>136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6.77</v>
      </c>
      <c r="N15" s="6" t="n">
        <v>5.44</v>
      </c>
    </row>
    <row collapsed="false" customFormat="false" customHeight="false" hidden="false" ht="12.1" outlineLevel="0" r="16">
      <c r="A16" s="41" t="n">
        <v>44022</v>
      </c>
      <c r="B16" s="2" t="s">
        <v>136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5.97</v>
      </c>
      <c r="N16" s="6" t="n">
        <v>5.09</v>
      </c>
    </row>
    <row collapsed="false" customFormat="false" customHeight="false" hidden="false" ht="12.1" outlineLevel="0" r="17">
      <c r="A17" s="41" t="n">
        <v>44025</v>
      </c>
      <c r="B17" s="2" t="s">
        <v>136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2.06</v>
      </c>
      <c r="N17" s="6" t="n">
        <v>1.91</v>
      </c>
    </row>
    <row collapsed="false" customFormat="false" customHeight="false" hidden="false" ht="12.1" outlineLevel="0" r="18">
      <c r="A18" s="41" t="n">
        <v>44028</v>
      </c>
      <c r="B18" s="2" t="s">
        <v>136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182.37500091553</v>
      </c>
      <c r="J18" s="6" t="n">
        <v>198</v>
      </c>
      <c r="K18" s="6" t="n">
        <v>1524</v>
      </c>
      <c r="L18" s="6" t="n">
        <v>1326</v>
      </c>
      <c r="M18" s="6" t="n">
        <v>7.23</v>
      </c>
      <c r="N18" s="6" t="n">
        <v>7.27</v>
      </c>
    </row>
    <row collapsed="false" customFormat="false" customHeight="false" hidden="false" ht="12.1" outlineLevel="0" r="19">
      <c r="A19" s="41" t="n">
        <v>44097</v>
      </c>
      <c r="B19" s="2" t="s">
        <v>136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1.34</v>
      </c>
      <c r="N19" s="6" t="n">
        <v>1.2</v>
      </c>
    </row>
    <row collapsed="false" customFormat="false" customHeight="false" hidden="false" ht="12.1" outlineLevel="0" r="20">
      <c r="A20" s="41" t="n">
        <v>44109</v>
      </c>
      <c r="B20" s="2" t="s">
        <v>136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221.56875</v>
      </c>
      <c r="J20" s="6" t="n">
        <v>194</v>
      </c>
      <c r="K20" s="6" t="n">
        <v>1496</v>
      </c>
      <c r="L20" s="6" t="n">
        <v>1302</v>
      </c>
      <c r="M20" s="6" t="n">
        <v>7.79</v>
      </c>
      <c r="N20" s="6" t="n">
        <v>7.35</v>
      </c>
    </row>
    <row collapsed="false" customFormat="false" customHeight="false" hidden="false" ht="12.1" outlineLevel="0" r="21">
      <c r="A21" s="41" t="n">
        <v>44116</v>
      </c>
      <c r="B21" s="2" t="s">
        <v>136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2.38</v>
      </c>
      <c r="N21" s="6" t="n">
        <v>2.83</v>
      </c>
    </row>
    <row collapsed="false" customFormat="false" customHeight="false" hidden="false" ht="12.1" outlineLevel="0" r="22">
      <c r="A22" s="41" t="n">
        <v>44183</v>
      </c>
      <c r="B22" s="2" t="s">
        <v>136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0.78</v>
      </c>
      <c r="N22" s="6" t="n">
        <v>0.67</v>
      </c>
    </row>
    <row collapsed="false" customFormat="false" customHeight="false" hidden="false" ht="12.1" outlineLevel="0" r="23">
      <c r="A23" s="41" t="n">
        <v>44194</v>
      </c>
      <c r="B23" s="2" t="s">
        <v>136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2.67</v>
      </c>
      <c r="N23" s="6" t="n">
        <v>3.83</v>
      </c>
    </row>
    <row collapsed="false" customFormat="false" customHeight="false" hidden="false" ht="12.1" outlineLevel="0" r="24">
      <c r="A24" s="41" t="n">
        <v>44210</v>
      </c>
      <c r="B24" s="2" t="s">
        <v>136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3.65</v>
      </c>
      <c r="N24" s="6" t="n">
        <v>4.73</v>
      </c>
    </row>
    <row collapsed="false" customFormat="false" customHeight="false" hidden="false" ht="12.1" outlineLevel="0" r="25">
      <c r="A25" s="41" t="n">
        <v>44270</v>
      </c>
      <c r="B25" s="2" t="s">
        <v>136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21.821367</v>
      </c>
      <c r="H25" s="6" t="n">
        <v>9013.563222</v>
      </c>
      <c r="I25" s="6" t="n">
        <v>50</v>
      </c>
      <c r="J25" s="6" t="n">
        <v>2.18</v>
      </c>
      <c r="K25" s="6" t="n">
        <v>21.821367</v>
      </c>
      <c r="L25" s="6" t="n">
        <v>19.64</v>
      </c>
      <c r="M25" s="6" t="n">
        <v>0.22</v>
      </c>
      <c r="N25" s="6" t="n">
        <v>0.53</v>
      </c>
    </row>
    <row collapsed="false" customFormat="false" customHeight="false" hidden="false" ht="12.1" outlineLevel="0" r="26">
      <c r="A26" s="41" t="n">
        <v>44327</v>
      </c>
      <c r="B26" s="2" t="s">
        <v>136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2.31</v>
      </c>
      <c r="N26" s="6" t="n">
        <v>4.32</v>
      </c>
    </row>
    <row collapsed="false" customFormat="false" customHeight="false" hidden="false" ht="12.1" outlineLevel="0" r="27">
      <c r="A27" s="41" t="n">
        <v>44328</v>
      </c>
      <c r="B27" s="2" t="s">
        <v>136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221.56875</v>
      </c>
      <c r="J27" s="6" t="n">
        <v>194</v>
      </c>
      <c r="K27" s="6" t="n">
        <v>1496</v>
      </c>
      <c r="L27" s="6" t="n">
        <v>1302</v>
      </c>
      <c r="M27" s="6" t="n">
        <v>5.39</v>
      </c>
      <c r="N27" s="6" t="n">
        <v>7.35</v>
      </c>
    </row>
    <row collapsed="false" customFormat="false" customHeight="false" hidden="false" ht="12.1" outlineLevel="0" r="28">
      <c r="A28" s="41" t="n">
        <v>44354</v>
      </c>
      <c r="B28" s="2" t="s">
        <v>136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21.821367</v>
      </c>
      <c r="H28" s="6" t="n">
        <v>8753.817787</v>
      </c>
      <c r="I28" s="6" t="n">
        <v>50</v>
      </c>
      <c r="J28" s="6" t="n">
        <v>2.18</v>
      </c>
      <c r="K28" s="6" t="n">
        <v>21.821367</v>
      </c>
      <c r="L28" s="6" t="n">
        <v>19.64</v>
      </c>
      <c r="M28" s="6" t="n">
        <v>0.22</v>
      </c>
      <c r="N28" s="6" t="n">
        <v>0.53</v>
      </c>
    </row>
    <row collapsed="false" customFormat="false" customHeight="false" hidden="false" ht="12.1" outlineLevel="0" r="29">
      <c r="A29" s="41" t="n">
        <v>44364</v>
      </c>
      <c r="B29" s="2" t="s">
        <v>136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1.29</v>
      </c>
      <c r="N29" s="6" t="n">
        <v>1.87</v>
      </c>
    </row>
    <row collapsed="false" customFormat="false" customHeight="false" hidden="false" ht="12.1" outlineLevel="0" r="30">
      <c r="A30" s="41" t="n">
        <v>44364</v>
      </c>
      <c r="B30" s="2" t="s">
        <v>136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2.46</v>
      </c>
      <c r="N30" s="6" t="n">
        <v>3.55</v>
      </c>
    </row>
    <row collapsed="false" customFormat="false" customHeight="false" hidden="false" ht="12.1" outlineLevel="0" r="31">
      <c r="A31" s="41" t="n">
        <v>44370</v>
      </c>
      <c r="B31" s="2" t="s">
        <v>136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2.72</v>
      </c>
      <c r="N31" s="6" t="n">
        <v>4.6</v>
      </c>
    </row>
    <row collapsed="false" customFormat="false" customHeight="false" hidden="false" ht="12.1" outlineLevel="0" r="32">
      <c r="A32" s="41" t="n">
        <v>44382</v>
      </c>
      <c r="B32" s="2" t="s">
        <v>136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2.71</v>
      </c>
      <c r="N32" s="6" t="n">
        <v>3.1</v>
      </c>
    </row>
    <row collapsed="false" customFormat="false" customHeight="false" hidden="false" ht="12.1" outlineLevel="0" r="33">
      <c r="A33" s="41" t="n">
        <v>44391</v>
      </c>
      <c r="B33" s="2" t="s">
        <v>136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136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182.37500091553</v>
      </c>
      <c r="J34" s="6" t="n">
        <v>163</v>
      </c>
      <c r="K34" s="6" t="n">
        <v>1255</v>
      </c>
      <c r="L34" s="6" t="n">
        <v>1092</v>
      </c>
      <c r="M34" s="6" t="n">
        <v>3.9</v>
      </c>
      <c r="N34" s="6" t="n">
        <v>5.99</v>
      </c>
    </row>
    <row collapsed="false" customFormat="false" customHeight="false" hidden="false" ht="12.1" outlineLevel="0" r="35">
      <c r="A35" s="41" t="n">
        <v>44446</v>
      </c>
      <c r="B35" s="2" t="s">
        <v>136</v>
      </c>
      <c r="C35" s="2" t="s">
        <v>22</v>
      </c>
      <c r="D35" s="2" t="s">
        <v>23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5.02</v>
      </c>
      <c r="N35" s="6" t="n">
        <v>8.12</v>
      </c>
    </row>
    <row collapsed="false" customFormat="false" customHeight="false" hidden="false" ht="12.1" outlineLevel="0" r="36">
      <c r="A36" s="41" t="n">
        <v>44442</v>
      </c>
      <c r="B36" s="2" t="s">
        <v>136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21.821367</v>
      </c>
      <c r="H36" s="6" t="n">
        <v>8520.430736</v>
      </c>
      <c r="I36" s="6" t="n">
        <v>50</v>
      </c>
      <c r="J36" s="6" t="n">
        <v>2.18</v>
      </c>
      <c r="K36" s="6" t="n">
        <v>21.821367</v>
      </c>
      <c r="L36" s="6" t="n">
        <v>19.64</v>
      </c>
      <c r="M36" s="6" t="n">
        <v>0.23</v>
      </c>
      <c r="N36" s="6" t="n">
        <v>0.54</v>
      </c>
    </row>
    <row collapsed="false" customFormat="false" customHeight="false" hidden="false" ht="12.1" outlineLevel="0" r="37">
      <c r="A37" s="41" t="n">
        <v>44466</v>
      </c>
      <c r="B37" s="2" t="s">
        <v>136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4.23</v>
      </c>
      <c r="N37" s="6" t="n">
        <v>6.98</v>
      </c>
    </row>
    <row collapsed="false" customFormat="false" customHeight="false" hidden="false" ht="12.1" outlineLevel="0" r="38">
      <c r="A38" s="41" t="n">
        <v>44537</v>
      </c>
      <c r="B38" s="2" t="s">
        <v>136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5.56</v>
      </c>
      <c r="N38" s="6" t="n">
        <v>7.94</v>
      </c>
    </row>
    <row collapsed="false" customFormat="false" customHeight="false" hidden="false" ht="12.1" outlineLevel="0" r="39">
      <c r="A39" s="41" t="n">
        <v>44536</v>
      </c>
      <c r="B39" s="2" t="s">
        <v>136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21.821367</v>
      </c>
      <c r="H39" s="6" t="n">
        <v>8125.697094</v>
      </c>
      <c r="I39" s="6" t="n">
        <v>50</v>
      </c>
      <c r="J39" s="6" t="n">
        <v>2.18</v>
      </c>
      <c r="K39" s="6" t="n">
        <v>21.821367</v>
      </c>
      <c r="L39" s="6" t="n">
        <v>19.64</v>
      </c>
      <c r="M39" s="6" t="n">
        <v>0.24</v>
      </c>
      <c r="N39" s="6" t="n">
        <v>0.53</v>
      </c>
    </row>
    <row collapsed="false" customFormat="false" customHeight="false" hidden="false" ht="12.1" outlineLevel="0" r="40">
      <c r="A40" s="41" t="n">
        <v>44551</v>
      </c>
      <c r="B40" s="2" t="s">
        <v>136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4.66</v>
      </c>
      <c r="N40" s="6" t="n">
        <v>4.95</v>
      </c>
    </row>
    <row collapsed="false" customFormat="false" customHeight="false" hidden="false" ht="12.1" outlineLevel="0" r="41">
      <c r="A41" s="41" t="n">
        <v>44574</v>
      </c>
      <c r="B41" s="2" t="s">
        <v>136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3.44</v>
      </c>
      <c r="N41" s="6" t="n">
        <v>5.27</v>
      </c>
    </row>
    <row collapsed="false" customFormat="false" customHeight="false" hidden="false" ht="12.1" outlineLevel="0" r="42">
      <c r="A42" s="41" t="n">
        <v>44634</v>
      </c>
      <c r="B42" s="2" t="s">
        <v>136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23.735522</v>
      </c>
      <c r="H42" s="6" t="n">
        <v>10246.129192</v>
      </c>
      <c r="I42" s="6" t="n">
        <v>50</v>
      </c>
      <c r="J42" s="6" t="n">
        <v>2.37</v>
      </c>
      <c r="K42" s="6" t="n">
        <v>23.735522</v>
      </c>
      <c r="L42" s="6" t="n">
        <v>21.37</v>
      </c>
      <c r="M42" s="6" t="n">
        <v>0.21</v>
      </c>
      <c r="N42" s="6" t="n">
        <v>0.37</v>
      </c>
    </row>
    <row collapsed="false" customFormat="false" customHeight="false" hidden="false" ht="12.1" outlineLevel="0" r="43">
      <c r="A43" s="41" t="n">
        <v>44718</v>
      </c>
      <c r="B43" s="2" t="s">
        <v>136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23.735522</v>
      </c>
      <c r="H43" s="6" t="n">
        <v>5125.819248</v>
      </c>
      <c r="I43" s="6" t="n">
        <v>50</v>
      </c>
      <c r="J43" s="6" t="n">
        <v>2.37</v>
      </c>
      <c r="K43" s="6" t="n">
        <v>23.735522</v>
      </c>
      <c r="L43" s="6" t="n">
        <v>21.37</v>
      </c>
      <c r="M43" s="6" t="n">
        <v>0.42</v>
      </c>
      <c r="N43" s="6" t="n">
        <v>0.69</v>
      </c>
    </row>
    <row collapsed="false" customFormat="false" customHeight="false" hidden="false" ht="12.1" outlineLevel="0" r="44">
      <c r="A44" s="41" t="n">
        <v>44753</v>
      </c>
      <c r="B44" s="2" t="s">
        <v>136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14.28</v>
      </c>
      <c r="N44" s="6" t="n">
        <v>5.92</v>
      </c>
    </row>
    <row collapsed="false" customFormat="false" customHeight="false" hidden="false" ht="12.1" outlineLevel="0" r="45">
      <c r="A45" s="41" t="n">
        <v>44806</v>
      </c>
      <c r="B45" s="2" t="s">
        <v>136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23.735522</v>
      </c>
      <c r="H45" s="6" t="n">
        <v>5331.57687</v>
      </c>
      <c r="I45" s="6" t="n">
        <v>50</v>
      </c>
      <c r="J45" s="6" t="n">
        <v>2.37</v>
      </c>
      <c r="K45" s="6" t="n">
        <v>23.735522</v>
      </c>
      <c r="L45" s="6" t="n">
        <v>21.37</v>
      </c>
      <c r="M45" s="6" t="n">
        <v>0.4</v>
      </c>
      <c r="N45" s="6" t="n">
        <v>0.71</v>
      </c>
    </row>
    <row collapsed="false" customFormat="false" customHeight="false" hidden="false" ht="12.1" outlineLevel="0" r="46">
      <c r="A46" s="41" t="n">
        <v>44845</v>
      </c>
      <c r="B46" s="2" t="s">
        <v>136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182.37500091553</v>
      </c>
      <c r="J46" s="6" t="n">
        <v>663</v>
      </c>
      <c r="K46" s="6" t="n">
        <v>5103</v>
      </c>
      <c r="L46" s="6" t="n">
        <v>4440</v>
      </c>
      <c r="M46" s="6" t="n">
        <v>27.26</v>
      </c>
      <c r="N46" s="6" t="n">
        <v>24.35</v>
      </c>
    </row>
    <row collapsed="false" customFormat="false" customHeight="false" hidden="false" ht="12.1" outlineLevel="0" r="47">
      <c r="A47" s="41" t="n">
        <v>44900</v>
      </c>
      <c r="B47" s="2" t="s">
        <v>136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23.735522</v>
      </c>
      <c r="H47" s="6" t="n">
        <v>7351.2131</v>
      </c>
      <c r="I47" s="6" t="n">
        <v>50</v>
      </c>
      <c r="J47" s="6" t="n">
        <v>2.37</v>
      </c>
      <c r="K47" s="6" t="n">
        <v>23.735522</v>
      </c>
      <c r="L47" s="6" t="n">
        <v>21.37</v>
      </c>
      <c r="M47" s="6" t="n">
        <v>0.29</v>
      </c>
      <c r="N47" s="6" t="n">
        <v>0.69</v>
      </c>
    </row>
    <row collapsed="false" customFormat="false" customHeight="false" hidden="false" ht="12.1" outlineLevel="0" r="48">
      <c r="A48" s="41" t="n">
        <v>44916</v>
      </c>
      <c r="B48" s="2" t="s">
        <v>136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11.56</v>
      </c>
      <c r="N48" s="6" t="n">
        <v>7.81</v>
      </c>
    </row>
    <row collapsed="false" customFormat="false" customHeight="false" hidden="false" ht="12.1" outlineLevel="0" r="49">
      <c r="A49" s="41" t="n">
        <v>44916</v>
      </c>
      <c r="B49" s="2" t="s">
        <v>136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5.51</v>
      </c>
      <c r="N49" s="6" t="n">
        <v>3.72</v>
      </c>
    </row>
    <row collapsed="false" customFormat="false" customHeight="false" hidden="false" ht="12.1" outlineLevel="0" r="50">
      <c r="A50" s="41" t="n">
        <v>44998</v>
      </c>
      <c r="B50" s="2" t="s">
        <v>136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25.649677</v>
      </c>
      <c r="H50" s="6" t="n">
        <v>7910.732302</v>
      </c>
      <c r="I50" s="6" t="n">
        <v>50</v>
      </c>
      <c r="J50" s="6" t="n">
        <v>2.56</v>
      </c>
      <c r="K50" s="6" t="n">
        <v>25.649677</v>
      </c>
      <c r="L50" s="6" t="n">
        <v>23.09</v>
      </c>
      <c r="M50" s="6" t="n">
        <v>0.29</v>
      </c>
      <c r="N50" s="6" t="n">
        <v>0.62</v>
      </c>
    </row>
    <row collapsed="false" customFormat="false" customHeight="false" hidden="false" ht="12.1" outlineLevel="0" r="51">
      <c r="A51" s="41"/>
      <c r="B51" s="2"/>
      <c r="C51" s="2"/>
      <c r="D51" s="2"/>
      <c r="E51" s="7"/>
      <c r="F51" s="2"/>
      <c r="G51" s="6"/>
      <c r="H51" s="6"/>
      <c r="I51" s="6"/>
      <c r="J51" s="6"/>
      <c r="K51" s="6"/>
      <c r="L51" s="6"/>
      <c r="M51" s="6"/>
      <c r="N51" s="6"/>
    </row>
    <row collapsed="false" customFormat="false" customHeight="false" hidden="false" ht="12.1" outlineLevel="0" r="52">
      <c r="A52" s="41" t="n">
        <v>45057</v>
      </c>
      <c r="B52" s="2" t="s">
        <v>136</v>
      </c>
      <c r="C52" s="2" t="s">
        <v>25</v>
      </c>
      <c r="D52" s="2" t="s">
        <v>26</v>
      </c>
      <c r="E52" s="7" t="n">
        <v>80</v>
      </c>
      <c r="F52" s="2" t="s">
        <v>20</v>
      </c>
      <c r="G52" s="6" t="n">
        <v>25</v>
      </c>
      <c r="H52" s="6" t="n">
        <v>311.86</v>
      </c>
      <c r="I52" s="6" t="n">
        <v>221.56875</v>
      </c>
      <c r="J52" s="6" t="n">
        <v>260</v>
      </c>
      <c r="K52" s="6" t="n">
        <v>2000</v>
      </c>
      <c r="L52" s="6" t="n">
        <v>1740</v>
      </c>
      <c r="M52" s="6" t="n">
        <v>6.97</v>
      </c>
      <c r="N52" s="6" t="n">
        <v>9.82</v>
      </c>
    </row>
    <row collapsed="false" customFormat="false" customHeight="false" hidden="false" ht="12.1" outlineLevel="0" r="53">
      <c r="A53" s="41" t="n">
        <v>45082</v>
      </c>
      <c r="B53" s="2" t="s">
        <v>136</v>
      </c>
      <c r="C53" s="2" t="s">
        <v>17</v>
      </c>
      <c r="D53" s="2" t="s">
        <v>19</v>
      </c>
      <c r="E53" s="7" t="n">
        <v>20</v>
      </c>
      <c r="F53" s="2" t="s">
        <v>20</v>
      </c>
      <c r="G53" s="6" t="n">
        <v>438</v>
      </c>
      <c r="H53" s="6" t="n">
        <v>6771</v>
      </c>
      <c r="I53" s="6" t="n">
        <v>5980.26</v>
      </c>
      <c r="J53" s="6" t="n">
        <v>1139</v>
      </c>
      <c r="K53" s="6" t="n">
        <v>8760</v>
      </c>
      <c r="L53" s="6" t="n">
        <v>7621</v>
      </c>
      <c r="M53" s="6" t="n">
        <v>5.63</v>
      </c>
      <c r="N53" s="6" t="n">
        <v>6.37</v>
      </c>
    </row>
    <row collapsed="false" customFormat="false" customHeight="false" hidden="false" ht="12.1" outlineLevel="0" r="54">
      <c r="A54" s="41" t="n">
        <v>45082</v>
      </c>
      <c r="B54" s="2" t="s">
        <v>136</v>
      </c>
      <c r="C54" s="2" t="s">
        <v>37</v>
      </c>
      <c r="D54" s="2" t="s">
        <v>38</v>
      </c>
      <c r="E54" s="7" t="n">
        <v>1</v>
      </c>
      <c r="F54" s="2" t="s">
        <v>39</v>
      </c>
      <c r="G54" s="6" t="n">
        <v>25.649677</v>
      </c>
      <c r="H54" s="6" t="n">
        <v>11441.471132</v>
      </c>
      <c r="I54" s="6" t="n">
        <v>50</v>
      </c>
      <c r="J54" s="6" t="n">
        <v>2.56</v>
      </c>
      <c r="K54" s="6" t="n">
        <v>25.649677</v>
      </c>
      <c r="L54" s="6" t="n">
        <v>23.09</v>
      </c>
      <c r="M54" s="6" t="n">
        <v>0.2</v>
      </c>
      <c r="N54" s="6" t="n">
        <v>0.58</v>
      </c>
    </row>
    <row collapsed="false" customFormat="false" customHeight="false" hidden="false" ht="12.1" outlineLevel="0" r="55">
      <c r="A55" s="41" t="n">
        <v>45114</v>
      </c>
      <c r="B55" s="2" t="s">
        <v>136</v>
      </c>
      <c r="C55" s="2" t="s">
        <v>34</v>
      </c>
      <c r="D55" s="2" t="s">
        <v>35</v>
      </c>
      <c r="E55" s="7" t="n">
        <v>10</v>
      </c>
      <c r="F55" s="2" t="s">
        <v>20</v>
      </c>
      <c r="G55" s="6" t="n">
        <v>199.89</v>
      </c>
      <c r="H55" s="6" t="n">
        <v>1190</v>
      </c>
      <c r="I55" s="6" t="n">
        <v>1725</v>
      </c>
      <c r="J55" s="6" t="n">
        <v>260</v>
      </c>
      <c r="K55" s="6" t="n">
        <v>1998.9</v>
      </c>
      <c r="L55" s="6" t="n">
        <v>1738.9</v>
      </c>
      <c r="M55" s="6" t="n">
        <v>14.61</v>
      </c>
      <c r="N55" s="6" t="n">
        <v>10.08</v>
      </c>
    </row>
    <row collapsed="false" customFormat="false" customHeight="false" hidden="false" ht="12.1" outlineLevel="0" r="56">
      <c r="A56" s="41" t="n">
        <v>45170</v>
      </c>
      <c r="B56" s="2" t="s">
        <v>136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25.649677</v>
      </c>
      <c r="H56" s="6" t="n">
        <v>13628.427568</v>
      </c>
      <c r="I56" s="6" t="n">
        <v>50</v>
      </c>
      <c r="J56" s="6" t="n">
        <v>2.56</v>
      </c>
      <c r="K56" s="6" t="n">
        <v>25.649677</v>
      </c>
      <c r="L56" s="6" t="n">
        <v>23.09</v>
      </c>
      <c r="M56" s="6" t="n">
        <v>0.17</v>
      </c>
      <c r="N56" s="6" t="n">
        <v>0.48</v>
      </c>
    </row>
    <row collapsed="false" customFormat="false" customHeight="false" hidden="false" ht="12.1" outlineLevel="0" r="57">
      <c r="A57" s="41" t="n">
        <v>45264</v>
      </c>
      <c r="B57" s="2" t="s">
        <v>136</v>
      </c>
      <c r="C57" s="2" t="s">
        <v>37</v>
      </c>
      <c r="D57" s="2" t="s">
        <v>38</v>
      </c>
      <c r="E57" s="7" t="n">
        <v>1</v>
      </c>
      <c r="F57" s="2" t="s">
        <v>39</v>
      </c>
      <c r="G57" s="6" t="n">
        <v>25.649677</v>
      </c>
      <c r="H57" s="6" t="n">
        <v>12698.615993</v>
      </c>
      <c r="I57" s="6" t="n">
        <v>50</v>
      </c>
      <c r="J57" s="6" t="n">
        <v>2.56</v>
      </c>
      <c r="K57" s="6" t="n">
        <v>25.649677</v>
      </c>
      <c r="L57" s="6" t="n">
        <v>23.09</v>
      </c>
      <c r="M57" s="6" t="n">
        <v>0.18</v>
      </c>
      <c r="N57" s="6" t="n">
        <v>0.52</v>
      </c>
    </row>
    <row collapsed="false" customFormat="false" customHeight="false" hidden="false" ht="12.1" outlineLevel="0" r="58">
      <c r="A58" s="41" t="n">
        <v>45277</v>
      </c>
      <c r="B58" s="2" t="s">
        <v>136</v>
      </c>
      <c r="C58" s="2" t="s">
        <v>17</v>
      </c>
      <c r="D58" s="2" t="s">
        <v>19</v>
      </c>
      <c r="E58" s="7" t="n">
        <v>20</v>
      </c>
      <c r="F58" s="2" t="s">
        <v>20</v>
      </c>
      <c r="G58" s="6" t="n">
        <v>447</v>
      </c>
      <c r="H58" s="6" t="n">
        <v>6771</v>
      </c>
      <c r="I58" s="6" t="n">
        <v>5980.26</v>
      </c>
      <c r="J58" s="6" t="n">
        <v>1162</v>
      </c>
      <c r="K58" s="6" t="n">
        <v>8940</v>
      </c>
      <c r="L58" s="6" t="n">
        <v>7778</v>
      </c>
      <c r="M58" s="6" t="n">
        <v>5.74</v>
      </c>
      <c r="N58" s="6" t="n">
        <v>6.5</v>
      </c>
    </row>
    <row collapsed="false" customFormat="false" customHeight="false" hidden="false" ht="12.1" outlineLevel="0" r="59">
      <c r="A59" s="41" t="n">
        <v>45365</v>
      </c>
      <c r="B59" s="2" t="s">
        <v>136</v>
      </c>
      <c r="C59" s="2" t="s">
        <v>37</v>
      </c>
      <c r="D59" s="2" t="s">
        <v>38</v>
      </c>
      <c r="E59" s="7" t="n">
        <v>1</v>
      </c>
      <c r="F59" s="2" t="s">
        <v>39</v>
      </c>
      <c r="G59" s="6" t="n">
        <v>28.1763616</v>
      </c>
      <c r="H59" s="6" t="n">
        <v>12950.857003</v>
      </c>
      <c r="I59" s="6" t="n">
        <v>50</v>
      </c>
      <c r="J59" s="6" t="n">
        <v>2.82</v>
      </c>
      <c r="K59" s="6" t="n">
        <v>28.1763616</v>
      </c>
      <c r="L59" s="6" t="n">
        <v>25.36</v>
      </c>
      <c r="M59" s="6" t="n">
        <v>0.2</v>
      </c>
      <c r="N59" s="6" t="n">
        <v>0.55</v>
      </c>
    </row>
    <row collapsed="false" customFormat="false" customHeight="false" hidden="false" ht="12.1" outlineLevel="0" r="60">
      <c r="A60" s="41" t="n">
        <v>45419</v>
      </c>
      <c r="B60" s="2" t="s">
        <v>136</v>
      </c>
      <c r="C60" s="2" t="s">
        <v>17</v>
      </c>
      <c r="D60" s="2" t="s">
        <v>19</v>
      </c>
      <c r="E60" s="7" t="n">
        <v>20</v>
      </c>
      <c r="F60" s="2" t="s">
        <v>20</v>
      </c>
      <c r="G60" s="6" t="n">
        <v>498</v>
      </c>
      <c r="H60" s="6" t="n">
        <v>6771</v>
      </c>
      <c r="I60" s="6" t="n">
        <v>5980.26</v>
      </c>
      <c r="J60" s="6" t="n">
        <v>1295</v>
      </c>
      <c r="K60" s="6" t="n">
        <v>9960</v>
      </c>
      <c r="L60" s="6" t="n">
        <v>8665</v>
      </c>
      <c r="M60" s="6" t="n">
        <v>6.4</v>
      </c>
      <c r="N60" s="6" t="n">
        <v>7.24</v>
      </c>
    </row>
    <row collapsed="false" customFormat="false" customHeight="false" hidden="false" ht="12.1" outlineLevel="0" r="61">
      <c r="A61" s="41" t="n">
        <v>45439</v>
      </c>
      <c r="B61" s="2" t="s">
        <v>136</v>
      </c>
      <c r="C61" s="2" t="s">
        <v>22</v>
      </c>
      <c r="D61" s="2" t="s">
        <v>23</v>
      </c>
      <c r="E61" s="7" t="n">
        <v>200</v>
      </c>
      <c r="F61" s="2" t="s">
        <v>20</v>
      </c>
      <c r="G61" s="6" t="n">
        <v>25.43</v>
      </c>
      <c r="H61" s="6" t="n">
        <v>130.68</v>
      </c>
      <c r="I61" s="6" t="n">
        <v>146</v>
      </c>
      <c r="J61" s="6" t="n">
        <v>661</v>
      </c>
      <c r="K61" s="6" t="n">
        <v>5086</v>
      </c>
      <c r="L61" s="6" t="n">
        <v>4425</v>
      </c>
      <c r="M61" s="6" t="n">
        <v>16.93</v>
      </c>
      <c r="N61" s="6" t="n">
        <v>15.15</v>
      </c>
    </row>
    <row collapsed="false" customFormat="false" customHeight="false" hidden="false" ht="12.1" outlineLevel="0" r="62">
      <c r="A62" s="41" t="n">
        <v>45453</v>
      </c>
      <c r="B62" s="2" t="s">
        <v>136</v>
      </c>
      <c r="C62" s="2" t="s">
        <v>31</v>
      </c>
      <c r="D62" s="2" t="s">
        <v>32</v>
      </c>
      <c r="E62" s="7" t="n">
        <v>400</v>
      </c>
      <c r="F62" s="2" t="s">
        <v>20</v>
      </c>
      <c r="G62" s="6" t="n">
        <v>2.752</v>
      </c>
      <c r="H62" s="6" t="n">
        <v>32.53</v>
      </c>
      <c r="I62" s="6" t="n">
        <v>44</v>
      </c>
      <c r="J62" s="6" t="n">
        <v>143</v>
      </c>
      <c r="K62" s="6" t="n">
        <v>1100.8</v>
      </c>
      <c r="L62" s="6" t="n">
        <v>957.8</v>
      </c>
      <c r="M62" s="6" t="n">
        <v>7.36</v>
      </c>
      <c r="N62" s="6" t="n">
        <v>5.44</v>
      </c>
    </row>
    <row collapsed="false" customFormat="false" customHeight="false" hidden="false" ht="12.1" outlineLevel="0" r="63">
      <c r="A63" s="41" t="n">
        <v>45455</v>
      </c>
      <c r="B63" s="2" t="s">
        <v>136</v>
      </c>
      <c r="C63" s="2" t="s">
        <v>37</v>
      </c>
      <c r="D63" s="2" t="s">
        <v>38</v>
      </c>
      <c r="E63" s="7" t="n">
        <v>1</v>
      </c>
      <c r="F63" s="2" t="s">
        <v>39</v>
      </c>
      <c r="G63" s="6" t="n">
        <v>28.1763616</v>
      </c>
      <c r="H63" s="6" t="n">
        <v>12593.857458</v>
      </c>
      <c r="I63" s="6" t="n">
        <v>50</v>
      </c>
      <c r="J63" s="6" t="n">
        <v>2.82</v>
      </c>
      <c r="K63" s="6" t="n">
        <v>28.1763616</v>
      </c>
      <c r="L63" s="6" t="n">
        <v>25.36</v>
      </c>
      <c r="M63" s="6" t="n">
        <v>0.2</v>
      </c>
      <c r="N63" s="6" t="n">
        <v>0.56</v>
      </c>
    </row>
    <row collapsed="false" customFormat="false" customHeight="false" hidden="false" ht="12.1" outlineLevel="0" r="64">
      <c r="A64" s="41" t="n">
        <v>45484</v>
      </c>
      <c r="B64" s="2" t="s">
        <v>136</v>
      </c>
      <c r="C64" s="2" t="s">
        <v>25</v>
      </c>
      <c r="D64" s="2" t="s">
        <v>26</v>
      </c>
      <c r="E64" s="7" t="n">
        <v>80</v>
      </c>
      <c r="F64" s="2" t="s">
        <v>20</v>
      </c>
      <c r="G64" s="6" t="n">
        <v>33.3</v>
      </c>
      <c r="H64" s="6" t="n">
        <v>311.86</v>
      </c>
      <c r="I64" s="6" t="n">
        <v>221.56875</v>
      </c>
      <c r="J64" s="6" t="n">
        <v>346</v>
      </c>
      <c r="K64" s="6" t="n">
        <v>2664</v>
      </c>
      <c r="L64" s="6" t="n">
        <v>2318</v>
      </c>
      <c r="M64" s="6" t="n">
        <v>9.29</v>
      </c>
      <c r="N64" s="6" t="n">
        <v>13.08</v>
      </c>
    </row>
    <row collapsed="false" customFormat="false" customHeight="false" hidden="false" ht="12.1" outlineLevel="0" r="65">
      <c r="A65" s="41" t="n">
        <v>45485</v>
      </c>
      <c r="B65" s="2" t="s">
        <v>136</v>
      </c>
      <c r="C65" s="2" t="s">
        <v>34</v>
      </c>
      <c r="D65" s="2" t="s">
        <v>35</v>
      </c>
      <c r="E65" s="7" t="n">
        <v>10</v>
      </c>
      <c r="F65" s="2" t="s">
        <v>20</v>
      </c>
      <c r="G65" s="6" t="n">
        <v>249.69</v>
      </c>
      <c r="H65" s="6" t="n">
        <v>1190</v>
      </c>
      <c r="I65" s="6" t="n">
        <v>1725</v>
      </c>
      <c r="J65" s="6" t="n">
        <v>325</v>
      </c>
      <c r="K65" s="6" t="n">
        <v>2496.9</v>
      </c>
      <c r="L65" s="6" t="n">
        <v>2171.9</v>
      </c>
      <c r="M65" s="6" t="n">
        <v>18.25</v>
      </c>
      <c r="N65" s="6" t="n">
        <v>12.59</v>
      </c>
    </row>
    <row collapsed="false" customFormat="false" customHeight="false" hidden="false" ht="12.1" outlineLevel="0" r="66">
      <c r="A66" s="41" t="n">
        <v>45545</v>
      </c>
      <c r="B66" s="2" t="s">
        <v>136</v>
      </c>
      <c r="C66" s="2" t="s">
        <v>37</v>
      </c>
      <c r="D66" s="2" t="s">
        <v>38</v>
      </c>
      <c r="E66" s="7" t="n">
        <v>1</v>
      </c>
      <c r="F66" s="2" t="s">
        <v>39</v>
      </c>
      <c r="G66" s="6" t="n">
        <v>28.1763616</v>
      </c>
      <c r="H66" s="6" t="n">
        <v>12786.808391</v>
      </c>
      <c r="I66" s="6" t="n">
        <v>50</v>
      </c>
      <c r="J66" s="6" t="n">
        <v>2.82</v>
      </c>
      <c r="K66" s="6" t="n">
        <v>28.1763616</v>
      </c>
      <c r="L66" s="6" t="n">
        <v>25.36</v>
      </c>
      <c r="M66" s="6" t="n">
        <v>0.2</v>
      </c>
      <c r="N66" s="6" t="n">
        <v>0.56</v>
      </c>
    </row>
    <row collapsed="false" customFormat="false" customHeight="false" hidden="false" ht="12.1" outlineLevel="0" r="67">
      <c r="A67" s="41" t="n">
        <v>45582</v>
      </c>
      <c r="B67" s="2" t="s">
        <v>136</v>
      </c>
      <c r="C67" s="2" t="s">
        <v>31</v>
      </c>
      <c r="D67" s="2" t="s">
        <v>32</v>
      </c>
      <c r="E67" s="7" t="n">
        <v>400</v>
      </c>
      <c r="F67" s="2" t="s">
        <v>20</v>
      </c>
      <c r="G67" s="6" t="n">
        <v>2.494</v>
      </c>
      <c r="H67" s="6" t="n">
        <v>32.53</v>
      </c>
      <c r="I67" s="6" t="n">
        <v>44</v>
      </c>
      <c r="J67" s="6" t="n">
        <v>130</v>
      </c>
      <c r="K67" s="6" t="n">
        <v>997.6</v>
      </c>
      <c r="L67" s="6" t="n">
        <v>867.6</v>
      </c>
      <c r="M67" s="6" t="n">
        <v>6.67</v>
      </c>
      <c r="N67" s="6" t="n">
        <v>4.93</v>
      </c>
    </row>
    <row collapsed="false" customFormat="false" customHeight="false" hidden="false" ht="12.1" outlineLevel="0" r="68">
      <c r="A68" s="41" t="n">
        <v>45636</v>
      </c>
      <c r="B68" s="2" t="s">
        <v>136</v>
      </c>
      <c r="C68" s="2" t="s">
        <v>37</v>
      </c>
      <c r="D68" s="2" t="s">
        <v>38</v>
      </c>
      <c r="E68" s="7" t="n">
        <v>1</v>
      </c>
      <c r="F68" s="2" t="s">
        <v>39</v>
      </c>
      <c r="G68" s="6" t="n">
        <v>28.1763616</v>
      </c>
      <c r="H68" s="6" t="n">
        <v>14058.708573</v>
      </c>
      <c r="I68" s="6" t="n">
        <v>50</v>
      </c>
      <c r="J68" s="6" t="n">
        <v>2.82</v>
      </c>
      <c r="K68" s="6" t="n">
        <v>28.1763616</v>
      </c>
      <c r="L68" s="6" t="n">
        <v>25.36</v>
      </c>
      <c r="M68" s="6" t="n">
        <v>0.18</v>
      </c>
      <c r="N68" s="6" t="n">
        <v>0.51</v>
      </c>
    </row>
    <row collapsed="false" customFormat="false" customHeight="false" hidden="false" ht="12.1" outlineLevel="0" r="69">
      <c r="A69" s="41" t="n">
        <v>45643</v>
      </c>
      <c r="B69" s="2" t="s">
        <v>136</v>
      </c>
      <c r="C69" s="2" t="s">
        <v>17</v>
      </c>
      <c r="D69" s="2" t="s">
        <v>19</v>
      </c>
      <c r="E69" s="7" t="n">
        <v>20</v>
      </c>
      <c r="F69" s="2" t="s">
        <v>20</v>
      </c>
      <c r="G69" s="6" t="n">
        <v>514</v>
      </c>
      <c r="H69" s="6" t="n">
        <v>6771</v>
      </c>
      <c r="I69" s="6" t="n">
        <v>5980.26</v>
      </c>
      <c r="J69" s="6" t="n">
        <v>1336</v>
      </c>
      <c r="K69" s="6" t="n">
        <v>10280</v>
      </c>
      <c r="L69" s="6" t="n">
        <v>8944</v>
      </c>
      <c r="M69" s="6" t="n">
        <v>6.6</v>
      </c>
      <c r="N69" s="6" t="n">
        <v>7.48</v>
      </c>
    </row>
    <row collapsed="false" customFormat="false" customHeight="false" hidden="false" ht="12.1" outlineLevel="0" r="70">
      <c r="A70" s="41" t="n">
        <v>45734</v>
      </c>
      <c r="B70" s="2" t="s">
        <v>136</v>
      </c>
      <c r="C70" s="2" t="s">
        <v>37</v>
      </c>
      <c r="D70" s="2" t="s">
        <v>38</v>
      </c>
      <c r="E70" s="7" t="n">
        <v>1</v>
      </c>
      <c r="F70" s="2" t="s">
        <v>39</v>
      </c>
      <c r="G70" s="6" t="n">
        <v>31.009311</v>
      </c>
      <c r="H70" s="6" t="n">
        <v>11926.755673</v>
      </c>
      <c r="I70" s="6" t="n">
        <v>50</v>
      </c>
      <c r="J70" s="6" t="n">
        <v>3.1</v>
      </c>
      <c r="K70" s="6" t="n">
        <v>31.009311</v>
      </c>
      <c r="L70" s="6" t="n">
        <v>27.91</v>
      </c>
      <c r="M70" s="6" t="n">
        <v>0.23</v>
      </c>
      <c r="N70" s="6" t="n">
        <v>0.66</v>
      </c>
    </row>
    <row collapsed="false" customFormat="false" customHeight="false" hidden="false" ht="12.1" outlineLevel="0" r="71">
      <c r="A71" s="41" t="n">
        <v>45811</v>
      </c>
      <c r="B71" s="2" t="s">
        <v>136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6771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6.95</v>
      </c>
      <c r="N71" s="6" t="n">
        <v>7.87</v>
      </c>
    </row>
    <row collapsed="false" customFormat="false" customHeight="false" hidden="false" ht="12.1" outlineLevel="0" r="72">
      <c r="A72" s="41" t="n">
        <v>45856</v>
      </c>
      <c r="B72" s="2" t="s">
        <v>136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311.86</v>
      </c>
      <c r="I72" s="6" t="n">
        <v>221.56875</v>
      </c>
      <c r="J72" s="6" t="n">
        <v>362</v>
      </c>
      <c r="K72" s="6" t="n">
        <v>2787.2</v>
      </c>
      <c r="L72" s="6" t="n">
        <v>2425.2</v>
      </c>
      <c r="M72" s="6" t="n">
        <v>9.72</v>
      </c>
      <c r="N72" s="6" t="n">
        <v>13.68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6</v>
      </c>
      <c r="F1" s="42" t="s">
        <v>128</v>
      </c>
      <c r="G1" s="42" t="s">
        <v>90</v>
      </c>
      <c r="H1" s="42" t="s">
        <v>131</v>
      </c>
      <c r="I1" s="42" t="s">
        <v>132</v>
      </c>
      <c r="J1" s="42" t="s">
        <v>133</v>
      </c>
    </row>
    <row collapsed="false" customFormat="false" customHeight="false" hidden="false" ht="12.1" outlineLevel="0" r="2">
      <c r="A2" s="43" t="n">
        <v>43455</v>
      </c>
      <c r="B2" s="2" t="s">
        <v>136</v>
      </c>
      <c r="C2" s="2" t="s">
        <v>93</v>
      </c>
      <c r="D2" s="2" t="s">
        <v>137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136</v>
      </c>
      <c r="C3" s="2" t="s">
        <v>93</v>
      </c>
      <c r="D3" s="2" t="s">
        <v>137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43819</v>
      </c>
      <c r="B4" s="2" t="s">
        <v>136</v>
      </c>
      <c r="C4" s="2" t="s">
        <v>93</v>
      </c>
      <c r="D4" s="2" t="s">
        <v>137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44001</v>
      </c>
      <c r="B5" s="2" t="s">
        <v>136</v>
      </c>
      <c r="C5" s="2" t="s">
        <v>93</v>
      </c>
      <c r="D5" s="2" t="s">
        <v>137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44171</v>
      </c>
      <c r="B6" s="2" t="s">
        <v>136</v>
      </c>
      <c r="C6" s="2" t="s">
        <v>48</v>
      </c>
      <c r="D6" s="2" t="s">
        <v>50</v>
      </c>
      <c r="E6" s="6" t="n">
        <v>1000</v>
      </c>
      <c r="F6" s="7" t="n">
        <v>1</v>
      </c>
      <c r="G6" s="6" t="n">
        <v>47.5</v>
      </c>
      <c r="H6" s="6" t="n">
        <v>459</v>
      </c>
      <c r="I6" s="6" t="n">
        <v>3527.01</v>
      </c>
      <c r="J6" s="6" t="n">
        <v>3068.01</v>
      </c>
    </row>
    <row collapsed="false" customFormat="false" customHeight="false" hidden="false" ht="12.1" outlineLevel="0" r="7">
      <c r="A7" s="43" t="n">
        <v>44183</v>
      </c>
      <c r="B7" s="2" t="s">
        <v>136</v>
      </c>
      <c r="C7" s="2" t="s">
        <v>93</v>
      </c>
      <c r="D7" s="2" t="s">
        <v>137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44353</v>
      </c>
      <c r="B8" s="2" t="s">
        <v>136</v>
      </c>
      <c r="C8" s="2" t="s">
        <v>48</v>
      </c>
      <c r="D8" s="2" t="s">
        <v>50</v>
      </c>
      <c r="E8" s="6" t="n">
        <v>1000</v>
      </c>
      <c r="F8" s="7" t="n">
        <v>1</v>
      </c>
      <c r="G8" s="6" t="n">
        <v>47.5</v>
      </c>
      <c r="H8" s="6" t="n">
        <v>452</v>
      </c>
      <c r="I8" s="6" t="n">
        <v>3480.42</v>
      </c>
      <c r="J8" s="6" t="n">
        <v>3028.42</v>
      </c>
    </row>
    <row collapsed="false" customFormat="false" customHeight="false" hidden="false" ht="12.1" outlineLevel="0" r="9">
      <c r="A9" s="43" t="n">
        <v>44365</v>
      </c>
      <c r="B9" s="2" t="s">
        <v>136</v>
      </c>
      <c r="C9" s="2" t="s">
        <v>93</v>
      </c>
      <c r="D9" s="2" t="s">
        <v>137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44536</v>
      </c>
      <c r="B10" s="2" t="s">
        <v>136</v>
      </c>
      <c r="C10" s="2" t="s">
        <v>48</v>
      </c>
      <c r="D10" s="2" t="s">
        <v>50</v>
      </c>
      <c r="E10" s="6" t="n">
        <v>1000</v>
      </c>
      <c r="F10" s="7" t="n">
        <v>1</v>
      </c>
      <c r="G10" s="6" t="n">
        <v>47.5</v>
      </c>
      <c r="H10" s="6" t="n">
        <v>455</v>
      </c>
      <c r="I10" s="6" t="n">
        <v>3502.77</v>
      </c>
      <c r="J10" s="6" t="n">
        <v>3047.77</v>
      </c>
    </row>
    <row collapsed="false" customFormat="false" customHeight="false" hidden="false" ht="12.1" outlineLevel="0" r="11">
      <c r="A11" s="43" t="n">
        <v>44718</v>
      </c>
      <c r="B11" s="2" t="s">
        <v>136</v>
      </c>
      <c r="C11" s="2" t="s">
        <v>48</v>
      </c>
      <c r="D11" s="2" t="s">
        <v>50</v>
      </c>
      <c r="E11" s="6" t="n">
        <v>1000</v>
      </c>
      <c r="F11" s="7" t="n">
        <v>1</v>
      </c>
      <c r="G11" s="6" t="n">
        <v>47.5</v>
      </c>
      <c r="H11" s="6" t="n">
        <v>383</v>
      </c>
      <c r="I11" s="6" t="n">
        <v>2943.38</v>
      </c>
      <c r="J11" s="6" t="n">
        <v>2560.38</v>
      </c>
    </row>
    <row collapsed="false" customFormat="false" customHeight="false" hidden="false" ht="12.1" outlineLevel="0" r="12">
      <c r="A12" s="43" t="n">
        <v>44901</v>
      </c>
      <c r="B12" s="2" t="s">
        <v>136</v>
      </c>
      <c r="C12" s="2" t="s">
        <v>48</v>
      </c>
      <c r="D12" s="2" t="s">
        <v>50</v>
      </c>
      <c r="E12" s="6" t="n">
        <v>1000</v>
      </c>
      <c r="F12" s="7" t="n">
        <v>1</v>
      </c>
      <c r="G12" s="6" t="n">
        <v>47.5</v>
      </c>
      <c r="H12" s="6" t="n">
        <v>384</v>
      </c>
      <c r="I12" s="6" t="n">
        <v>2953.78</v>
      </c>
      <c r="J12" s="6" t="n">
        <v>2569.78</v>
      </c>
    </row>
    <row collapsed="false" customFormat="false" customHeight="false" hidden="false" ht="12.1" outlineLevel="0" r="13">
      <c r="A13" s="43"/>
      <c r="B13" s="2"/>
      <c r="C13" s="2"/>
      <c r="D13" s="2"/>
      <c r="E13" s="6"/>
      <c r="F13" s="7"/>
      <c r="G13" s="6"/>
      <c r="H13" s="6"/>
      <c r="I13" s="6"/>
      <c r="J13" s="6"/>
    </row>
    <row collapsed="false" customFormat="false" customHeight="false" hidden="false" ht="12.1" outlineLevel="0" r="14">
      <c r="A14" s="43" t="n">
        <v>45083</v>
      </c>
      <c r="B14" s="2" t="s">
        <v>136</v>
      </c>
      <c r="C14" s="2" t="s">
        <v>48</v>
      </c>
      <c r="D14" s="2" t="s">
        <v>50</v>
      </c>
      <c r="E14" s="6" t="n">
        <v>1000</v>
      </c>
      <c r="F14" s="7" t="n">
        <v>1</v>
      </c>
      <c r="G14" s="6" t="n">
        <v>47.5</v>
      </c>
      <c r="H14" s="6" t="n">
        <v>502</v>
      </c>
      <c r="I14" s="6" t="n">
        <v>3863.15</v>
      </c>
      <c r="J14" s="6" t="n">
        <v>3361.15</v>
      </c>
    </row>
    <row collapsed="false" customFormat="false" customHeight="false" hidden="false" ht="12.1" outlineLevel="0" r="15">
      <c r="A15" s="43" t="n">
        <v>45266</v>
      </c>
      <c r="B15" s="2" t="s">
        <v>136</v>
      </c>
      <c r="C15" s="2" t="s">
        <v>48</v>
      </c>
      <c r="D15" s="2" t="s">
        <v>50</v>
      </c>
      <c r="E15" s="6" t="n">
        <v>1000</v>
      </c>
      <c r="F15" s="7" t="n">
        <v>1</v>
      </c>
      <c r="G15" s="6" t="n">
        <v>47.5</v>
      </c>
      <c r="H15" s="6" t="n">
        <v>566</v>
      </c>
      <c r="I15" s="6" t="n">
        <v>4350.16</v>
      </c>
      <c r="J15" s="6" t="n">
        <v>3784.16</v>
      </c>
    </row>
    <row collapsed="false" customFormat="false" customHeight="false" hidden="false" ht="12.1" outlineLevel="0" r="16">
      <c r="A16" s="43" t="n">
        <v>45449</v>
      </c>
      <c r="B16" s="2" t="s">
        <v>136</v>
      </c>
      <c r="C16" s="2" t="s">
        <v>48</v>
      </c>
      <c r="D16" s="2" t="s">
        <v>50</v>
      </c>
      <c r="E16" s="6" t="n">
        <v>1000</v>
      </c>
      <c r="F16" s="7" t="n">
        <v>1</v>
      </c>
      <c r="G16" s="6" t="n">
        <v>47.5</v>
      </c>
      <c r="H16" s="6" t="n">
        <v>548</v>
      </c>
      <c r="I16" s="6" t="n">
        <v>4215.32</v>
      </c>
      <c r="J16" s="6" t="n">
        <v>3667.32</v>
      </c>
    </row>
    <row collapsed="false" customFormat="false" customHeight="false" hidden="false" ht="12.1" outlineLevel="0" r="17">
      <c r="A17" s="43" t="n">
        <v>45632</v>
      </c>
      <c r="B17" s="2" t="s">
        <v>136</v>
      </c>
      <c r="C17" s="2" t="s">
        <v>48</v>
      </c>
      <c r="D17" s="2" t="s">
        <v>50</v>
      </c>
      <c r="E17" s="6" t="n">
        <v>1000</v>
      </c>
      <c r="F17" s="7" t="n">
        <v>1</v>
      </c>
      <c r="G17" s="6" t="n">
        <v>0</v>
      </c>
      <c r="H17" s="6" t="n">
        <v>0</v>
      </c>
      <c r="I17" s="6" t="n">
        <v>0</v>
      </c>
      <c r="J17" s="6" t="n">
        <v>0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127</v>
      </c>
      <c r="C1" s="42" t="s">
        <v>0</v>
      </c>
      <c r="D1" s="42" t="s">
        <v>2</v>
      </c>
      <c r="E1" s="42" t="s">
        <v>128</v>
      </c>
      <c r="F1" s="42" t="s">
        <v>138</v>
      </c>
      <c r="G1" s="42" t="s">
        <v>139</v>
      </c>
      <c r="H1" s="42" t="s">
        <v>66</v>
      </c>
      <c r="I1" s="42" t="s">
        <v>140</v>
      </c>
      <c r="J1" s="42" t="s">
        <v>130</v>
      </c>
      <c r="K1" s="42" t="s">
        <v>141</v>
      </c>
      <c r="L1" s="42" t="s">
        <v>142</v>
      </c>
      <c r="M1" s="42" t="s">
        <v>143</v>
      </c>
      <c r="N1" s="42" t="s">
        <v>144</v>
      </c>
    </row>
    <row collapsed="false" customFormat="false" customHeight="false" hidden="false" ht="12.1" outlineLevel="0" r="2">
      <c r="A2" s="44" t="n">
        <v>43881</v>
      </c>
      <c r="B2" s="2" t="s">
        <v>136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1910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136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1775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136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2301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136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2530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136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1776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136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2402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136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1775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136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2294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136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1981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136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1792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136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1792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136</v>
      </c>
      <c r="C13" s="2" t="s">
        <v>43</v>
      </c>
      <c r="D13" s="2" t="s">
        <v>44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2270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136</v>
      </c>
      <c r="C14" s="2" t="s">
        <v>48</v>
      </c>
      <c r="D14" s="2" t="s">
        <v>50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1716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145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146</v>
      </c>
      <c r="D1" s="42" t="s">
        <v>147</v>
      </c>
      <c r="E1" s="42" t="s">
        <v>130</v>
      </c>
      <c r="F1" s="42" t="s">
        <v>148</v>
      </c>
      <c r="G1" s="42" t="s">
        <v>128</v>
      </c>
      <c r="H1" s="42" t="s">
        <v>149</v>
      </c>
      <c r="I1" s="42" t="s">
        <v>150</v>
      </c>
      <c r="J1" s="42" t="s">
        <v>151</v>
      </c>
      <c r="K1" s="42" t="s">
        <v>152</v>
      </c>
    </row>
    <row collapsed="false" customFormat="false" customHeight="false" hidden="false" ht="12.1" outlineLevel="0" r="2">
      <c r="A2" s="2" t="s">
        <v>28</v>
      </c>
      <c r="B2" s="2" t="s">
        <v>29</v>
      </c>
      <c r="C2" s="45" t="n">
        <v>43389</v>
      </c>
      <c r="D2" s="46" t="n">
        <v>43881</v>
      </c>
      <c r="E2" s="17" t="n">
        <v>167.58</v>
      </c>
      <c r="F2" s="17" t="n">
        <v>234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</v>
      </c>
      <c r="B3" s="2" t="s">
        <v>26</v>
      </c>
      <c r="C3" s="45" t="n">
        <v>43261</v>
      </c>
      <c r="D3" s="46" t="n">
        <v>43886</v>
      </c>
      <c r="E3" s="17" t="n">
        <v>228</v>
      </c>
      <c r="F3" s="17" t="n">
        <v>245</v>
      </c>
      <c r="G3" s="17" t="n">
        <v>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93</v>
      </c>
      <c r="B4" s="2" t="s">
        <v>137</v>
      </c>
      <c r="C4" s="45" t="n">
        <v>43454</v>
      </c>
      <c r="D4" s="46" t="n">
        <v>44365</v>
      </c>
      <c r="E4" s="17" t="n">
        <v>980</v>
      </c>
      <c r="F4" s="17" t="n">
        <v>1000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2025-05-13T09:05:47.00Z</dcterms:created>
  <dc:creator>izi-invest.ru</dc:creator>
  <cp:revision>0</cp:revision>
</cp:coreProperties>
</file>